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9440" windowHeight="7950" activeTab="2"/>
  </bookViews>
  <sheets>
    <sheet name="Pareto" sheetId="1" r:id="rId1"/>
    <sheet name="Subdivisions" sheetId="2" r:id="rId2"/>
    <sheet name="Correlation" sheetId="3" r:id="rId3"/>
    <sheet name="Multi- Vari" sheetId="4" r:id="rId4"/>
  </sheets>
  <definedNames>
    <definedName name="_xlnm._FilterDatabase" localSheetId="3" hidden="1">'Multi- Vari'!$A$1:$C$46</definedName>
  </definedNames>
  <calcPr calcId="124519"/>
</workbook>
</file>

<file path=xl/calcChain.xml><?xml version="1.0" encoding="utf-8"?>
<calcChain xmlns="http://schemas.openxmlformats.org/spreadsheetml/2006/main">
  <c r="B22" i="3"/>
  <c r="A21"/>
  <c r="CF9" i="1"/>
  <c r="CJ7"/>
  <c r="CJ8" s="1"/>
  <c r="CJ9" s="1"/>
  <c r="CJ10" s="1"/>
  <c r="CJ11" s="1"/>
  <c r="CJ12" s="1"/>
  <c r="CJ13" s="1"/>
  <c r="CJ14" s="1"/>
  <c r="CJ15" s="1"/>
  <c r="CJ16" s="1"/>
  <c r="CJ17" s="1"/>
  <c r="CJ18" s="1"/>
  <c r="CJ6"/>
  <c r="CJ5"/>
  <c r="CK18"/>
  <c r="CK17"/>
  <c r="CK16"/>
  <c r="CK15"/>
  <c r="CK14"/>
  <c r="CK13"/>
  <c r="CK12"/>
  <c r="CK11"/>
  <c r="CK10"/>
  <c r="CK9"/>
  <c r="CK8"/>
  <c r="CK7"/>
  <c r="CK6"/>
  <c r="CK5"/>
  <c r="CC7"/>
  <c r="CC8" s="1"/>
  <c r="CC9" s="1"/>
  <c r="CC10" s="1"/>
  <c r="CC11" s="1"/>
  <c r="CC12" s="1"/>
  <c r="CC13" s="1"/>
  <c r="CC14" s="1"/>
  <c r="CC15" s="1"/>
  <c r="CC16" s="1"/>
  <c r="CC17" s="1"/>
  <c r="CC18" s="1"/>
  <c r="CC6"/>
  <c r="CC5"/>
  <c r="CD18"/>
  <c r="CD17"/>
  <c r="CD16"/>
  <c r="CD15"/>
  <c r="CD14"/>
  <c r="CD13"/>
  <c r="CD12"/>
  <c r="CD11"/>
  <c r="CD10"/>
  <c r="CD9"/>
  <c r="CD8"/>
  <c r="CD7"/>
  <c r="CD6"/>
  <c r="CD5"/>
  <c r="E21" i="3"/>
  <c r="BK19" i="1"/>
  <c r="BL10"/>
  <c r="BL11" s="1"/>
  <c r="BL12" s="1"/>
  <c r="BL13" s="1"/>
  <c r="BL14" s="1"/>
  <c r="BL15" s="1"/>
  <c r="BL16" s="1"/>
  <c r="BL17" s="1"/>
  <c r="BL18" s="1"/>
  <c r="BL9"/>
  <c r="BL8"/>
  <c r="BL7"/>
  <c r="BL6"/>
  <c r="BL5"/>
  <c r="BM18"/>
  <c r="BM17"/>
  <c r="BM16"/>
  <c r="BM15"/>
  <c r="BM14"/>
  <c r="BM13"/>
  <c r="BM12"/>
  <c r="BM11"/>
  <c r="BM10"/>
  <c r="BM9"/>
  <c r="BM8"/>
  <c r="BM7"/>
  <c r="BM6"/>
  <c r="BM5"/>
  <c r="AT9"/>
  <c r="AQ9"/>
  <c r="AQ10" s="1"/>
  <c r="AQ11" s="1"/>
  <c r="AQ12" s="1"/>
  <c r="AQ13" s="1"/>
  <c r="AQ14" s="1"/>
  <c r="AQ15" s="1"/>
  <c r="AQ16" s="1"/>
  <c r="AQ17" s="1"/>
  <c r="AQ18" s="1"/>
  <c r="AQ8"/>
  <c r="AQ7"/>
  <c r="AQ6"/>
  <c r="AQ5"/>
  <c r="AR18"/>
  <c r="AR17"/>
  <c r="AR16"/>
  <c r="AR15"/>
  <c r="AR14"/>
  <c r="AR13"/>
  <c r="AR12"/>
  <c r="AR11"/>
  <c r="AR10"/>
  <c r="AR9"/>
  <c r="AR8"/>
  <c r="AR7"/>
  <c r="AR6"/>
  <c r="AR5"/>
  <c r="G8"/>
  <c r="G9" s="1"/>
  <c r="G10" s="1"/>
  <c r="G11" s="1"/>
  <c r="G12" s="1"/>
  <c r="G13" s="1"/>
  <c r="G14" s="1"/>
  <c r="G15" s="1"/>
  <c r="G16" s="1"/>
  <c r="G17" s="1"/>
  <c r="G7"/>
  <c r="G6"/>
  <c r="G5"/>
  <c r="G4"/>
  <c r="H17"/>
  <c r="H16"/>
  <c r="H15"/>
  <c r="H14"/>
  <c r="H13"/>
  <c r="H12"/>
  <c r="H11"/>
  <c r="H10"/>
  <c r="H9"/>
  <c r="H8"/>
  <c r="H7"/>
  <c r="H6"/>
  <c r="H5"/>
  <c r="H4"/>
  <c r="H21" i="3"/>
  <c r="AE18" i="1"/>
  <c r="AE17"/>
  <c r="AE16"/>
  <c r="AE15"/>
  <c r="AE14"/>
  <c r="AE13"/>
  <c r="AE12"/>
  <c r="AE11"/>
  <c r="AE10"/>
  <c r="AE9"/>
  <c r="AE8"/>
  <c r="AE7"/>
  <c r="AE6"/>
  <c r="AE5"/>
  <c r="AD5"/>
  <c r="AD6" s="1"/>
  <c r="AD7" s="1"/>
  <c r="AD8" s="1"/>
  <c r="AD9" s="1"/>
  <c r="AD10" s="1"/>
  <c r="AD11" s="1"/>
  <c r="AD12" s="1"/>
  <c r="AD13" s="1"/>
  <c r="AD14" s="1"/>
  <c r="AD15" s="1"/>
  <c r="AD16" s="1"/>
  <c r="AD17" s="1"/>
  <c r="AD18" s="1"/>
</calcChain>
</file>

<file path=xl/sharedStrings.xml><?xml version="1.0" encoding="utf-8"?>
<sst xmlns="http://schemas.openxmlformats.org/spreadsheetml/2006/main" count="299" uniqueCount="74">
  <si>
    <t>Example</t>
  </si>
  <si>
    <t>Workout : Reason for Rework in Invoice processing</t>
  </si>
  <si>
    <t>Name</t>
  </si>
  <si>
    <t>No.of Defects</t>
  </si>
  <si>
    <t>Reason for Rework</t>
  </si>
  <si>
    <t>Qty. Reworked</t>
  </si>
  <si>
    <t>contribution</t>
  </si>
  <si>
    <t>John</t>
  </si>
  <si>
    <t>Invoice data</t>
  </si>
  <si>
    <t>cumulative</t>
  </si>
  <si>
    <t>Sam</t>
  </si>
  <si>
    <t>Typo Errors</t>
  </si>
  <si>
    <t>Invoice date</t>
  </si>
  <si>
    <t>Ravi</t>
  </si>
  <si>
    <t>invoice amount</t>
  </si>
  <si>
    <t>Neelam</t>
  </si>
  <si>
    <t>Currency</t>
  </si>
  <si>
    <t>Raja</t>
  </si>
  <si>
    <t>Incorrect Vendor</t>
  </si>
  <si>
    <t>Ibrahim</t>
  </si>
  <si>
    <t>Invoice number</t>
  </si>
  <si>
    <t>kavitha</t>
  </si>
  <si>
    <t>In Correct GL Code</t>
  </si>
  <si>
    <t>Prakash</t>
  </si>
  <si>
    <t>Incorrect line items</t>
  </si>
  <si>
    <t>Susan</t>
  </si>
  <si>
    <t>PO invoce process as non PO</t>
  </si>
  <si>
    <t>Angel</t>
  </si>
  <si>
    <t>Credit note porcessed as invoice</t>
  </si>
  <si>
    <t>Rithika</t>
  </si>
  <si>
    <t>VAT</t>
  </si>
  <si>
    <t>Rafi</t>
  </si>
  <si>
    <t>Sent to incorrect confirmer</t>
  </si>
  <si>
    <t>Suresh</t>
  </si>
  <si>
    <t>Incorrect Quantity</t>
  </si>
  <si>
    <t>Vikas</t>
  </si>
  <si>
    <t>Processed with out approval</t>
  </si>
  <si>
    <t>Indu</t>
  </si>
  <si>
    <t>Tamil</t>
  </si>
  <si>
    <t>Telugu</t>
  </si>
  <si>
    <t>Malayalam</t>
  </si>
  <si>
    <t>Kanada</t>
  </si>
  <si>
    <t xml:space="preserve">Defects Type </t>
  </si>
  <si>
    <t>Count</t>
  </si>
  <si>
    <t xml:space="preserve">Invoice Date </t>
  </si>
  <si>
    <t xml:space="preserve">Invoice Amount </t>
  </si>
  <si>
    <t xml:space="preserve">Wrong Vat code </t>
  </si>
  <si>
    <t xml:space="preserve">Wrong Company code </t>
  </si>
  <si>
    <t xml:space="preserve">Account number </t>
  </si>
  <si>
    <t xml:space="preserve">Wrong currency </t>
  </si>
  <si>
    <t>Resource 1</t>
  </si>
  <si>
    <t>Resource 2</t>
  </si>
  <si>
    <t>Resource 3</t>
  </si>
  <si>
    <t>Tenure in days</t>
  </si>
  <si>
    <t>Productivity</t>
  </si>
  <si>
    <t>AHT</t>
  </si>
  <si>
    <t xml:space="preserve">Minutes to reach office </t>
  </si>
  <si>
    <t xml:space="preserve">Week </t>
  </si>
  <si>
    <t>W1</t>
  </si>
  <si>
    <t xml:space="preserve">Dairy Products </t>
  </si>
  <si>
    <t xml:space="preserve">Ice Creams </t>
  </si>
  <si>
    <t xml:space="preserve">Soft Drinks &amp; Flavored drinks </t>
  </si>
  <si>
    <t>Product Category</t>
  </si>
  <si>
    <t>Sales</t>
  </si>
  <si>
    <t>W2</t>
  </si>
  <si>
    <t>W3</t>
  </si>
  <si>
    <t>Cum%</t>
  </si>
  <si>
    <t>%</t>
  </si>
  <si>
    <t>Contribution</t>
  </si>
  <si>
    <t>Cumulative %</t>
  </si>
  <si>
    <t>% contribution</t>
  </si>
  <si>
    <t>Cummulative %</t>
  </si>
  <si>
    <t>Cummulative Cont %</t>
  </si>
  <si>
    <t>Contribution %</t>
  </si>
</sst>
</file>

<file path=xl/styles.xml><?xml version="1.0" encoding="utf-8"?>
<styleSheet xmlns="http://schemas.openxmlformats.org/spreadsheetml/2006/main">
  <numFmts count="1">
    <numFmt numFmtId="164" formatCode="0.000"/>
  </numFmts>
  <fonts count="9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Times New Roman"/>
      <family val="1"/>
    </font>
    <font>
      <b/>
      <sz val="11"/>
      <color indexed="10"/>
      <name val="Times New Roman"/>
      <family val="1"/>
    </font>
    <font>
      <sz val="10"/>
      <name val="Bookman Old Style"/>
      <family val="1"/>
    </font>
    <font>
      <sz val="12"/>
      <color indexed="10"/>
      <name val="Times New Roman"/>
      <family val="1"/>
    </font>
    <font>
      <sz val="12"/>
      <name val="Times New Roman"/>
      <family val="1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1">
    <xf numFmtId="0" fontId="0" fillId="0" borderId="0" xfId="0"/>
    <xf numFmtId="0" fontId="2" fillId="0" borderId="0" xfId="2" applyFont="1"/>
    <xf numFmtId="0" fontId="3" fillId="0" borderId="1" xfId="2" applyFont="1" applyBorder="1" applyAlignment="1">
      <alignment vertical="center" wrapText="1"/>
    </xf>
    <xf numFmtId="0" fontId="4" fillId="0" borderId="1" xfId="2" applyFont="1" applyBorder="1" applyAlignment="1">
      <alignment vertical="center" wrapText="1"/>
    </xf>
    <xf numFmtId="0" fontId="3" fillId="0" borderId="0" xfId="2" applyFont="1" applyBorder="1" applyAlignment="1">
      <alignment vertical="center"/>
    </xf>
    <xf numFmtId="0" fontId="3" fillId="0" borderId="0" xfId="2" applyFont="1" applyBorder="1" applyAlignment="1">
      <alignment horizontal="center" vertical="center" wrapText="1"/>
    </xf>
    <xf numFmtId="0" fontId="5" fillId="0" borderId="2" xfId="2" applyFont="1" applyBorder="1" applyAlignment="1">
      <alignment vertical="center"/>
    </xf>
    <xf numFmtId="1" fontId="6" fillId="0" borderId="2" xfId="2" applyNumberFormat="1" applyFont="1" applyBorder="1" applyAlignment="1">
      <alignment horizontal="center" vertical="center"/>
    </xf>
    <xf numFmtId="0" fontId="7" fillId="0" borderId="0" xfId="2" applyFont="1" applyBorder="1" applyAlignment="1">
      <alignment horizontal="center" vertical="center"/>
    </xf>
    <xf numFmtId="9" fontId="0" fillId="0" borderId="0" xfId="0" applyNumberFormat="1"/>
    <xf numFmtId="9" fontId="0" fillId="0" borderId="0" xfId="1" applyFont="1"/>
    <xf numFmtId="0" fontId="1" fillId="0" borderId="0" xfId="0" applyFont="1"/>
    <xf numFmtId="9" fontId="1" fillId="0" borderId="0" xfId="0" applyNumberFormat="1" applyFont="1"/>
    <xf numFmtId="9" fontId="1" fillId="0" borderId="0" xfId="1" applyFont="1"/>
    <xf numFmtId="0" fontId="1" fillId="0" borderId="0" xfId="2" applyFont="1"/>
    <xf numFmtId="0" fontId="7" fillId="0" borderId="0" xfId="2" applyFont="1" applyFill="1" applyBorder="1" applyAlignment="1">
      <alignment horizontal="center" vertical="center"/>
    </xf>
    <xf numFmtId="10" fontId="0" fillId="0" borderId="0" xfId="1" applyNumberFormat="1" applyFont="1"/>
    <xf numFmtId="10" fontId="0" fillId="0" borderId="0" xfId="0" applyNumberFormat="1"/>
    <xf numFmtId="0" fontId="8" fillId="0" borderId="0" xfId="0" applyFont="1" applyFill="1"/>
    <xf numFmtId="164" fontId="1" fillId="2" borderId="0" xfId="0" applyNumberFormat="1" applyFont="1" applyFill="1"/>
    <xf numFmtId="2" fontId="1" fillId="2" borderId="0" xfId="0" applyNumberFormat="1" applyFont="1" applyFill="1"/>
  </cellXfs>
  <cellStyles count="3">
    <cellStyle name="Nor}al" xfId="2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Lbls>
            <c:dLbl>
              <c:idx val="2"/>
              <c:showVal val="1"/>
              <c:showPercent val="1"/>
            </c:dLbl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Percent val="1"/>
            <c:showLeaderLines val="1"/>
          </c:dLbls>
          <c:val>
            <c:numRef>
              <c:f>Pareto!$F$4:$F$17</c:f>
              <c:numCache>
                <c:formatCode>General</c:formatCode>
                <c:ptCount val="14"/>
                <c:pt idx="0">
                  <c:v>260</c:v>
                </c:pt>
                <c:pt idx="1">
                  <c:v>210</c:v>
                </c:pt>
                <c:pt idx="2">
                  <c:v>165</c:v>
                </c:pt>
                <c:pt idx="3">
                  <c:v>140</c:v>
                </c:pt>
                <c:pt idx="4">
                  <c:v>120</c:v>
                </c:pt>
                <c:pt idx="5">
                  <c:v>30</c:v>
                </c:pt>
                <c:pt idx="6">
                  <c:v>30</c:v>
                </c:pt>
                <c:pt idx="7">
                  <c:v>29</c:v>
                </c:pt>
                <c:pt idx="8">
                  <c:v>24</c:v>
                </c:pt>
                <c:pt idx="9">
                  <c:v>24</c:v>
                </c:pt>
                <c:pt idx="10">
                  <c:v>21</c:v>
                </c:pt>
                <c:pt idx="11">
                  <c:v>13</c:v>
                </c:pt>
                <c:pt idx="12">
                  <c:v>11</c:v>
                </c:pt>
                <c:pt idx="13">
                  <c:v>10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Pareto!$CI$4</c:f>
              <c:strCache>
                <c:ptCount val="1"/>
                <c:pt idx="0">
                  <c:v>Qty. Reworked</c:v>
                </c:pt>
              </c:strCache>
            </c:strRef>
          </c:tx>
          <c:cat>
            <c:strRef>
              <c:f>Pareto!$CH$5:$CH$18</c:f>
              <c:strCache>
                <c:ptCount val="14"/>
                <c:pt idx="0">
                  <c:v>Invoice date</c:v>
                </c:pt>
                <c:pt idx="1">
                  <c:v>Typo Errors</c:v>
                </c:pt>
                <c:pt idx="2">
                  <c:v>invoice amount</c:v>
                </c:pt>
                <c:pt idx="3">
                  <c:v>Currency</c:v>
                </c:pt>
                <c:pt idx="4">
                  <c:v>Incorrect Vendor</c:v>
                </c:pt>
                <c:pt idx="5">
                  <c:v>In Correct GL Code</c:v>
                </c:pt>
                <c:pt idx="6">
                  <c:v>Invoice number</c:v>
                </c:pt>
                <c:pt idx="7">
                  <c:v>Incorrect line items</c:v>
                </c:pt>
                <c:pt idx="8">
                  <c:v>Credit note porcessed as invoice</c:v>
                </c:pt>
                <c:pt idx="9">
                  <c:v>PO invoce process as non PO</c:v>
                </c:pt>
                <c:pt idx="10">
                  <c:v>VAT</c:v>
                </c:pt>
                <c:pt idx="11">
                  <c:v>Sent to incorrect confirmer</c:v>
                </c:pt>
                <c:pt idx="12">
                  <c:v>Incorrect Quantity</c:v>
                </c:pt>
                <c:pt idx="13">
                  <c:v>Processed with out approval</c:v>
                </c:pt>
              </c:strCache>
            </c:strRef>
          </c:cat>
          <c:val>
            <c:numRef>
              <c:f>Pareto!$CI$5:$CI$18</c:f>
              <c:numCache>
                <c:formatCode>General</c:formatCode>
                <c:ptCount val="14"/>
                <c:pt idx="0">
                  <c:v>260</c:v>
                </c:pt>
                <c:pt idx="1">
                  <c:v>210</c:v>
                </c:pt>
                <c:pt idx="2">
                  <c:v>165</c:v>
                </c:pt>
                <c:pt idx="3">
                  <c:v>140</c:v>
                </c:pt>
                <c:pt idx="4">
                  <c:v>120</c:v>
                </c:pt>
                <c:pt idx="5">
                  <c:v>30</c:v>
                </c:pt>
                <c:pt idx="6">
                  <c:v>30</c:v>
                </c:pt>
                <c:pt idx="7">
                  <c:v>29</c:v>
                </c:pt>
                <c:pt idx="8">
                  <c:v>24</c:v>
                </c:pt>
                <c:pt idx="9">
                  <c:v>24</c:v>
                </c:pt>
                <c:pt idx="10">
                  <c:v>21</c:v>
                </c:pt>
                <c:pt idx="11">
                  <c:v>13</c:v>
                </c:pt>
                <c:pt idx="12">
                  <c:v>11</c:v>
                </c:pt>
                <c:pt idx="13">
                  <c:v>10</c:v>
                </c:pt>
              </c:numCache>
            </c:numRef>
          </c:val>
        </c:ser>
        <c:axId val="139168384"/>
        <c:axId val="139186560"/>
      </c:barChart>
      <c:lineChart>
        <c:grouping val="standard"/>
        <c:ser>
          <c:idx val="1"/>
          <c:order val="1"/>
          <c:tx>
            <c:strRef>
              <c:f>Pareto!$CJ$4</c:f>
              <c:strCache>
                <c:ptCount val="1"/>
                <c:pt idx="0">
                  <c:v>Cummulative Cont %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Pareto!$CH$5:$CH$18</c:f>
              <c:strCache>
                <c:ptCount val="14"/>
                <c:pt idx="0">
                  <c:v>Invoice date</c:v>
                </c:pt>
                <c:pt idx="1">
                  <c:v>Typo Errors</c:v>
                </c:pt>
                <c:pt idx="2">
                  <c:v>invoice amount</c:v>
                </c:pt>
                <c:pt idx="3">
                  <c:v>Currency</c:v>
                </c:pt>
                <c:pt idx="4">
                  <c:v>Incorrect Vendor</c:v>
                </c:pt>
                <c:pt idx="5">
                  <c:v>In Correct GL Code</c:v>
                </c:pt>
                <c:pt idx="6">
                  <c:v>Invoice number</c:v>
                </c:pt>
                <c:pt idx="7">
                  <c:v>Incorrect line items</c:v>
                </c:pt>
                <c:pt idx="8">
                  <c:v>Credit note porcessed as invoice</c:v>
                </c:pt>
                <c:pt idx="9">
                  <c:v>PO invoce process as non PO</c:v>
                </c:pt>
                <c:pt idx="10">
                  <c:v>VAT</c:v>
                </c:pt>
                <c:pt idx="11">
                  <c:v>Sent to incorrect confirmer</c:v>
                </c:pt>
                <c:pt idx="12">
                  <c:v>Incorrect Quantity</c:v>
                </c:pt>
                <c:pt idx="13">
                  <c:v>Processed with out approval</c:v>
                </c:pt>
              </c:strCache>
            </c:strRef>
          </c:cat>
          <c:val>
            <c:numRef>
              <c:f>Pareto!$CJ$5:$CJ$18</c:f>
              <c:numCache>
                <c:formatCode>0.00%</c:formatCode>
                <c:ptCount val="14"/>
                <c:pt idx="0">
                  <c:v>0.23919043238270468</c:v>
                </c:pt>
                <c:pt idx="1">
                  <c:v>0.43238270469181228</c:v>
                </c:pt>
                <c:pt idx="2">
                  <c:v>0.58417663293468258</c:v>
                </c:pt>
                <c:pt idx="3">
                  <c:v>0.71297148114075437</c:v>
                </c:pt>
                <c:pt idx="4">
                  <c:v>0.82336706531738735</c:v>
                </c:pt>
                <c:pt idx="5">
                  <c:v>0.85096596136154556</c:v>
                </c:pt>
                <c:pt idx="6">
                  <c:v>0.87856485740570378</c:v>
                </c:pt>
                <c:pt idx="7">
                  <c:v>0.90524379024839008</c:v>
                </c:pt>
                <c:pt idx="8">
                  <c:v>0.92732290708371667</c:v>
                </c:pt>
                <c:pt idx="9">
                  <c:v>0.94940202391904327</c:v>
                </c:pt>
                <c:pt idx="10">
                  <c:v>0.968721251149954</c:v>
                </c:pt>
                <c:pt idx="11">
                  <c:v>0.98068077276908927</c:v>
                </c:pt>
                <c:pt idx="12">
                  <c:v>0.99080036798528059</c:v>
                </c:pt>
                <c:pt idx="13">
                  <c:v>1</c:v>
                </c:pt>
              </c:numCache>
            </c:numRef>
          </c:val>
        </c:ser>
        <c:marker val="1"/>
        <c:axId val="139189632"/>
        <c:axId val="139188096"/>
      </c:lineChart>
      <c:catAx>
        <c:axId val="139168384"/>
        <c:scaling>
          <c:orientation val="minMax"/>
        </c:scaling>
        <c:axPos val="b"/>
        <c:tickLblPos val="nextTo"/>
        <c:crossAx val="139186560"/>
        <c:crosses val="autoZero"/>
        <c:auto val="1"/>
        <c:lblAlgn val="ctr"/>
        <c:lblOffset val="100"/>
      </c:catAx>
      <c:valAx>
        <c:axId val="139186560"/>
        <c:scaling>
          <c:orientation val="minMax"/>
          <c:max val="1087"/>
          <c:min val="0"/>
        </c:scaling>
        <c:axPos val="l"/>
        <c:numFmt formatCode="General" sourceLinked="1"/>
        <c:tickLblPos val="nextTo"/>
        <c:crossAx val="139168384"/>
        <c:crosses val="autoZero"/>
        <c:crossBetween val="between"/>
      </c:valAx>
      <c:valAx>
        <c:axId val="139188096"/>
        <c:scaling>
          <c:orientation val="minMax"/>
          <c:max val="1"/>
        </c:scaling>
        <c:axPos val="r"/>
        <c:numFmt formatCode="0.00%" sourceLinked="1"/>
        <c:tickLblPos val="nextTo"/>
        <c:crossAx val="139189632"/>
        <c:crosses val="max"/>
        <c:crossBetween val="between"/>
      </c:valAx>
      <c:catAx>
        <c:axId val="139189632"/>
        <c:scaling>
          <c:orientation val="minMax"/>
        </c:scaling>
        <c:delete val="1"/>
        <c:axPos val="b"/>
        <c:tickLblPos val="nextTo"/>
        <c:crossAx val="139188096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ofPieChart>
        <c:ofPieType val="bar"/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showLeaderLines val="1"/>
          </c:dLbls>
          <c:cat>
            <c:strRef>
              <c:f>Subdivisions!$B$3:$B$10</c:f>
              <c:strCache>
                <c:ptCount val="8"/>
                <c:pt idx="0">
                  <c:v>Invoice Amount </c:v>
                </c:pt>
                <c:pt idx="1">
                  <c:v>Wrong Vat code </c:v>
                </c:pt>
                <c:pt idx="2">
                  <c:v>Wrong Company code </c:v>
                </c:pt>
                <c:pt idx="3">
                  <c:v>Wrong currency </c:v>
                </c:pt>
                <c:pt idx="4">
                  <c:v>Account number </c:v>
                </c:pt>
                <c:pt idx="5">
                  <c:v>Resource 1</c:v>
                </c:pt>
                <c:pt idx="6">
                  <c:v>Resource 2</c:v>
                </c:pt>
                <c:pt idx="7">
                  <c:v>Resource 3</c:v>
                </c:pt>
              </c:strCache>
            </c:strRef>
          </c:cat>
          <c:val>
            <c:numRef>
              <c:f>Subdivisions!$C$3:$C$10</c:f>
              <c:numCache>
                <c:formatCode>General</c:formatCode>
                <c:ptCount val="8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12</c:v>
                </c:pt>
                <c:pt idx="6">
                  <c:v>5</c:v>
                </c:pt>
                <c:pt idx="7">
                  <c:v>1</c:v>
                </c:pt>
              </c:numCache>
            </c:numRef>
          </c:val>
        </c:ser>
        <c:gapWidth val="100"/>
        <c:secondPieSize val="75"/>
        <c:serLines/>
      </c:ofPieChart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ofPieChart>
        <c:ofPieType val="bar"/>
        <c:varyColors val="1"/>
        <c:ser>
          <c:idx val="0"/>
          <c:order val="0"/>
          <c:cat>
            <c:strRef>
              <c:f>Subdivisions!$E$3:$E$11</c:f>
              <c:strCache>
                <c:ptCount val="9"/>
                <c:pt idx="0">
                  <c:v>Invoice Amount </c:v>
                </c:pt>
                <c:pt idx="1">
                  <c:v>Wrong Vat code </c:v>
                </c:pt>
                <c:pt idx="2">
                  <c:v>Wrong Company code </c:v>
                </c:pt>
                <c:pt idx="3">
                  <c:v>Wrong currency </c:v>
                </c:pt>
                <c:pt idx="4">
                  <c:v>Account number </c:v>
                </c:pt>
                <c:pt idx="5">
                  <c:v>Resource 1</c:v>
                </c:pt>
                <c:pt idx="6">
                  <c:v>Resource 2</c:v>
                </c:pt>
                <c:pt idx="7">
                  <c:v>Resource 3</c:v>
                </c:pt>
                <c:pt idx="8">
                  <c:v>Resource 3</c:v>
                </c:pt>
              </c:strCache>
            </c:strRef>
          </c:cat>
          <c:val>
            <c:numRef>
              <c:f>Subdivisions!$F$3:$F$11</c:f>
              <c:numCache>
                <c:formatCode>General</c:formatCode>
                <c:ptCount val="9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10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</c:ser>
        <c:gapWidth val="100"/>
        <c:splitType val="pos"/>
        <c:splitPos val="4"/>
        <c:secondPieSize val="75"/>
        <c:serLines/>
      </c:ofPieChart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</c:trendline>
          <c:xVal>
            <c:numRef>
              <c:f>Correlation!$A$2:$A$20</c:f>
              <c:numCache>
                <c:formatCode>General</c:formatCode>
                <c:ptCount val="19"/>
                <c:pt idx="0">
                  <c:v>275</c:v>
                </c:pt>
                <c:pt idx="1">
                  <c:v>280</c:v>
                </c:pt>
                <c:pt idx="2">
                  <c:v>300</c:v>
                </c:pt>
                <c:pt idx="3">
                  <c:v>300</c:v>
                </c:pt>
                <c:pt idx="4">
                  <c:v>330</c:v>
                </c:pt>
                <c:pt idx="5">
                  <c:v>340</c:v>
                </c:pt>
                <c:pt idx="6">
                  <c:v>345</c:v>
                </c:pt>
                <c:pt idx="7">
                  <c:v>350</c:v>
                </c:pt>
                <c:pt idx="8">
                  <c:v>375</c:v>
                </c:pt>
                <c:pt idx="9">
                  <c:v>380</c:v>
                </c:pt>
                <c:pt idx="10">
                  <c:v>390</c:v>
                </c:pt>
                <c:pt idx="11">
                  <c:v>390</c:v>
                </c:pt>
                <c:pt idx="12">
                  <c:v>410</c:v>
                </c:pt>
                <c:pt idx="13">
                  <c:v>420</c:v>
                </c:pt>
                <c:pt idx="14">
                  <c:v>425</c:v>
                </c:pt>
                <c:pt idx="15">
                  <c:v>435</c:v>
                </c:pt>
                <c:pt idx="16">
                  <c:v>445</c:v>
                </c:pt>
                <c:pt idx="17">
                  <c:v>450</c:v>
                </c:pt>
                <c:pt idx="18">
                  <c:v>450</c:v>
                </c:pt>
              </c:numCache>
            </c:numRef>
          </c:xVal>
          <c:yVal>
            <c:numRef>
              <c:f>Correlation!$B$2:$B$20</c:f>
              <c:numCache>
                <c:formatCode>General</c:formatCode>
                <c:ptCount val="19"/>
                <c:pt idx="0">
                  <c:v>74</c:v>
                </c:pt>
                <c:pt idx="1">
                  <c:v>75</c:v>
                </c:pt>
                <c:pt idx="2">
                  <c:v>72</c:v>
                </c:pt>
                <c:pt idx="3">
                  <c:v>78</c:v>
                </c:pt>
                <c:pt idx="4">
                  <c:v>73</c:v>
                </c:pt>
                <c:pt idx="5">
                  <c:v>74</c:v>
                </c:pt>
                <c:pt idx="6">
                  <c:v>75</c:v>
                </c:pt>
                <c:pt idx="7">
                  <c:v>74</c:v>
                </c:pt>
                <c:pt idx="8">
                  <c:v>75</c:v>
                </c:pt>
                <c:pt idx="9">
                  <c:v>80</c:v>
                </c:pt>
                <c:pt idx="10">
                  <c:v>82</c:v>
                </c:pt>
                <c:pt idx="11">
                  <c:v>85</c:v>
                </c:pt>
                <c:pt idx="12">
                  <c:v>85</c:v>
                </c:pt>
                <c:pt idx="13">
                  <c:v>80</c:v>
                </c:pt>
                <c:pt idx="14">
                  <c:v>78</c:v>
                </c:pt>
                <c:pt idx="15">
                  <c:v>85</c:v>
                </c:pt>
                <c:pt idx="16">
                  <c:v>88</c:v>
                </c:pt>
                <c:pt idx="17">
                  <c:v>90</c:v>
                </c:pt>
                <c:pt idx="18">
                  <c:v>85</c:v>
                </c:pt>
              </c:numCache>
            </c:numRef>
          </c:yVal>
        </c:ser>
        <c:axId val="139391360"/>
        <c:axId val="139392896"/>
      </c:scatterChart>
      <c:valAx>
        <c:axId val="139391360"/>
        <c:scaling>
          <c:orientation val="minMax"/>
          <c:min val="250"/>
        </c:scaling>
        <c:axPos val="b"/>
        <c:numFmt formatCode="General" sourceLinked="1"/>
        <c:tickLblPos val="nextTo"/>
        <c:crossAx val="139392896"/>
        <c:crosses val="autoZero"/>
        <c:crossBetween val="midCat"/>
      </c:valAx>
      <c:valAx>
        <c:axId val="139392896"/>
        <c:scaling>
          <c:orientation val="minMax"/>
          <c:min val="60"/>
        </c:scaling>
        <c:axPos val="l"/>
        <c:numFmt formatCode="General" sourceLinked="1"/>
        <c:tickLblPos val="nextTo"/>
        <c:crossAx val="13939136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</c:trendline>
          <c:xVal>
            <c:numRef>
              <c:f>Correlation!$D$2:$D$20</c:f>
              <c:numCache>
                <c:formatCode>General</c:formatCode>
                <c:ptCount val="19"/>
                <c:pt idx="0">
                  <c:v>450</c:v>
                </c:pt>
                <c:pt idx="1">
                  <c:v>450</c:v>
                </c:pt>
                <c:pt idx="2">
                  <c:v>445</c:v>
                </c:pt>
                <c:pt idx="3">
                  <c:v>435</c:v>
                </c:pt>
                <c:pt idx="4">
                  <c:v>425</c:v>
                </c:pt>
                <c:pt idx="5">
                  <c:v>420</c:v>
                </c:pt>
                <c:pt idx="6">
                  <c:v>410</c:v>
                </c:pt>
                <c:pt idx="7">
                  <c:v>390</c:v>
                </c:pt>
                <c:pt idx="8">
                  <c:v>390</c:v>
                </c:pt>
                <c:pt idx="9">
                  <c:v>380</c:v>
                </c:pt>
                <c:pt idx="10">
                  <c:v>375</c:v>
                </c:pt>
                <c:pt idx="11">
                  <c:v>350</c:v>
                </c:pt>
                <c:pt idx="12">
                  <c:v>345</c:v>
                </c:pt>
                <c:pt idx="13">
                  <c:v>340</c:v>
                </c:pt>
                <c:pt idx="14">
                  <c:v>330</c:v>
                </c:pt>
                <c:pt idx="15">
                  <c:v>300</c:v>
                </c:pt>
                <c:pt idx="16">
                  <c:v>300</c:v>
                </c:pt>
                <c:pt idx="17">
                  <c:v>280</c:v>
                </c:pt>
                <c:pt idx="18">
                  <c:v>275</c:v>
                </c:pt>
              </c:numCache>
            </c:numRef>
          </c:xVal>
          <c:yVal>
            <c:numRef>
              <c:f>Correlation!$E$2:$E$20</c:f>
              <c:numCache>
                <c:formatCode>General</c:formatCode>
                <c:ptCount val="19"/>
                <c:pt idx="0">
                  <c:v>74</c:v>
                </c:pt>
                <c:pt idx="1">
                  <c:v>75</c:v>
                </c:pt>
                <c:pt idx="2">
                  <c:v>72</c:v>
                </c:pt>
                <c:pt idx="3">
                  <c:v>78</c:v>
                </c:pt>
                <c:pt idx="4">
                  <c:v>73</c:v>
                </c:pt>
                <c:pt idx="5">
                  <c:v>74</c:v>
                </c:pt>
                <c:pt idx="6">
                  <c:v>75</c:v>
                </c:pt>
                <c:pt idx="7">
                  <c:v>74</c:v>
                </c:pt>
                <c:pt idx="8">
                  <c:v>75</c:v>
                </c:pt>
                <c:pt idx="9">
                  <c:v>80</c:v>
                </c:pt>
                <c:pt idx="10">
                  <c:v>82</c:v>
                </c:pt>
                <c:pt idx="11">
                  <c:v>85</c:v>
                </c:pt>
                <c:pt idx="12">
                  <c:v>85</c:v>
                </c:pt>
                <c:pt idx="13">
                  <c:v>80</c:v>
                </c:pt>
                <c:pt idx="14">
                  <c:v>78</c:v>
                </c:pt>
                <c:pt idx="15">
                  <c:v>85</c:v>
                </c:pt>
                <c:pt idx="16">
                  <c:v>88</c:v>
                </c:pt>
                <c:pt idx="17">
                  <c:v>90</c:v>
                </c:pt>
                <c:pt idx="18">
                  <c:v>85</c:v>
                </c:pt>
              </c:numCache>
            </c:numRef>
          </c:yVal>
        </c:ser>
        <c:axId val="139425280"/>
        <c:axId val="139426816"/>
      </c:scatterChart>
      <c:valAx>
        <c:axId val="139425280"/>
        <c:scaling>
          <c:orientation val="minMax"/>
          <c:min val="250"/>
        </c:scaling>
        <c:axPos val="b"/>
        <c:numFmt formatCode="General" sourceLinked="1"/>
        <c:tickLblPos val="nextTo"/>
        <c:crossAx val="139426816"/>
        <c:crosses val="autoZero"/>
        <c:crossBetween val="midCat"/>
      </c:valAx>
      <c:valAx>
        <c:axId val="139426816"/>
        <c:scaling>
          <c:orientation val="minMax"/>
          <c:min val="60"/>
        </c:scaling>
        <c:axPos val="l"/>
        <c:numFmt formatCode="General" sourceLinked="1"/>
        <c:tickLblPos val="nextTo"/>
        <c:crossAx val="13942528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</c:trendline>
          <c:xVal>
            <c:numRef>
              <c:f>Correlation!$G$2:$G$20</c:f>
              <c:numCache>
                <c:formatCode>General</c:formatCode>
                <c:ptCount val="19"/>
                <c:pt idx="0">
                  <c:v>375</c:v>
                </c:pt>
                <c:pt idx="1">
                  <c:v>380</c:v>
                </c:pt>
                <c:pt idx="2">
                  <c:v>390</c:v>
                </c:pt>
                <c:pt idx="3">
                  <c:v>390</c:v>
                </c:pt>
                <c:pt idx="4">
                  <c:v>410</c:v>
                </c:pt>
                <c:pt idx="5">
                  <c:v>420</c:v>
                </c:pt>
                <c:pt idx="6">
                  <c:v>425</c:v>
                </c:pt>
                <c:pt idx="7">
                  <c:v>300</c:v>
                </c:pt>
                <c:pt idx="8">
                  <c:v>330</c:v>
                </c:pt>
                <c:pt idx="9">
                  <c:v>340</c:v>
                </c:pt>
                <c:pt idx="10">
                  <c:v>345</c:v>
                </c:pt>
                <c:pt idx="11">
                  <c:v>435</c:v>
                </c:pt>
                <c:pt idx="12">
                  <c:v>445</c:v>
                </c:pt>
                <c:pt idx="13">
                  <c:v>450</c:v>
                </c:pt>
                <c:pt idx="14">
                  <c:v>330</c:v>
                </c:pt>
                <c:pt idx="15">
                  <c:v>340</c:v>
                </c:pt>
                <c:pt idx="16">
                  <c:v>345</c:v>
                </c:pt>
                <c:pt idx="17">
                  <c:v>445</c:v>
                </c:pt>
                <c:pt idx="18">
                  <c:v>450</c:v>
                </c:pt>
              </c:numCache>
            </c:numRef>
          </c:xVal>
          <c:yVal>
            <c:numRef>
              <c:f>Correlation!$H$2:$H$20</c:f>
              <c:numCache>
                <c:formatCode>General</c:formatCode>
                <c:ptCount val="19"/>
                <c:pt idx="0">
                  <c:v>74</c:v>
                </c:pt>
                <c:pt idx="1">
                  <c:v>75</c:v>
                </c:pt>
                <c:pt idx="2">
                  <c:v>72</c:v>
                </c:pt>
                <c:pt idx="3">
                  <c:v>78</c:v>
                </c:pt>
                <c:pt idx="4">
                  <c:v>73</c:v>
                </c:pt>
                <c:pt idx="5">
                  <c:v>74</c:v>
                </c:pt>
                <c:pt idx="6">
                  <c:v>75</c:v>
                </c:pt>
                <c:pt idx="7">
                  <c:v>74</c:v>
                </c:pt>
                <c:pt idx="8">
                  <c:v>75</c:v>
                </c:pt>
                <c:pt idx="9">
                  <c:v>80</c:v>
                </c:pt>
                <c:pt idx="10">
                  <c:v>82</c:v>
                </c:pt>
                <c:pt idx="11">
                  <c:v>85</c:v>
                </c:pt>
                <c:pt idx="12">
                  <c:v>85</c:v>
                </c:pt>
                <c:pt idx="13">
                  <c:v>80</c:v>
                </c:pt>
                <c:pt idx="14">
                  <c:v>78</c:v>
                </c:pt>
                <c:pt idx="15">
                  <c:v>85</c:v>
                </c:pt>
                <c:pt idx="16">
                  <c:v>88</c:v>
                </c:pt>
                <c:pt idx="17">
                  <c:v>90</c:v>
                </c:pt>
                <c:pt idx="18">
                  <c:v>85</c:v>
                </c:pt>
              </c:numCache>
            </c:numRef>
          </c:yVal>
        </c:ser>
        <c:axId val="139455104"/>
        <c:axId val="139465088"/>
      </c:scatterChart>
      <c:valAx>
        <c:axId val="139455104"/>
        <c:scaling>
          <c:orientation val="minMax"/>
          <c:min val="250"/>
        </c:scaling>
        <c:axPos val="b"/>
        <c:numFmt formatCode="General" sourceLinked="1"/>
        <c:tickLblPos val="nextTo"/>
        <c:crossAx val="139465088"/>
        <c:crosses val="autoZero"/>
        <c:crossBetween val="midCat"/>
      </c:valAx>
      <c:valAx>
        <c:axId val="139465088"/>
        <c:scaling>
          <c:orientation val="minMax"/>
          <c:min val="60"/>
        </c:scaling>
        <c:axPos val="l"/>
        <c:numFmt formatCode="General" sourceLinked="1"/>
        <c:tickLblPos val="nextTo"/>
        <c:crossAx val="139455104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cat>
            <c:strRef>
              <c:f>Pareto!$AB$5:$AB$18</c:f>
              <c:strCache>
                <c:ptCount val="14"/>
                <c:pt idx="0">
                  <c:v>Invoice date</c:v>
                </c:pt>
                <c:pt idx="1">
                  <c:v>Typo Errors</c:v>
                </c:pt>
                <c:pt idx="2">
                  <c:v>invoice amount</c:v>
                </c:pt>
                <c:pt idx="3">
                  <c:v>Currency</c:v>
                </c:pt>
                <c:pt idx="4">
                  <c:v>Incorrect Vendor</c:v>
                </c:pt>
                <c:pt idx="5">
                  <c:v>Invoice number</c:v>
                </c:pt>
                <c:pt idx="6">
                  <c:v>In Correct GL Code</c:v>
                </c:pt>
                <c:pt idx="7">
                  <c:v>Incorrect line items</c:v>
                </c:pt>
                <c:pt idx="8">
                  <c:v>PO invoce process as non PO</c:v>
                </c:pt>
                <c:pt idx="9">
                  <c:v>Credit note porcessed as invoice</c:v>
                </c:pt>
                <c:pt idx="10">
                  <c:v>VAT</c:v>
                </c:pt>
                <c:pt idx="11">
                  <c:v>Sent to incorrect confirmer</c:v>
                </c:pt>
                <c:pt idx="12">
                  <c:v>Incorrect Quantity</c:v>
                </c:pt>
                <c:pt idx="13">
                  <c:v>Processed with out approval</c:v>
                </c:pt>
              </c:strCache>
            </c:strRef>
          </c:cat>
          <c:val>
            <c:numRef>
              <c:f>Pareto!$AC$5:$AC$18</c:f>
              <c:numCache>
                <c:formatCode>General</c:formatCode>
                <c:ptCount val="14"/>
                <c:pt idx="0">
                  <c:v>260</c:v>
                </c:pt>
                <c:pt idx="1">
                  <c:v>210</c:v>
                </c:pt>
                <c:pt idx="2">
                  <c:v>165</c:v>
                </c:pt>
                <c:pt idx="3">
                  <c:v>140</c:v>
                </c:pt>
                <c:pt idx="4">
                  <c:v>120</c:v>
                </c:pt>
                <c:pt idx="5">
                  <c:v>30</c:v>
                </c:pt>
                <c:pt idx="6">
                  <c:v>30</c:v>
                </c:pt>
                <c:pt idx="7">
                  <c:v>29</c:v>
                </c:pt>
                <c:pt idx="8">
                  <c:v>24</c:v>
                </c:pt>
                <c:pt idx="9">
                  <c:v>24</c:v>
                </c:pt>
                <c:pt idx="10">
                  <c:v>21</c:v>
                </c:pt>
                <c:pt idx="11">
                  <c:v>13</c:v>
                </c:pt>
                <c:pt idx="12">
                  <c:v>11</c:v>
                </c:pt>
                <c:pt idx="13">
                  <c:v>10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showPercent val="1"/>
            <c:showLeaderLines val="1"/>
          </c:dLbls>
          <c:cat>
            <c:strRef>
              <c:f>Pareto!$E$4:$E$17</c:f>
              <c:strCache>
                <c:ptCount val="14"/>
                <c:pt idx="0">
                  <c:v>Invoice data</c:v>
                </c:pt>
                <c:pt idx="1">
                  <c:v>Typo Errors</c:v>
                </c:pt>
                <c:pt idx="2">
                  <c:v>invoice amount</c:v>
                </c:pt>
                <c:pt idx="3">
                  <c:v>Currency</c:v>
                </c:pt>
                <c:pt idx="4">
                  <c:v>Incorrect Vendor</c:v>
                </c:pt>
                <c:pt idx="5">
                  <c:v>Invoice number</c:v>
                </c:pt>
                <c:pt idx="6">
                  <c:v>In Correct GL Code</c:v>
                </c:pt>
                <c:pt idx="7">
                  <c:v>Incorrect line items</c:v>
                </c:pt>
                <c:pt idx="8">
                  <c:v>PO invoce process as non PO</c:v>
                </c:pt>
                <c:pt idx="9">
                  <c:v>Credit note porcessed as invoice</c:v>
                </c:pt>
                <c:pt idx="10">
                  <c:v>VAT</c:v>
                </c:pt>
                <c:pt idx="11">
                  <c:v>Sent to incorrect confirmer</c:v>
                </c:pt>
                <c:pt idx="12">
                  <c:v>Incorrect Quantity</c:v>
                </c:pt>
                <c:pt idx="13">
                  <c:v>Processed with out approval</c:v>
                </c:pt>
              </c:strCache>
            </c:strRef>
          </c:cat>
          <c:val>
            <c:numRef>
              <c:f>Pareto!$F$4:$F$17</c:f>
              <c:numCache>
                <c:formatCode>General</c:formatCode>
                <c:ptCount val="14"/>
                <c:pt idx="0">
                  <c:v>260</c:v>
                </c:pt>
                <c:pt idx="1">
                  <c:v>210</c:v>
                </c:pt>
                <c:pt idx="2">
                  <c:v>165</c:v>
                </c:pt>
                <c:pt idx="3">
                  <c:v>140</c:v>
                </c:pt>
                <c:pt idx="4">
                  <c:v>120</c:v>
                </c:pt>
                <c:pt idx="5">
                  <c:v>30</c:v>
                </c:pt>
                <c:pt idx="6">
                  <c:v>30</c:v>
                </c:pt>
                <c:pt idx="7">
                  <c:v>29</c:v>
                </c:pt>
                <c:pt idx="8">
                  <c:v>24</c:v>
                </c:pt>
                <c:pt idx="9">
                  <c:v>24</c:v>
                </c:pt>
                <c:pt idx="10">
                  <c:v>21</c:v>
                </c:pt>
                <c:pt idx="11">
                  <c:v>13</c:v>
                </c:pt>
                <c:pt idx="12">
                  <c:v>11</c:v>
                </c:pt>
                <c:pt idx="13">
                  <c:v>10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showPercent val="1"/>
            <c:showLeaderLines val="1"/>
          </c:dLbls>
          <c:cat>
            <c:strRef>
              <c:f>Pareto!$E$4:$E$17</c:f>
              <c:strCache>
                <c:ptCount val="14"/>
                <c:pt idx="0">
                  <c:v>Invoice data</c:v>
                </c:pt>
                <c:pt idx="1">
                  <c:v>Typo Errors</c:v>
                </c:pt>
                <c:pt idx="2">
                  <c:v>invoice amount</c:v>
                </c:pt>
                <c:pt idx="3">
                  <c:v>Currency</c:v>
                </c:pt>
                <c:pt idx="4">
                  <c:v>Incorrect Vendor</c:v>
                </c:pt>
                <c:pt idx="5">
                  <c:v>Invoice number</c:v>
                </c:pt>
                <c:pt idx="6">
                  <c:v>In Correct GL Code</c:v>
                </c:pt>
                <c:pt idx="7">
                  <c:v>Incorrect line items</c:v>
                </c:pt>
                <c:pt idx="8">
                  <c:v>PO invoce process as non PO</c:v>
                </c:pt>
                <c:pt idx="9">
                  <c:v>Credit note porcessed as invoice</c:v>
                </c:pt>
                <c:pt idx="10">
                  <c:v>VAT</c:v>
                </c:pt>
                <c:pt idx="11">
                  <c:v>Sent to incorrect confirmer</c:v>
                </c:pt>
                <c:pt idx="12">
                  <c:v>Incorrect Quantity</c:v>
                </c:pt>
                <c:pt idx="13">
                  <c:v>Processed with out approval</c:v>
                </c:pt>
              </c:strCache>
            </c:strRef>
          </c:cat>
          <c:val>
            <c:numRef>
              <c:f>Pareto!$F$4:$F$17</c:f>
              <c:numCache>
                <c:formatCode>General</c:formatCode>
                <c:ptCount val="14"/>
                <c:pt idx="0">
                  <c:v>260</c:v>
                </c:pt>
                <c:pt idx="1">
                  <c:v>210</c:v>
                </c:pt>
                <c:pt idx="2">
                  <c:v>165</c:v>
                </c:pt>
                <c:pt idx="3">
                  <c:v>140</c:v>
                </c:pt>
                <c:pt idx="4">
                  <c:v>120</c:v>
                </c:pt>
                <c:pt idx="5">
                  <c:v>30</c:v>
                </c:pt>
                <c:pt idx="6">
                  <c:v>30</c:v>
                </c:pt>
                <c:pt idx="7">
                  <c:v>29</c:v>
                </c:pt>
                <c:pt idx="8">
                  <c:v>24</c:v>
                </c:pt>
                <c:pt idx="9">
                  <c:v>24</c:v>
                </c:pt>
                <c:pt idx="10">
                  <c:v>21</c:v>
                </c:pt>
                <c:pt idx="11">
                  <c:v>13</c:v>
                </c:pt>
                <c:pt idx="12">
                  <c:v>11</c:v>
                </c:pt>
                <c:pt idx="13">
                  <c:v>10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Pareto!$F$3</c:f>
              <c:strCache>
                <c:ptCount val="1"/>
                <c:pt idx="0">
                  <c:v>Qty. Reworked</c:v>
                </c:pt>
              </c:strCache>
            </c:strRef>
          </c:tx>
          <c:cat>
            <c:strRef>
              <c:f>Pareto!$E$4:$E$17</c:f>
              <c:strCache>
                <c:ptCount val="14"/>
                <c:pt idx="0">
                  <c:v>Invoice data</c:v>
                </c:pt>
                <c:pt idx="1">
                  <c:v>Typo Errors</c:v>
                </c:pt>
                <c:pt idx="2">
                  <c:v>invoice amount</c:v>
                </c:pt>
                <c:pt idx="3">
                  <c:v>Currency</c:v>
                </c:pt>
                <c:pt idx="4">
                  <c:v>Incorrect Vendor</c:v>
                </c:pt>
                <c:pt idx="5">
                  <c:v>Invoice number</c:v>
                </c:pt>
                <c:pt idx="6">
                  <c:v>In Correct GL Code</c:v>
                </c:pt>
                <c:pt idx="7">
                  <c:v>Incorrect line items</c:v>
                </c:pt>
                <c:pt idx="8">
                  <c:v>PO invoce process as non PO</c:v>
                </c:pt>
                <c:pt idx="9">
                  <c:v>Credit note porcessed as invoice</c:v>
                </c:pt>
                <c:pt idx="10">
                  <c:v>VAT</c:v>
                </c:pt>
                <c:pt idx="11">
                  <c:v>Sent to incorrect confirmer</c:v>
                </c:pt>
                <c:pt idx="12">
                  <c:v>Incorrect Quantity</c:v>
                </c:pt>
                <c:pt idx="13">
                  <c:v>Processed with out approval</c:v>
                </c:pt>
              </c:strCache>
            </c:strRef>
          </c:cat>
          <c:val>
            <c:numRef>
              <c:f>Pareto!$F$4:$F$17</c:f>
              <c:numCache>
                <c:formatCode>General</c:formatCode>
                <c:ptCount val="14"/>
                <c:pt idx="0">
                  <c:v>260</c:v>
                </c:pt>
                <c:pt idx="1">
                  <c:v>210</c:v>
                </c:pt>
                <c:pt idx="2">
                  <c:v>165</c:v>
                </c:pt>
                <c:pt idx="3">
                  <c:v>140</c:v>
                </c:pt>
                <c:pt idx="4">
                  <c:v>120</c:v>
                </c:pt>
                <c:pt idx="5">
                  <c:v>30</c:v>
                </c:pt>
                <c:pt idx="6">
                  <c:v>30</c:v>
                </c:pt>
                <c:pt idx="7">
                  <c:v>29</c:v>
                </c:pt>
                <c:pt idx="8">
                  <c:v>24</c:v>
                </c:pt>
                <c:pt idx="9">
                  <c:v>24</c:v>
                </c:pt>
                <c:pt idx="10">
                  <c:v>21</c:v>
                </c:pt>
                <c:pt idx="11">
                  <c:v>13</c:v>
                </c:pt>
                <c:pt idx="12">
                  <c:v>11</c:v>
                </c:pt>
                <c:pt idx="13">
                  <c:v>10</c:v>
                </c:pt>
              </c:numCache>
            </c:numRef>
          </c:val>
        </c:ser>
        <c:axId val="139114752"/>
        <c:axId val="139128832"/>
      </c:barChart>
      <c:lineChart>
        <c:grouping val="standard"/>
        <c:ser>
          <c:idx val="1"/>
          <c:order val="1"/>
          <c:tx>
            <c:strRef>
              <c:f>Pareto!$G$3</c:f>
              <c:strCache>
                <c:ptCount val="1"/>
                <c:pt idx="0">
                  <c:v>Cum%</c:v>
                </c:pt>
              </c:strCache>
            </c:strRef>
          </c:tx>
          <c:marker>
            <c:symbol val="none"/>
          </c:marker>
          <c:cat>
            <c:strRef>
              <c:f>Pareto!$E$4:$E$17</c:f>
              <c:strCache>
                <c:ptCount val="14"/>
                <c:pt idx="0">
                  <c:v>Invoice data</c:v>
                </c:pt>
                <c:pt idx="1">
                  <c:v>Typo Errors</c:v>
                </c:pt>
                <c:pt idx="2">
                  <c:v>invoice amount</c:v>
                </c:pt>
                <c:pt idx="3">
                  <c:v>Currency</c:v>
                </c:pt>
                <c:pt idx="4">
                  <c:v>Incorrect Vendor</c:v>
                </c:pt>
                <c:pt idx="5">
                  <c:v>Invoice number</c:v>
                </c:pt>
                <c:pt idx="6">
                  <c:v>In Correct GL Code</c:v>
                </c:pt>
                <c:pt idx="7">
                  <c:v>Incorrect line items</c:v>
                </c:pt>
                <c:pt idx="8">
                  <c:v>PO invoce process as non PO</c:v>
                </c:pt>
                <c:pt idx="9">
                  <c:v>Credit note porcessed as invoice</c:v>
                </c:pt>
                <c:pt idx="10">
                  <c:v>VAT</c:v>
                </c:pt>
                <c:pt idx="11">
                  <c:v>Sent to incorrect confirmer</c:v>
                </c:pt>
                <c:pt idx="12">
                  <c:v>Incorrect Quantity</c:v>
                </c:pt>
                <c:pt idx="13">
                  <c:v>Processed with out approval</c:v>
                </c:pt>
              </c:strCache>
            </c:strRef>
          </c:cat>
          <c:val>
            <c:numRef>
              <c:f>Pareto!$G$4:$G$17</c:f>
              <c:numCache>
                <c:formatCode>0%</c:formatCode>
                <c:ptCount val="14"/>
                <c:pt idx="0">
                  <c:v>0.23919043238270468</c:v>
                </c:pt>
                <c:pt idx="1">
                  <c:v>0.43238270469181228</c:v>
                </c:pt>
                <c:pt idx="2">
                  <c:v>0.58417663293468258</c:v>
                </c:pt>
                <c:pt idx="3">
                  <c:v>0.71297148114075437</c:v>
                </c:pt>
                <c:pt idx="4">
                  <c:v>0.82336706531738735</c:v>
                </c:pt>
                <c:pt idx="5">
                  <c:v>0.85096596136154556</c:v>
                </c:pt>
                <c:pt idx="6">
                  <c:v>0.87856485740570378</c:v>
                </c:pt>
                <c:pt idx="7">
                  <c:v>0.90524379024839008</c:v>
                </c:pt>
                <c:pt idx="8">
                  <c:v>0.92732290708371667</c:v>
                </c:pt>
                <c:pt idx="9">
                  <c:v>0.94940202391904327</c:v>
                </c:pt>
                <c:pt idx="10">
                  <c:v>0.968721251149954</c:v>
                </c:pt>
                <c:pt idx="11">
                  <c:v>0.98068077276908927</c:v>
                </c:pt>
                <c:pt idx="12">
                  <c:v>0.99080036798528059</c:v>
                </c:pt>
                <c:pt idx="13">
                  <c:v>1</c:v>
                </c:pt>
              </c:numCache>
            </c:numRef>
          </c:val>
        </c:ser>
        <c:marker val="1"/>
        <c:axId val="139131904"/>
        <c:axId val="139130368"/>
      </c:lineChart>
      <c:catAx>
        <c:axId val="139114752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9128832"/>
        <c:crosses val="autoZero"/>
        <c:auto val="1"/>
        <c:lblAlgn val="ctr"/>
        <c:lblOffset val="100"/>
      </c:catAx>
      <c:valAx>
        <c:axId val="139128832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9114752"/>
        <c:crosses val="autoZero"/>
        <c:crossBetween val="between"/>
      </c:valAx>
      <c:valAx>
        <c:axId val="139130368"/>
        <c:scaling>
          <c:orientation val="minMax"/>
        </c:scaling>
        <c:axPos val="r"/>
        <c:numFmt formatCode="0%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9131904"/>
        <c:crosses val="max"/>
        <c:crossBetween val="between"/>
      </c:valAx>
      <c:catAx>
        <c:axId val="139131904"/>
        <c:scaling>
          <c:orientation val="minMax"/>
        </c:scaling>
        <c:delete val="1"/>
        <c:axPos val="b"/>
        <c:tickLblPos val="nextTo"/>
        <c:crossAx val="139130368"/>
        <c:crosses val="autoZero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0.78482086614173263"/>
          <c:y val="0.82848263519484555"/>
          <c:w val="0.21517913385826798"/>
          <c:h val="0.16751749464501767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Pareto!$AP$4</c:f>
              <c:strCache>
                <c:ptCount val="1"/>
                <c:pt idx="0">
                  <c:v>Qty. Reworked</c:v>
                </c:pt>
              </c:strCache>
            </c:strRef>
          </c:tx>
          <c:cat>
            <c:strRef>
              <c:f>Pareto!$AO$5:$AO$18</c:f>
              <c:strCache>
                <c:ptCount val="14"/>
                <c:pt idx="0">
                  <c:v>Invoice data</c:v>
                </c:pt>
                <c:pt idx="1">
                  <c:v>Typo Errors</c:v>
                </c:pt>
                <c:pt idx="2">
                  <c:v>invoice amount</c:v>
                </c:pt>
                <c:pt idx="3">
                  <c:v>Currency</c:v>
                </c:pt>
                <c:pt idx="4">
                  <c:v>Incorrect Vendor</c:v>
                </c:pt>
                <c:pt idx="5">
                  <c:v>In Correct GL Code</c:v>
                </c:pt>
                <c:pt idx="6">
                  <c:v>Invoice number</c:v>
                </c:pt>
                <c:pt idx="7">
                  <c:v>Incorrect line items</c:v>
                </c:pt>
                <c:pt idx="8">
                  <c:v>Credit note porcessed as invoice</c:v>
                </c:pt>
                <c:pt idx="9">
                  <c:v>PO invoce process as non PO</c:v>
                </c:pt>
                <c:pt idx="10">
                  <c:v>VAT</c:v>
                </c:pt>
                <c:pt idx="11">
                  <c:v>Sent to incorrect confirmer</c:v>
                </c:pt>
                <c:pt idx="12">
                  <c:v>Incorrect Quantity</c:v>
                </c:pt>
                <c:pt idx="13">
                  <c:v>Processed with out approval</c:v>
                </c:pt>
              </c:strCache>
            </c:strRef>
          </c:cat>
          <c:val>
            <c:numRef>
              <c:f>Pareto!$AP$5:$AP$18</c:f>
              <c:numCache>
                <c:formatCode>General</c:formatCode>
                <c:ptCount val="14"/>
                <c:pt idx="0">
                  <c:v>260</c:v>
                </c:pt>
                <c:pt idx="1">
                  <c:v>210</c:v>
                </c:pt>
                <c:pt idx="2">
                  <c:v>165</c:v>
                </c:pt>
                <c:pt idx="3">
                  <c:v>140</c:v>
                </c:pt>
                <c:pt idx="4">
                  <c:v>120</c:v>
                </c:pt>
                <c:pt idx="5">
                  <c:v>30</c:v>
                </c:pt>
                <c:pt idx="6">
                  <c:v>30</c:v>
                </c:pt>
                <c:pt idx="7">
                  <c:v>29</c:v>
                </c:pt>
                <c:pt idx="8">
                  <c:v>24</c:v>
                </c:pt>
                <c:pt idx="9">
                  <c:v>24</c:v>
                </c:pt>
                <c:pt idx="10">
                  <c:v>21</c:v>
                </c:pt>
                <c:pt idx="11">
                  <c:v>13</c:v>
                </c:pt>
                <c:pt idx="12">
                  <c:v>11</c:v>
                </c:pt>
                <c:pt idx="13">
                  <c:v>10</c:v>
                </c:pt>
              </c:numCache>
            </c:numRef>
          </c:val>
        </c:ser>
        <c:axId val="139026816"/>
        <c:axId val="139028352"/>
      </c:barChart>
      <c:lineChart>
        <c:grouping val="standard"/>
        <c:ser>
          <c:idx val="1"/>
          <c:order val="1"/>
          <c:tx>
            <c:strRef>
              <c:f>Pareto!$AQ$4</c:f>
              <c:strCache>
                <c:ptCount val="1"/>
                <c:pt idx="0">
                  <c:v>Cumulative %</c:v>
                </c:pt>
              </c:strCache>
            </c:strRef>
          </c:tx>
          <c:marker>
            <c:symbol val="none"/>
          </c:marker>
          <c:cat>
            <c:strRef>
              <c:f>Pareto!$AO$5:$AO$18</c:f>
              <c:strCache>
                <c:ptCount val="14"/>
                <c:pt idx="0">
                  <c:v>Invoice data</c:v>
                </c:pt>
                <c:pt idx="1">
                  <c:v>Typo Errors</c:v>
                </c:pt>
                <c:pt idx="2">
                  <c:v>invoice amount</c:v>
                </c:pt>
                <c:pt idx="3">
                  <c:v>Currency</c:v>
                </c:pt>
                <c:pt idx="4">
                  <c:v>Incorrect Vendor</c:v>
                </c:pt>
                <c:pt idx="5">
                  <c:v>In Correct GL Code</c:v>
                </c:pt>
                <c:pt idx="6">
                  <c:v>Invoice number</c:v>
                </c:pt>
                <c:pt idx="7">
                  <c:v>Incorrect line items</c:v>
                </c:pt>
                <c:pt idx="8">
                  <c:v>Credit note porcessed as invoice</c:v>
                </c:pt>
                <c:pt idx="9">
                  <c:v>PO invoce process as non PO</c:v>
                </c:pt>
                <c:pt idx="10">
                  <c:v>VAT</c:v>
                </c:pt>
                <c:pt idx="11">
                  <c:v>Sent to incorrect confirmer</c:v>
                </c:pt>
                <c:pt idx="12">
                  <c:v>Incorrect Quantity</c:v>
                </c:pt>
                <c:pt idx="13">
                  <c:v>Processed with out approval</c:v>
                </c:pt>
              </c:strCache>
            </c:strRef>
          </c:cat>
          <c:val>
            <c:numRef>
              <c:f>Pareto!$AQ$5:$AQ$18</c:f>
              <c:numCache>
                <c:formatCode>0.00%</c:formatCode>
                <c:ptCount val="14"/>
                <c:pt idx="0">
                  <c:v>0.23919043238270468</c:v>
                </c:pt>
                <c:pt idx="1">
                  <c:v>0.43238270469181228</c:v>
                </c:pt>
                <c:pt idx="2">
                  <c:v>0.58417663293468258</c:v>
                </c:pt>
                <c:pt idx="3">
                  <c:v>0.71297148114075437</c:v>
                </c:pt>
                <c:pt idx="4">
                  <c:v>0.82336706531738735</c:v>
                </c:pt>
                <c:pt idx="5">
                  <c:v>0.85096596136154556</c:v>
                </c:pt>
                <c:pt idx="6">
                  <c:v>0.87856485740570378</c:v>
                </c:pt>
                <c:pt idx="7">
                  <c:v>0.90524379024839008</c:v>
                </c:pt>
                <c:pt idx="8">
                  <c:v>0.92732290708371667</c:v>
                </c:pt>
                <c:pt idx="9">
                  <c:v>0.94940202391904327</c:v>
                </c:pt>
                <c:pt idx="10">
                  <c:v>0.968721251149954</c:v>
                </c:pt>
                <c:pt idx="11">
                  <c:v>0.98068077276908927</c:v>
                </c:pt>
                <c:pt idx="12">
                  <c:v>0.99080036798528059</c:v>
                </c:pt>
                <c:pt idx="13">
                  <c:v>1</c:v>
                </c:pt>
              </c:numCache>
            </c:numRef>
          </c:val>
        </c:ser>
        <c:marker val="1"/>
        <c:axId val="139039872"/>
        <c:axId val="139029888"/>
      </c:lineChart>
      <c:catAx>
        <c:axId val="139026816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9028352"/>
        <c:crosses val="autoZero"/>
        <c:auto val="1"/>
        <c:lblAlgn val="ctr"/>
        <c:lblOffset val="100"/>
      </c:catAx>
      <c:valAx>
        <c:axId val="139028352"/>
        <c:scaling>
          <c:orientation val="minMax"/>
          <c:max val="1087"/>
          <c:min val="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9026816"/>
        <c:crosses val="autoZero"/>
        <c:crossBetween val="between"/>
      </c:valAx>
      <c:valAx>
        <c:axId val="139029888"/>
        <c:scaling>
          <c:orientation val="minMax"/>
          <c:max val="1"/>
        </c:scaling>
        <c:axPos val="r"/>
        <c:numFmt formatCode="0.00%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9039872"/>
        <c:crosses val="max"/>
        <c:crossBetween val="between"/>
      </c:valAx>
      <c:catAx>
        <c:axId val="139039872"/>
        <c:scaling>
          <c:orientation val="minMax"/>
        </c:scaling>
        <c:delete val="1"/>
        <c:axPos val="b"/>
        <c:tickLblPos val="nextTo"/>
        <c:crossAx val="139029888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showPercent val="1"/>
            <c:showLeaderLines val="1"/>
          </c:dLbls>
          <c:cat>
            <c:strRef>
              <c:f>Pareto!$AO$5:$AO$18</c:f>
              <c:strCache>
                <c:ptCount val="14"/>
                <c:pt idx="0">
                  <c:v>Invoice data</c:v>
                </c:pt>
                <c:pt idx="1">
                  <c:v>Typo Errors</c:v>
                </c:pt>
                <c:pt idx="2">
                  <c:v>invoice amount</c:v>
                </c:pt>
                <c:pt idx="3">
                  <c:v>Currency</c:v>
                </c:pt>
                <c:pt idx="4">
                  <c:v>Incorrect Vendor</c:v>
                </c:pt>
                <c:pt idx="5">
                  <c:v>In Correct GL Code</c:v>
                </c:pt>
                <c:pt idx="6">
                  <c:v>Invoice number</c:v>
                </c:pt>
                <c:pt idx="7">
                  <c:v>Incorrect line items</c:v>
                </c:pt>
                <c:pt idx="8">
                  <c:v>Credit note porcessed as invoice</c:v>
                </c:pt>
                <c:pt idx="9">
                  <c:v>PO invoce process as non PO</c:v>
                </c:pt>
                <c:pt idx="10">
                  <c:v>VAT</c:v>
                </c:pt>
                <c:pt idx="11">
                  <c:v>Sent to incorrect confirmer</c:v>
                </c:pt>
                <c:pt idx="12">
                  <c:v>Incorrect Quantity</c:v>
                </c:pt>
                <c:pt idx="13">
                  <c:v>Processed with out approval</c:v>
                </c:pt>
              </c:strCache>
            </c:strRef>
          </c:cat>
          <c:val>
            <c:numRef>
              <c:f>Pareto!$AP$5:$AP$18</c:f>
              <c:numCache>
                <c:formatCode>General</c:formatCode>
                <c:ptCount val="14"/>
                <c:pt idx="0">
                  <c:v>260</c:v>
                </c:pt>
                <c:pt idx="1">
                  <c:v>210</c:v>
                </c:pt>
                <c:pt idx="2">
                  <c:v>165</c:v>
                </c:pt>
                <c:pt idx="3">
                  <c:v>140</c:v>
                </c:pt>
                <c:pt idx="4">
                  <c:v>120</c:v>
                </c:pt>
                <c:pt idx="5">
                  <c:v>30</c:v>
                </c:pt>
                <c:pt idx="6">
                  <c:v>30</c:v>
                </c:pt>
                <c:pt idx="7">
                  <c:v>29</c:v>
                </c:pt>
                <c:pt idx="8">
                  <c:v>24</c:v>
                </c:pt>
                <c:pt idx="9">
                  <c:v>24</c:v>
                </c:pt>
                <c:pt idx="10">
                  <c:v>21</c:v>
                </c:pt>
                <c:pt idx="11">
                  <c:v>13</c:v>
                </c:pt>
                <c:pt idx="12">
                  <c:v>11</c:v>
                </c:pt>
                <c:pt idx="13">
                  <c:v>10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Pareto!$BK$4</c:f>
              <c:strCache>
                <c:ptCount val="1"/>
                <c:pt idx="0">
                  <c:v>Qty. Reworked</c:v>
                </c:pt>
              </c:strCache>
            </c:strRef>
          </c:tx>
          <c:cat>
            <c:strRef>
              <c:f>Pareto!$BJ$5:$BJ$18</c:f>
              <c:strCache>
                <c:ptCount val="14"/>
                <c:pt idx="0">
                  <c:v>Invoice data</c:v>
                </c:pt>
                <c:pt idx="1">
                  <c:v>Typo Errors</c:v>
                </c:pt>
                <c:pt idx="2">
                  <c:v>invoice amount</c:v>
                </c:pt>
                <c:pt idx="3">
                  <c:v>Currency</c:v>
                </c:pt>
                <c:pt idx="4">
                  <c:v>Incorrect Vendor</c:v>
                </c:pt>
                <c:pt idx="5">
                  <c:v>Invoice number</c:v>
                </c:pt>
                <c:pt idx="6">
                  <c:v>In Correct GL Code</c:v>
                </c:pt>
                <c:pt idx="7">
                  <c:v>Incorrect line items</c:v>
                </c:pt>
                <c:pt idx="8">
                  <c:v>PO invoce process as non PO</c:v>
                </c:pt>
                <c:pt idx="9">
                  <c:v>Credit note porcessed as invoice</c:v>
                </c:pt>
                <c:pt idx="10">
                  <c:v>VAT</c:v>
                </c:pt>
                <c:pt idx="11">
                  <c:v>Sent to incorrect confirmer</c:v>
                </c:pt>
                <c:pt idx="12">
                  <c:v>Incorrect Quantity</c:v>
                </c:pt>
                <c:pt idx="13">
                  <c:v>Processed with out approval</c:v>
                </c:pt>
              </c:strCache>
            </c:strRef>
          </c:cat>
          <c:val>
            <c:numRef>
              <c:f>Pareto!$BK$5:$BK$18</c:f>
              <c:numCache>
                <c:formatCode>General</c:formatCode>
                <c:ptCount val="14"/>
                <c:pt idx="0">
                  <c:v>260</c:v>
                </c:pt>
                <c:pt idx="1">
                  <c:v>210</c:v>
                </c:pt>
                <c:pt idx="2">
                  <c:v>165</c:v>
                </c:pt>
                <c:pt idx="3">
                  <c:v>140</c:v>
                </c:pt>
                <c:pt idx="4">
                  <c:v>120</c:v>
                </c:pt>
                <c:pt idx="5">
                  <c:v>30</c:v>
                </c:pt>
                <c:pt idx="6">
                  <c:v>30</c:v>
                </c:pt>
                <c:pt idx="7">
                  <c:v>29</c:v>
                </c:pt>
                <c:pt idx="8">
                  <c:v>24</c:v>
                </c:pt>
                <c:pt idx="9">
                  <c:v>24</c:v>
                </c:pt>
                <c:pt idx="10">
                  <c:v>21</c:v>
                </c:pt>
                <c:pt idx="11">
                  <c:v>13</c:v>
                </c:pt>
                <c:pt idx="12">
                  <c:v>11</c:v>
                </c:pt>
                <c:pt idx="13">
                  <c:v>10</c:v>
                </c:pt>
              </c:numCache>
            </c:numRef>
          </c:val>
        </c:ser>
        <c:axId val="139259264"/>
        <c:axId val="139240576"/>
      </c:barChart>
      <c:lineChart>
        <c:grouping val="standard"/>
        <c:ser>
          <c:idx val="1"/>
          <c:order val="1"/>
          <c:tx>
            <c:strRef>
              <c:f>Pareto!$BL$4</c:f>
              <c:strCache>
                <c:ptCount val="1"/>
                <c:pt idx="0">
                  <c:v>Cummulative %</c:v>
                </c:pt>
              </c:strCache>
            </c:strRef>
          </c:tx>
          <c:marker>
            <c:symbol val="none"/>
          </c:marker>
          <c:cat>
            <c:strRef>
              <c:f>Pareto!$BJ$5:$BJ$18</c:f>
              <c:strCache>
                <c:ptCount val="14"/>
                <c:pt idx="0">
                  <c:v>Invoice data</c:v>
                </c:pt>
                <c:pt idx="1">
                  <c:v>Typo Errors</c:v>
                </c:pt>
                <c:pt idx="2">
                  <c:v>invoice amount</c:v>
                </c:pt>
                <c:pt idx="3">
                  <c:v>Currency</c:v>
                </c:pt>
                <c:pt idx="4">
                  <c:v>Incorrect Vendor</c:v>
                </c:pt>
                <c:pt idx="5">
                  <c:v>Invoice number</c:v>
                </c:pt>
                <c:pt idx="6">
                  <c:v>In Correct GL Code</c:v>
                </c:pt>
                <c:pt idx="7">
                  <c:v>Incorrect line items</c:v>
                </c:pt>
                <c:pt idx="8">
                  <c:v>PO invoce process as non PO</c:v>
                </c:pt>
                <c:pt idx="9">
                  <c:v>Credit note porcessed as invoice</c:v>
                </c:pt>
                <c:pt idx="10">
                  <c:v>VAT</c:v>
                </c:pt>
                <c:pt idx="11">
                  <c:v>Sent to incorrect confirmer</c:v>
                </c:pt>
                <c:pt idx="12">
                  <c:v>Incorrect Quantity</c:v>
                </c:pt>
                <c:pt idx="13">
                  <c:v>Processed with out approval</c:v>
                </c:pt>
              </c:strCache>
            </c:strRef>
          </c:cat>
          <c:val>
            <c:numRef>
              <c:f>Pareto!$BL$5:$BL$18</c:f>
              <c:numCache>
                <c:formatCode>0.00%</c:formatCode>
                <c:ptCount val="14"/>
                <c:pt idx="0">
                  <c:v>0.23919043238270468</c:v>
                </c:pt>
                <c:pt idx="1">
                  <c:v>0.43238270469181228</c:v>
                </c:pt>
                <c:pt idx="2">
                  <c:v>0.58417663293468258</c:v>
                </c:pt>
                <c:pt idx="3">
                  <c:v>0.71297148114075437</c:v>
                </c:pt>
                <c:pt idx="4">
                  <c:v>0.82336706531738735</c:v>
                </c:pt>
                <c:pt idx="5">
                  <c:v>0.85096596136154556</c:v>
                </c:pt>
                <c:pt idx="6">
                  <c:v>0.87856485740570378</c:v>
                </c:pt>
                <c:pt idx="7">
                  <c:v>0.90524379024839008</c:v>
                </c:pt>
                <c:pt idx="8">
                  <c:v>0.92732290708371667</c:v>
                </c:pt>
                <c:pt idx="9">
                  <c:v>0.94940202391904327</c:v>
                </c:pt>
                <c:pt idx="10">
                  <c:v>0.968721251149954</c:v>
                </c:pt>
                <c:pt idx="11">
                  <c:v>0.98068077276908927</c:v>
                </c:pt>
                <c:pt idx="12">
                  <c:v>0.99080036798528059</c:v>
                </c:pt>
                <c:pt idx="13">
                  <c:v>1</c:v>
                </c:pt>
              </c:numCache>
            </c:numRef>
          </c:val>
        </c:ser>
        <c:marker val="1"/>
        <c:axId val="139137408"/>
        <c:axId val="139242112"/>
      </c:lineChart>
      <c:catAx>
        <c:axId val="139259264"/>
        <c:scaling>
          <c:orientation val="minMax"/>
        </c:scaling>
        <c:axPos val="b"/>
        <c:tickLblPos val="nextTo"/>
        <c:crossAx val="139240576"/>
        <c:crosses val="autoZero"/>
        <c:auto val="1"/>
        <c:lblAlgn val="ctr"/>
        <c:lblOffset val="100"/>
      </c:catAx>
      <c:valAx>
        <c:axId val="139240576"/>
        <c:scaling>
          <c:orientation val="minMax"/>
          <c:max val="1087"/>
          <c:min val="0"/>
        </c:scaling>
        <c:axPos val="l"/>
        <c:numFmt formatCode="General" sourceLinked="1"/>
        <c:tickLblPos val="nextTo"/>
        <c:crossAx val="139259264"/>
        <c:crosses val="autoZero"/>
        <c:crossBetween val="between"/>
      </c:valAx>
      <c:valAx>
        <c:axId val="139242112"/>
        <c:scaling>
          <c:orientation val="minMax"/>
          <c:max val="1"/>
        </c:scaling>
        <c:axPos val="r"/>
        <c:numFmt formatCode="0.00%" sourceLinked="1"/>
        <c:tickLblPos val="nextTo"/>
        <c:crossAx val="139137408"/>
        <c:crosses val="max"/>
        <c:crossBetween val="between"/>
      </c:valAx>
      <c:catAx>
        <c:axId val="139137408"/>
        <c:scaling>
          <c:orientation val="minMax"/>
        </c:scaling>
        <c:delete val="1"/>
        <c:axPos val="b"/>
        <c:tickLblPos val="nextTo"/>
        <c:crossAx val="139242112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Lbls>
            <c:showVal val="1"/>
            <c:showCatName val="1"/>
            <c:showPercent val="1"/>
            <c:showLeaderLines val="1"/>
          </c:dLbls>
          <c:cat>
            <c:strRef>
              <c:f>Pareto!$CH$5:$CH$18</c:f>
              <c:strCache>
                <c:ptCount val="14"/>
                <c:pt idx="0">
                  <c:v>Invoice date</c:v>
                </c:pt>
                <c:pt idx="1">
                  <c:v>Typo Errors</c:v>
                </c:pt>
                <c:pt idx="2">
                  <c:v>invoice amount</c:v>
                </c:pt>
                <c:pt idx="3">
                  <c:v>Currency</c:v>
                </c:pt>
                <c:pt idx="4">
                  <c:v>Incorrect Vendor</c:v>
                </c:pt>
                <c:pt idx="5">
                  <c:v>In Correct GL Code</c:v>
                </c:pt>
                <c:pt idx="6">
                  <c:v>Invoice number</c:v>
                </c:pt>
                <c:pt idx="7">
                  <c:v>Incorrect line items</c:v>
                </c:pt>
                <c:pt idx="8">
                  <c:v>Credit note porcessed as invoice</c:v>
                </c:pt>
                <c:pt idx="9">
                  <c:v>PO invoce process as non PO</c:v>
                </c:pt>
                <c:pt idx="10">
                  <c:v>VAT</c:v>
                </c:pt>
                <c:pt idx="11">
                  <c:v>Sent to incorrect confirmer</c:v>
                </c:pt>
                <c:pt idx="12">
                  <c:v>Incorrect Quantity</c:v>
                </c:pt>
                <c:pt idx="13">
                  <c:v>Processed with out approval</c:v>
                </c:pt>
              </c:strCache>
            </c:strRef>
          </c:cat>
          <c:val>
            <c:numRef>
              <c:f>Pareto!$CI$5:$CI$18</c:f>
              <c:numCache>
                <c:formatCode>General</c:formatCode>
                <c:ptCount val="14"/>
                <c:pt idx="0">
                  <c:v>260</c:v>
                </c:pt>
                <c:pt idx="1">
                  <c:v>210</c:v>
                </c:pt>
                <c:pt idx="2">
                  <c:v>165</c:v>
                </c:pt>
                <c:pt idx="3">
                  <c:v>140</c:v>
                </c:pt>
                <c:pt idx="4">
                  <c:v>120</c:v>
                </c:pt>
                <c:pt idx="5">
                  <c:v>30</c:v>
                </c:pt>
                <c:pt idx="6">
                  <c:v>30</c:v>
                </c:pt>
                <c:pt idx="7">
                  <c:v>29</c:v>
                </c:pt>
                <c:pt idx="8">
                  <c:v>24</c:v>
                </c:pt>
                <c:pt idx="9">
                  <c:v>24</c:v>
                </c:pt>
                <c:pt idx="10">
                  <c:v>21</c:v>
                </c:pt>
                <c:pt idx="11">
                  <c:v>13</c:v>
                </c:pt>
                <c:pt idx="12">
                  <c:v>11</c:v>
                </c:pt>
                <c:pt idx="13">
                  <c:v>10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258536</xdr:colOff>
      <xdr:row>19</xdr:row>
      <xdr:rowOff>54428</xdr:rowOff>
    </xdr:from>
    <xdr:to>
      <xdr:col>16</xdr:col>
      <xdr:colOff>265340</xdr:colOff>
      <xdr:row>36</xdr:row>
      <xdr:rowOff>20411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1428750</xdr:colOff>
      <xdr:row>21</xdr:row>
      <xdr:rowOff>54428</xdr:rowOff>
    </xdr:from>
    <xdr:to>
      <xdr:col>34</xdr:col>
      <xdr:colOff>265339</xdr:colOff>
      <xdr:row>38</xdr:row>
      <xdr:rowOff>20411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299358</xdr:colOff>
      <xdr:row>17</xdr:row>
      <xdr:rowOff>156481</xdr:rowOff>
    </xdr:from>
    <xdr:to>
      <xdr:col>8</xdr:col>
      <xdr:colOff>435429</xdr:colOff>
      <xdr:row>34</xdr:row>
      <xdr:rowOff>88446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503464</xdr:colOff>
      <xdr:row>17</xdr:row>
      <xdr:rowOff>156482</xdr:rowOff>
    </xdr:from>
    <xdr:to>
      <xdr:col>9</xdr:col>
      <xdr:colOff>27214</xdr:colOff>
      <xdr:row>34</xdr:row>
      <xdr:rowOff>88446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299358</xdr:colOff>
      <xdr:row>7</xdr:row>
      <xdr:rowOff>183697</xdr:rowOff>
    </xdr:from>
    <xdr:to>
      <xdr:col>9</xdr:col>
      <xdr:colOff>435430</xdr:colOff>
      <xdr:row>22</xdr:row>
      <xdr:rowOff>102054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319768</xdr:colOff>
      <xdr:row>3</xdr:row>
      <xdr:rowOff>265340</xdr:rowOff>
    </xdr:from>
    <xdr:to>
      <xdr:col>55</xdr:col>
      <xdr:colOff>401410</xdr:colOff>
      <xdr:row>16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346982</xdr:colOff>
      <xdr:row>17</xdr:row>
      <xdr:rowOff>20411</xdr:rowOff>
    </xdr:from>
    <xdr:to>
      <xdr:col>54</xdr:col>
      <xdr:colOff>20411</xdr:colOff>
      <xdr:row>33</xdr:row>
      <xdr:rowOff>81643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64</xdr:col>
      <xdr:colOff>95253</xdr:colOff>
      <xdr:row>4</xdr:row>
      <xdr:rowOff>47624</xdr:rowOff>
    </xdr:from>
    <xdr:to>
      <xdr:col>71</xdr:col>
      <xdr:colOff>115663</xdr:colOff>
      <xdr:row>18</xdr:row>
      <xdr:rowOff>27213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91</xdr:col>
      <xdr:colOff>102053</xdr:colOff>
      <xdr:row>4</xdr:row>
      <xdr:rowOff>81643</xdr:rowOff>
    </xdr:from>
    <xdr:to>
      <xdr:col>99</xdr:col>
      <xdr:colOff>340178</xdr:colOff>
      <xdr:row>24</xdr:row>
      <xdr:rowOff>156482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89</xdr:col>
      <xdr:colOff>238125</xdr:colOff>
      <xdr:row>1</xdr:row>
      <xdr:rowOff>142874</xdr:rowOff>
    </xdr:from>
    <xdr:to>
      <xdr:col>99</xdr:col>
      <xdr:colOff>449036</xdr:colOff>
      <xdr:row>12</xdr:row>
      <xdr:rowOff>54428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0.08881</cdr:x>
      <cdr:y>0.16377</cdr:y>
    </cdr:from>
    <cdr:to>
      <cdr:x>0.30049</cdr:x>
      <cdr:y>0.18045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496661" y="449034"/>
          <a:ext cx="1183821" cy="4571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0.29669</cdr:x>
      <cdr:y>0.16158</cdr:y>
    </cdr:from>
    <cdr:to>
      <cdr:x>0.29698</cdr:x>
      <cdr:y>0.48664</cdr:y>
    </cdr:to>
    <cdr:sp macro="" textlink="">
      <cdr:nvSpPr>
        <cdr:cNvPr id="5" name="Straight Connector 4"/>
        <cdr:cNvSpPr/>
      </cdr:nvSpPr>
      <cdr:spPr>
        <a:xfrm xmlns:a="http://schemas.openxmlformats.org/drawingml/2006/main" rot="5400000">
          <a:off x="1659277" y="443025"/>
          <a:ext cx="1589" cy="89126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0.07351</cdr:x>
      <cdr:y>0.10253</cdr:y>
    </cdr:from>
    <cdr:to>
      <cdr:x>0.59821</cdr:x>
      <cdr:y>0.933</cdr:y>
    </cdr:to>
    <cdr:sp macro="" textlink="">
      <cdr:nvSpPr>
        <cdr:cNvPr id="2" name="Arc 1"/>
        <cdr:cNvSpPr/>
      </cdr:nvSpPr>
      <cdr:spPr>
        <a:xfrm xmlns:a="http://schemas.openxmlformats.org/drawingml/2006/main" rot="11362565">
          <a:off x="336093" y="281119"/>
          <a:ext cx="2398943" cy="2277025"/>
        </a:xfrm>
        <a:prstGeom xmlns:a="http://schemas.openxmlformats.org/drawingml/2006/main" prst="arc">
          <a:avLst>
            <a:gd name="adj1" fmla="val 4920235"/>
            <a:gd name="adj2" fmla="val 1052362"/>
          </a:avLst>
        </a:prstGeom>
        <a:ln xmlns:a="http://schemas.openxmlformats.org/drawingml/2006/main" w="38100">
          <a:headEnd type="triangle" w="med" len="med"/>
          <a:tailEnd type="triangl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6</xdr:row>
      <xdr:rowOff>38100</xdr:rowOff>
    </xdr:from>
    <xdr:to>
      <xdr:col>16</xdr:col>
      <xdr:colOff>0</xdr:colOff>
      <xdr:row>23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514350</xdr:colOff>
      <xdr:row>13</xdr:row>
      <xdr:rowOff>152400</xdr:rowOff>
    </xdr:from>
    <xdr:to>
      <xdr:col>7</xdr:col>
      <xdr:colOff>419100</xdr:colOff>
      <xdr:row>30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23</xdr:row>
      <xdr:rowOff>47625</xdr:rowOff>
    </xdr:from>
    <xdr:to>
      <xdr:col>6</xdr:col>
      <xdr:colOff>419100</xdr:colOff>
      <xdr:row>40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23</xdr:row>
      <xdr:rowOff>28575</xdr:rowOff>
    </xdr:from>
    <xdr:to>
      <xdr:col>12</xdr:col>
      <xdr:colOff>247650</xdr:colOff>
      <xdr:row>40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76200</xdr:colOff>
      <xdr:row>0</xdr:row>
      <xdr:rowOff>152400</xdr:rowOff>
    </xdr:from>
    <xdr:to>
      <xdr:col>16</xdr:col>
      <xdr:colOff>381000</xdr:colOff>
      <xdr:row>17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B24"/>
  <sheetViews>
    <sheetView topLeftCell="CF4" zoomScale="140" zoomScaleNormal="140" workbookViewId="0">
      <selection activeCell="CH6" sqref="CH6"/>
    </sheetView>
  </sheetViews>
  <sheetFormatPr defaultRowHeight="12.75"/>
  <cols>
    <col min="2" max="2" width="17.5703125" bestFit="1" customWidth="1"/>
    <col min="3" max="3" width="13.85546875" bestFit="1" customWidth="1"/>
    <col min="5" max="5" width="28.28515625" bestFit="1" customWidth="1"/>
    <col min="6" max="6" width="10.7109375" bestFit="1" customWidth="1"/>
    <col min="28" max="28" width="29.7109375" bestFit="1" customWidth="1"/>
    <col min="29" max="29" width="10.42578125" customWidth="1"/>
    <col min="37" max="37" width="29.7109375" bestFit="1" customWidth="1"/>
    <col min="38" max="38" width="11.85546875" customWidth="1"/>
    <col min="41" max="41" width="29.7109375" bestFit="1" customWidth="1"/>
    <col min="42" max="42" width="10.28515625" bestFit="1" customWidth="1"/>
    <col min="62" max="62" width="29.7109375" bestFit="1" customWidth="1"/>
    <col min="63" max="63" width="11.7109375" customWidth="1"/>
    <col min="64" max="64" width="14.28515625" bestFit="1" customWidth="1"/>
    <col min="65" max="65" width="13.140625" bestFit="1" customWidth="1"/>
    <col min="79" max="79" width="29.7109375" bestFit="1" customWidth="1"/>
    <col min="80" max="80" width="14.140625" customWidth="1"/>
    <col min="86" max="86" width="29.7109375" bestFit="1" customWidth="1"/>
    <col min="87" max="87" width="10.28515625" bestFit="1" customWidth="1"/>
    <col min="88" max="88" width="19.140625" bestFit="1" customWidth="1"/>
    <col min="89" max="89" width="13.5703125" bestFit="1" customWidth="1"/>
  </cols>
  <sheetData>
    <row r="2" spans="2:106">
      <c r="B2" s="1" t="s">
        <v>0</v>
      </c>
      <c r="E2" s="1" t="s">
        <v>1</v>
      </c>
    </row>
    <row r="3" spans="2:106" ht="42.75">
      <c r="B3" s="2" t="s">
        <v>2</v>
      </c>
      <c r="C3" s="3" t="s">
        <v>3</v>
      </c>
      <c r="E3" s="4" t="s">
        <v>4</v>
      </c>
      <c r="F3" s="5" t="s">
        <v>5</v>
      </c>
      <c r="G3" t="s">
        <v>66</v>
      </c>
      <c r="H3" t="s">
        <v>67</v>
      </c>
      <c r="J3" s="4" t="s">
        <v>4</v>
      </c>
      <c r="K3" s="5" t="s">
        <v>5</v>
      </c>
    </row>
    <row r="4" spans="2:106" ht="42.75">
      <c r="B4" s="6" t="s">
        <v>7</v>
      </c>
      <c r="C4" s="7">
        <v>49.5</v>
      </c>
      <c r="E4" t="s">
        <v>8</v>
      </c>
      <c r="F4" s="8">
        <v>260</v>
      </c>
      <c r="G4" s="9">
        <f>H4</f>
        <v>0.23919043238270468</v>
      </c>
      <c r="H4" s="10">
        <f>F4/SUM($F$4:$F$17)</f>
        <v>0.23919043238270468</v>
      </c>
      <c r="J4" t="s">
        <v>28</v>
      </c>
      <c r="K4" s="8">
        <v>24</v>
      </c>
      <c r="AB4" s="4" t="s">
        <v>4</v>
      </c>
      <c r="AC4" s="5" t="s">
        <v>5</v>
      </c>
      <c r="AD4" s="11" t="s">
        <v>9</v>
      </c>
      <c r="AE4" s="11" t="s">
        <v>6</v>
      </c>
      <c r="AK4" s="4" t="s">
        <v>4</v>
      </c>
      <c r="AL4" s="5" t="s">
        <v>5</v>
      </c>
      <c r="AO4" s="4" t="s">
        <v>4</v>
      </c>
      <c r="AP4" s="5" t="s">
        <v>5</v>
      </c>
      <c r="AQ4" t="s">
        <v>69</v>
      </c>
      <c r="AR4" t="s">
        <v>68</v>
      </c>
      <c r="BJ4" s="4" t="s">
        <v>4</v>
      </c>
      <c r="BK4" s="5" t="s">
        <v>5</v>
      </c>
      <c r="BL4" t="s">
        <v>71</v>
      </c>
      <c r="BM4" t="s">
        <v>70</v>
      </c>
      <c r="BO4">
        <v>35</v>
      </c>
      <c r="BP4">
        <v>82.3</v>
      </c>
      <c r="CA4" s="4" t="s">
        <v>4</v>
      </c>
      <c r="CB4" s="5" t="s">
        <v>5</v>
      </c>
      <c r="CC4" t="s">
        <v>71</v>
      </c>
      <c r="CD4" t="s">
        <v>70</v>
      </c>
      <c r="CH4" s="4" t="s">
        <v>4</v>
      </c>
      <c r="CI4" s="5" t="s">
        <v>5</v>
      </c>
      <c r="CJ4" t="s">
        <v>72</v>
      </c>
      <c r="CK4" t="s">
        <v>73</v>
      </c>
      <c r="DA4" s="4" t="s">
        <v>4</v>
      </c>
      <c r="DB4" s="5" t="s">
        <v>5</v>
      </c>
    </row>
    <row r="5" spans="2:106" ht="15.75">
      <c r="B5" s="6" t="s">
        <v>10</v>
      </c>
      <c r="C5" s="7">
        <v>54.6</v>
      </c>
      <c r="E5" t="s">
        <v>11</v>
      </c>
      <c r="F5" s="8">
        <v>210</v>
      </c>
      <c r="G5" s="9">
        <f>G4+H5</f>
        <v>0.43238270469181228</v>
      </c>
      <c r="H5" s="10">
        <f>F5/SUM($F$4:$F$17)</f>
        <v>0.19319227230910763</v>
      </c>
      <c r="J5" t="s">
        <v>16</v>
      </c>
      <c r="K5" s="8">
        <v>140</v>
      </c>
      <c r="AB5" t="s">
        <v>12</v>
      </c>
      <c r="AC5" s="8">
        <v>260</v>
      </c>
      <c r="AD5" s="12">
        <f>AE5</f>
        <v>0.23919043238270468</v>
      </c>
      <c r="AE5" s="13">
        <f>AC5/SUM($AC$5:$AC$18)</f>
        <v>0.23919043238270468</v>
      </c>
      <c r="AK5" t="s">
        <v>28</v>
      </c>
      <c r="AL5" s="8">
        <v>24</v>
      </c>
      <c r="AO5" t="s">
        <v>8</v>
      </c>
      <c r="AP5" s="8">
        <v>260</v>
      </c>
      <c r="AQ5" s="17">
        <f>AR5</f>
        <v>0.23919043238270468</v>
      </c>
      <c r="AR5" s="16">
        <f>AP5/$AP$19</f>
        <v>0.23919043238270468</v>
      </c>
      <c r="BJ5" t="s">
        <v>8</v>
      </c>
      <c r="BK5" s="8">
        <v>260</v>
      </c>
      <c r="BL5" s="16">
        <f>BM5</f>
        <v>0.23919043238270468</v>
      </c>
      <c r="BM5" s="16">
        <f>BK5/SUM($BK$5:$BK$18)</f>
        <v>0.23919043238270468</v>
      </c>
      <c r="CA5" t="s">
        <v>8</v>
      </c>
      <c r="CB5" s="8">
        <v>260</v>
      </c>
      <c r="CC5" s="9">
        <f>CD5</f>
        <v>0.23919043238270468</v>
      </c>
      <c r="CD5" s="10">
        <f>CB5/SUM($CB$5:$CB$18)</f>
        <v>0.23919043238270468</v>
      </c>
      <c r="CH5" t="s">
        <v>12</v>
      </c>
      <c r="CI5" s="8">
        <v>260</v>
      </c>
      <c r="CJ5" s="17">
        <f>CK5</f>
        <v>0.23919043238270468</v>
      </c>
      <c r="CK5" s="16">
        <f>CI5/SUM($CI$5:$CI$18)</f>
        <v>0.23919043238270468</v>
      </c>
      <c r="DA5" t="s">
        <v>28</v>
      </c>
      <c r="DB5" s="8">
        <v>24</v>
      </c>
    </row>
    <row r="6" spans="2:106" ht="15.75">
      <c r="B6" s="6" t="s">
        <v>13</v>
      </c>
      <c r="C6" s="7">
        <v>14.3</v>
      </c>
      <c r="E6" t="s">
        <v>14</v>
      </c>
      <c r="F6" s="8">
        <v>165</v>
      </c>
      <c r="G6" s="9">
        <f>G5+H6</f>
        <v>0.58417663293468258</v>
      </c>
      <c r="H6" s="10">
        <f t="shared" ref="H6:H17" si="0">F6/SUM($F$4:$F$17)</f>
        <v>0.15179392824287027</v>
      </c>
      <c r="J6" t="s">
        <v>22</v>
      </c>
      <c r="K6" s="8">
        <v>30</v>
      </c>
      <c r="AB6" t="s">
        <v>11</v>
      </c>
      <c r="AC6" s="8">
        <v>210</v>
      </c>
      <c r="AD6" s="12">
        <f>AD5+AE6</f>
        <v>0.43238270469181228</v>
      </c>
      <c r="AE6" s="13">
        <f t="shared" ref="AE6:AE18" si="1">AC6/SUM($AC$5:$AC$18)</f>
        <v>0.19319227230910763</v>
      </c>
      <c r="AK6" t="s">
        <v>16</v>
      </c>
      <c r="AL6" s="8">
        <v>140</v>
      </c>
      <c r="AO6" t="s">
        <v>11</v>
      </c>
      <c r="AP6" s="8">
        <v>210</v>
      </c>
      <c r="AQ6" s="17">
        <f>AQ5+AR6</f>
        <v>0.43238270469181228</v>
      </c>
      <c r="AR6" s="16">
        <f>AP6/$AP$19</f>
        <v>0.19319227230910763</v>
      </c>
      <c r="BJ6" t="s">
        <v>11</v>
      </c>
      <c r="BK6" s="8">
        <v>210</v>
      </c>
      <c r="BL6" s="17">
        <f>+BL5+BM6</f>
        <v>0.43238270469181228</v>
      </c>
      <c r="BM6" s="16">
        <f t="shared" ref="BM6:BM18" si="2">BK6/SUM($BK$5:$BK$18)</f>
        <v>0.19319227230910763</v>
      </c>
      <c r="CA6" t="s">
        <v>11</v>
      </c>
      <c r="CB6" s="8">
        <v>210</v>
      </c>
      <c r="CC6" s="9">
        <f>CC5+CD6</f>
        <v>0.43238270469181228</v>
      </c>
      <c r="CD6" s="10">
        <f t="shared" ref="CD6:CD18" si="3">CB6/SUM($CB$5:$CB$18)</f>
        <v>0.19319227230910763</v>
      </c>
      <c r="CH6" t="s">
        <v>11</v>
      </c>
      <c r="CI6" s="8">
        <v>210</v>
      </c>
      <c r="CJ6" s="17">
        <f>CJ5+CK6</f>
        <v>0.43238270469181228</v>
      </c>
      <c r="CK6" s="16">
        <f t="shared" ref="CK6:CK18" si="4">CI6/SUM($CI$5:$CI$18)</f>
        <v>0.19319227230910763</v>
      </c>
      <c r="DA6" t="s">
        <v>16</v>
      </c>
      <c r="DB6" s="8">
        <v>140</v>
      </c>
    </row>
    <row r="7" spans="2:106" ht="15.75">
      <c r="B7" s="6" t="s">
        <v>15</v>
      </c>
      <c r="C7" s="7">
        <v>153.30000000000001</v>
      </c>
      <c r="E7" t="s">
        <v>16</v>
      </c>
      <c r="F7" s="8">
        <v>140</v>
      </c>
      <c r="G7" s="9">
        <f t="shared" ref="G7:G17" si="5">G6+H7</f>
        <v>0.71297148114075437</v>
      </c>
      <c r="H7" s="10">
        <f t="shared" si="0"/>
        <v>0.12879484820607176</v>
      </c>
      <c r="J7" t="s">
        <v>24</v>
      </c>
      <c r="K7" s="8">
        <v>29</v>
      </c>
      <c r="AB7" t="s">
        <v>14</v>
      </c>
      <c r="AC7" s="8">
        <v>165</v>
      </c>
      <c r="AD7" s="12">
        <f t="shared" ref="AD7:AD18" si="6">AD6+AE7</f>
        <v>0.58417663293468258</v>
      </c>
      <c r="AE7" s="13">
        <f t="shared" si="1"/>
        <v>0.15179392824287027</v>
      </c>
      <c r="AK7" t="s">
        <v>22</v>
      </c>
      <c r="AL7" s="8">
        <v>30</v>
      </c>
      <c r="AO7" t="s">
        <v>14</v>
      </c>
      <c r="AP7" s="8">
        <v>165</v>
      </c>
      <c r="AQ7" s="17">
        <f>AQ6+AR7</f>
        <v>0.58417663293468258</v>
      </c>
      <c r="AR7" s="16">
        <f>AP7/$AP$19</f>
        <v>0.15179392824287027</v>
      </c>
      <c r="BJ7" t="s">
        <v>14</v>
      </c>
      <c r="BK7" s="8">
        <v>165</v>
      </c>
      <c r="BL7" s="17">
        <f t="shared" ref="BL7:BL18" si="7">+BL6+BM7</f>
        <v>0.58417663293468258</v>
      </c>
      <c r="BM7" s="16">
        <f t="shared" si="2"/>
        <v>0.15179392824287027</v>
      </c>
      <c r="CA7" t="s">
        <v>14</v>
      </c>
      <c r="CB7" s="8">
        <v>165</v>
      </c>
      <c r="CC7" s="9">
        <f t="shared" ref="CC7:CC18" si="8">CC6+CD7</f>
        <v>0.58417663293468258</v>
      </c>
      <c r="CD7" s="10">
        <f t="shared" si="3"/>
        <v>0.15179392824287027</v>
      </c>
      <c r="CH7" t="s">
        <v>14</v>
      </c>
      <c r="CI7" s="8">
        <v>165</v>
      </c>
      <c r="CJ7" s="17">
        <f t="shared" ref="CJ7:CJ18" si="9">CJ6+CK7</f>
        <v>0.58417663293468258</v>
      </c>
      <c r="CK7" s="16">
        <f t="shared" si="4"/>
        <v>0.15179392824287027</v>
      </c>
      <c r="DA7" t="s">
        <v>22</v>
      </c>
      <c r="DB7" s="8">
        <v>30</v>
      </c>
    </row>
    <row r="8" spans="2:106" ht="15.75">
      <c r="B8" s="6" t="s">
        <v>17</v>
      </c>
      <c r="C8" s="7">
        <v>24</v>
      </c>
      <c r="E8" t="s">
        <v>18</v>
      </c>
      <c r="F8" s="8">
        <v>120</v>
      </c>
      <c r="G8" s="9">
        <f t="shared" si="5"/>
        <v>0.82336706531738735</v>
      </c>
      <c r="H8" s="10">
        <f t="shared" si="0"/>
        <v>0.11039558417663294</v>
      </c>
      <c r="J8" t="s">
        <v>34</v>
      </c>
      <c r="K8" s="8">
        <v>11</v>
      </c>
      <c r="AB8" t="s">
        <v>16</v>
      </c>
      <c r="AC8" s="8">
        <v>140</v>
      </c>
      <c r="AD8" s="12">
        <f t="shared" si="6"/>
        <v>0.71297148114075437</v>
      </c>
      <c r="AE8" s="13">
        <f t="shared" si="1"/>
        <v>0.12879484820607176</v>
      </c>
      <c r="AK8" t="s">
        <v>24</v>
      </c>
      <c r="AL8" s="8">
        <v>29</v>
      </c>
      <c r="AO8" t="s">
        <v>16</v>
      </c>
      <c r="AP8" s="8">
        <v>140</v>
      </c>
      <c r="AQ8" s="17">
        <f t="shared" ref="AQ8:AQ18" si="10">AQ7+AR8</f>
        <v>0.71297148114075437</v>
      </c>
      <c r="AR8" s="16">
        <f>AP8/$AP$19</f>
        <v>0.12879484820607176</v>
      </c>
      <c r="BJ8" t="s">
        <v>16</v>
      </c>
      <c r="BK8" s="8">
        <v>140</v>
      </c>
      <c r="BL8" s="17">
        <f t="shared" si="7"/>
        <v>0.71297148114075437</v>
      </c>
      <c r="BM8" s="16">
        <f t="shared" si="2"/>
        <v>0.12879484820607176</v>
      </c>
      <c r="CA8" t="s">
        <v>16</v>
      </c>
      <c r="CB8" s="8">
        <v>140</v>
      </c>
      <c r="CC8" s="9">
        <f t="shared" si="8"/>
        <v>0.71297148114075437</v>
      </c>
      <c r="CD8" s="10">
        <f t="shared" si="3"/>
        <v>0.12879484820607176</v>
      </c>
      <c r="CH8" t="s">
        <v>16</v>
      </c>
      <c r="CI8" s="8">
        <v>140</v>
      </c>
      <c r="CJ8" s="17">
        <f t="shared" si="9"/>
        <v>0.71297148114075437</v>
      </c>
      <c r="CK8" s="16">
        <f t="shared" si="4"/>
        <v>0.12879484820607176</v>
      </c>
      <c r="DA8" t="s">
        <v>24</v>
      </c>
      <c r="DB8" s="8">
        <v>29</v>
      </c>
    </row>
    <row r="9" spans="2:106" ht="15.75">
      <c r="B9" s="6" t="s">
        <v>19</v>
      </c>
      <c r="C9" s="7">
        <v>48</v>
      </c>
      <c r="E9" t="s">
        <v>20</v>
      </c>
      <c r="F9" s="8">
        <v>30</v>
      </c>
      <c r="G9" s="9">
        <f t="shared" si="5"/>
        <v>0.85096596136154556</v>
      </c>
      <c r="H9" s="10">
        <f t="shared" si="0"/>
        <v>2.7598896044158234E-2</v>
      </c>
      <c r="J9" t="s">
        <v>18</v>
      </c>
      <c r="K9" s="8">
        <v>120</v>
      </c>
      <c r="AB9" t="s">
        <v>18</v>
      </c>
      <c r="AC9" s="8">
        <v>120</v>
      </c>
      <c r="AD9" s="12">
        <f t="shared" si="6"/>
        <v>0.82336706531738735</v>
      </c>
      <c r="AE9" s="13">
        <f t="shared" si="1"/>
        <v>0.11039558417663294</v>
      </c>
      <c r="AK9" t="s">
        <v>34</v>
      </c>
      <c r="AL9" s="8">
        <v>11</v>
      </c>
      <c r="AO9" t="s">
        <v>18</v>
      </c>
      <c r="AP9" s="8">
        <v>120</v>
      </c>
      <c r="AQ9" s="17">
        <f t="shared" si="10"/>
        <v>0.82336706531738735</v>
      </c>
      <c r="AR9" s="16">
        <f t="shared" ref="AR9:AR18" si="11">AP9/$AP$19</f>
        <v>0.11039558417663294</v>
      </c>
      <c r="AT9">
        <f>5/14</f>
        <v>0.35714285714285715</v>
      </c>
      <c r="BJ9" t="s">
        <v>18</v>
      </c>
      <c r="BK9" s="8">
        <v>120</v>
      </c>
      <c r="BL9" s="17">
        <f t="shared" si="7"/>
        <v>0.82336706531738735</v>
      </c>
      <c r="BM9" s="16">
        <f t="shared" si="2"/>
        <v>0.11039558417663294</v>
      </c>
      <c r="BW9">
        <v>2</v>
      </c>
      <c r="BX9">
        <v>1</v>
      </c>
      <c r="CA9" t="s">
        <v>18</v>
      </c>
      <c r="CB9" s="8">
        <v>120</v>
      </c>
      <c r="CC9" s="9">
        <f t="shared" si="8"/>
        <v>0.82336706531738735</v>
      </c>
      <c r="CD9" s="10">
        <f t="shared" si="3"/>
        <v>0.11039558417663294</v>
      </c>
      <c r="CF9">
        <f>5/14</f>
        <v>0.35714285714285715</v>
      </c>
      <c r="CH9" t="s">
        <v>18</v>
      </c>
      <c r="CI9" s="8">
        <v>120</v>
      </c>
      <c r="CJ9" s="17">
        <f t="shared" si="9"/>
        <v>0.82336706531738735</v>
      </c>
      <c r="CK9" s="16">
        <f t="shared" si="4"/>
        <v>0.11039558417663294</v>
      </c>
      <c r="DA9" t="s">
        <v>34</v>
      </c>
      <c r="DB9" s="8">
        <v>11</v>
      </c>
    </row>
    <row r="10" spans="2:106" ht="15.75">
      <c r="B10" s="6" t="s">
        <v>21</v>
      </c>
      <c r="C10" s="7">
        <v>417.3</v>
      </c>
      <c r="E10" t="s">
        <v>22</v>
      </c>
      <c r="F10" s="8">
        <v>30</v>
      </c>
      <c r="G10" s="9">
        <f t="shared" si="5"/>
        <v>0.87856485740570378</v>
      </c>
      <c r="H10" s="10">
        <f t="shared" si="0"/>
        <v>2.7598896044158234E-2</v>
      </c>
      <c r="J10" t="s">
        <v>14</v>
      </c>
      <c r="K10" s="8">
        <v>165</v>
      </c>
      <c r="AB10" t="s">
        <v>20</v>
      </c>
      <c r="AC10" s="8">
        <v>30</v>
      </c>
      <c r="AD10" s="12">
        <f t="shared" si="6"/>
        <v>0.85096596136154556</v>
      </c>
      <c r="AE10" s="13">
        <f t="shared" si="1"/>
        <v>2.7598896044158234E-2</v>
      </c>
      <c r="AK10" t="s">
        <v>18</v>
      </c>
      <c r="AL10" s="8">
        <v>120</v>
      </c>
      <c r="AO10" t="s">
        <v>22</v>
      </c>
      <c r="AP10" s="8">
        <v>30</v>
      </c>
      <c r="AQ10" s="17">
        <f t="shared" si="10"/>
        <v>0.85096596136154556</v>
      </c>
      <c r="AR10" s="16">
        <f t="shared" si="11"/>
        <v>2.7598896044158234E-2</v>
      </c>
      <c r="BJ10" t="s">
        <v>20</v>
      </c>
      <c r="BK10" s="8">
        <v>30</v>
      </c>
      <c r="BL10" s="17">
        <f t="shared" si="7"/>
        <v>0.85096596136154556</v>
      </c>
      <c r="BM10" s="16">
        <f t="shared" si="2"/>
        <v>2.7598896044158234E-2</v>
      </c>
      <c r="BW10">
        <v>3</v>
      </c>
      <c r="BX10">
        <v>4</v>
      </c>
      <c r="CA10" t="s">
        <v>22</v>
      </c>
      <c r="CB10" s="8">
        <v>30</v>
      </c>
      <c r="CC10" s="9">
        <f t="shared" si="8"/>
        <v>0.85096596136154556</v>
      </c>
      <c r="CD10" s="10">
        <f t="shared" si="3"/>
        <v>2.7598896044158234E-2</v>
      </c>
      <c r="CH10" t="s">
        <v>22</v>
      </c>
      <c r="CI10" s="8">
        <v>30</v>
      </c>
      <c r="CJ10" s="17">
        <f t="shared" si="9"/>
        <v>0.85096596136154556</v>
      </c>
      <c r="CK10" s="16">
        <f t="shared" si="4"/>
        <v>2.7598896044158234E-2</v>
      </c>
      <c r="DA10" t="s">
        <v>18</v>
      </c>
      <c r="DB10" s="8">
        <v>120</v>
      </c>
    </row>
    <row r="11" spans="2:106" ht="15.75">
      <c r="B11" s="6" t="s">
        <v>23</v>
      </c>
      <c r="C11" s="7">
        <v>17.5</v>
      </c>
      <c r="E11" t="s">
        <v>24</v>
      </c>
      <c r="F11" s="8">
        <v>29</v>
      </c>
      <c r="G11" s="9">
        <f t="shared" si="5"/>
        <v>0.90524379024839008</v>
      </c>
      <c r="H11" s="10">
        <f t="shared" si="0"/>
        <v>2.6678932842686291E-2</v>
      </c>
      <c r="J11" t="s">
        <v>8</v>
      </c>
      <c r="K11" s="8">
        <v>260</v>
      </c>
      <c r="AB11" t="s">
        <v>22</v>
      </c>
      <c r="AC11" s="8">
        <v>30</v>
      </c>
      <c r="AD11" s="12">
        <f t="shared" si="6"/>
        <v>0.87856485740570378</v>
      </c>
      <c r="AE11" s="13">
        <f t="shared" si="1"/>
        <v>2.7598896044158234E-2</v>
      </c>
      <c r="AK11" t="s">
        <v>14</v>
      </c>
      <c r="AL11" s="8">
        <v>165</v>
      </c>
      <c r="AO11" t="s">
        <v>20</v>
      </c>
      <c r="AP11" s="8">
        <v>30</v>
      </c>
      <c r="AQ11" s="17">
        <f t="shared" si="10"/>
        <v>0.87856485740570378</v>
      </c>
      <c r="AR11" s="16">
        <f t="shared" si="11"/>
        <v>2.7598896044158234E-2</v>
      </c>
      <c r="BJ11" t="s">
        <v>22</v>
      </c>
      <c r="BK11" s="8">
        <v>30</v>
      </c>
      <c r="BL11" s="17">
        <f t="shared" si="7"/>
        <v>0.87856485740570378</v>
      </c>
      <c r="BM11" s="16">
        <f t="shared" si="2"/>
        <v>2.7598896044158234E-2</v>
      </c>
      <c r="BW11">
        <v>5</v>
      </c>
      <c r="BX11">
        <v>5</v>
      </c>
      <c r="CA11" t="s">
        <v>20</v>
      </c>
      <c r="CB11" s="8">
        <v>30</v>
      </c>
      <c r="CC11" s="9">
        <f t="shared" si="8"/>
        <v>0.87856485740570378</v>
      </c>
      <c r="CD11" s="10">
        <f t="shared" si="3"/>
        <v>2.7598896044158234E-2</v>
      </c>
      <c r="CH11" t="s">
        <v>20</v>
      </c>
      <c r="CI11" s="8">
        <v>30</v>
      </c>
      <c r="CJ11" s="17">
        <f t="shared" si="9"/>
        <v>0.87856485740570378</v>
      </c>
      <c r="CK11" s="16">
        <f t="shared" si="4"/>
        <v>2.7598896044158234E-2</v>
      </c>
      <c r="DA11" t="s">
        <v>14</v>
      </c>
      <c r="DB11" s="8">
        <v>165</v>
      </c>
    </row>
    <row r="12" spans="2:106" ht="15.75">
      <c r="B12" s="6" t="s">
        <v>25</v>
      </c>
      <c r="C12" s="7">
        <v>299.2</v>
      </c>
      <c r="E12" t="s">
        <v>26</v>
      </c>
      <c r="F12" s="8">
        <v>24</v>
      </c>
      <c r="G12" s="9">
        <f t="shared" si="5"/>
        <v>0.92732290708371667</v>
      </c>
      <c r="H12" s="10">
        <f t="shared" si="0"/>
        <v>2.2079116835326588E-2</v>
      </c>
      <c r="J12" t="s">
        <v>20</v>
      </c>
      <c r="K12" s="8">
        <v>30</v>
      </c>
      <c r="AB12" t="s">
        <v>24</v>
      </c>
      <c r="AC12" s="8">
        <v>29</v>
      </c>
      <c r="AD12" s="12">
        <f t="shared" si="6"/>
        <v>0.90524379024839008</v>
      </c>
      <c r="AE12" s="13">
        <f t="shared" si="1"/>
        <v>2.6678932842686291E-2</v>
      </c>
      <c r="AK12" t="s">
        <v>8</v>
      </c>
      <c r="AL12" s="8">
        <v>260</v>
      </c>
      <c r="AO12" t="s">
        <v>24</v>
      </c>
      <c r="AP12" s="8">
        <v>29</v>
      </c>
      <c r="AQ12" s="17">
        <f t="shared" si="10"/>
        <v>0.90524379024839008</v>
      </c>
      <c r="AR12" s="16">
        <f t="shared" si="11"/>
        <v>2.6678932842686291E-2</v>
      </c>
      <c r="BJ12" t="s">
        <v>24</v>
      </c>
      <c r="BK12" s="8">
        <v>29</v>
      </c>
      <c r="BL12" s="17">
        <f t="shared" si="7"/>
        <v>0.90524379024839008</v>
      </c>
      <c r="BM12" s="16">
        <f t="shared" si="2"/>
        <v>2.6678932842686291E-2</v>
      </c>
      <c r="BW12">
        <v>6</v>
      </c>
      <c r="BX12">
        <v>9</v>
      </c>
      <c r="CA12" t="s">
        <v>24</v>
      </c>
      <c r="CB12" s="8">
        <v>29</v>
      </c>
      <c r="CC12" s="9">
        <f t="shared" si="8"/>
        <v>0.90524379024839008</v>
      </c>
      <c r="CD12" s="10">
        <f t="shared" si="3"/>
        <v>2.6678932842686291E-2</v>
      </c>
      <c r="CH12" t="s">
        <v>24</v>
      </c>
      <c r="CI12" s="8">
        <v>29</v>
      </c>
      <c r="CJ12" s="17">
        <f t="shared" si="9"/>
        <v>0.90524379024839008</v>
      </c>
      <c r="CK12" s="16">
        <f t="shared" si="4"/>
        <v>2.6678932842686291E-2</v>
      </c>
      <c r="DA12" t="s">
        <v>12</v>
      </c>
      <c r="DB12" s="8">
        <v>260</v>
      </c>
    </row>
    <row r="13" spans="2:106" ht="15.75">
      <c r="B13" s="6" t="s">
        <v>27</v>
      </c>
      <c r="C13" s="7">
        <v>110.4</v>
      </c>
      <c r="E13" t="s">
        <v>28</v>
      </c>
      <c r="F13" s="8">
        <v>24</v>
      </c>
      <c r="G13" s="9">
        <f t="shared" si="5"/>
        <v>0.94940202391904327</v>
      </c>
      <c r="H13" s="10">
        <f t="shared" si="0"/>
        <v>2.2079116835326588E-2</v>
      </c>
      <c r="J13" t="s">
        <v>26</v>
      </c>
      <c r="K13" s="8">
        <v>24</v>
      </c>
      <c r="AB13" t="s">
        <v>26</v>
      </c>
      <c r="AC13" s="8">
        <v>24</v>
      </c>
      <c r="AD13" s="12">
        <f t="shared" si="6"/>
        <v>0.92732290708371667</v>
      </c>
      <c r="AE13" s="13">
        <f t="shared" si="1"/>
        <v>2.2079116835326588E-2</v>
      </c>
      <c r="AK13" t="s">
        <v>20</v>
      </c>
      <c r="AL13" s="8">
        <v>30</v>
      </c>
      <c r="AO13" t="s">
        <v>28</v>
      </c>
      <c r="AP13" s="8">
        <v>24</v>
      </c>
      <c r="AQ13" s="17">
        <f t="shared" si="10"/>
        <v>0.92732290708371667</v>
      </c>
      <c r="AR13" s="16">
        <f t="shared" si="11"/>
        <v>2.2079116835326588E-2</v>
      </c>
      <c r="BJ13" t="s">
        <v>26</v>
      </c>
      <c r="BK13" s="8">
        <v>24</v>
      </c>
      <c r="BL13" s="17">
        <f t="shared" si="7"/>
        <v>0.92732290708371667</v>
      </c>
      <c r="BM13" s="16">
        <f t="shared" si="2"/>
        <v>2.2079116835326588E-2</v>
      </c>
      <c r="CA13" t="s">
        <v>28</v>
      </c>
      <c r="CB13" s="8">
        <v>24</v>
      </c>
      <c r="CC13" s="9">
        <f t="shared" si="8"/>
        <v>0.92732290708371667</v>
      </c>
      <c r="CD13" s="10">
        <f t="shared" si="3"/>
        <v>2.2079116835326588E-2</v>
      </c>
      <c r="CH13" t="s">
        <v>28</v>
      </c>
      <c r="CI13" s="8">
        <v>24</v>
      </c>
      <c r="CJ13" s="17">
        <f t="shared" si="9"/>
        <v>0.92732290708371667</v>
      </c>
      <c r="CK13" s="16">
        <f t="shared" si="4"/>
        <v>2.2079116835326588E-2</v>
      </c>
      <c r="DA13" t="s">
        <v>20</v>
      </c>
      <c r="DB13" s="8">
        <v>30</v>
      </c>
    </row>
    <row r="14" spans="2:106" ht="15.75">
      <c r="B14" s="6" t="s">
        <v>29</v>
      </c>
      <c r="C14" s="7">
        <v>9.6</v>
      </c>
      <c r="E14" t="s">
        <v>30</v>
      </c>
      <c r="F14" s="8">
        <v>21</v>
      </c>
      <c r="G14" s="9">
        <f t="shared" si="5"/>
        <v>0.968721251149954</v>
      </c>
      <c r="H14" s="10">
        <f t="shared" si="0"/>
        <v>1.9319227230910764E-2</v>
      </c>
      <c r="J14" t="s">
        <v>36</v>
      </c>
      <c r="K14" s="8">
        <v>10</v>
      </c>
      <c r="AB14" t="s">
        <v>28</v>
      </c>
      <c r="AC14" s="8">
        <v>24</v>
      </c>
      <c r="AD14" s="12">
        <f t="shared" si="6"/>
        <v>0.94940202391904327</v>
      </c>
      <c r="AE14" s="13">
        <f t="shared" si="1"/>
        <v>2.2079116835326588E-2</v>
      </c>
      <c r="AK14" t="s">
        <v>26</v>
      </c>
      <c r="AL14" s="8">
        <v>24</v>
      </c>
      <c r="AO14" t="s">
        <v>26</v>
      </c>
      <c r="AP14" s="8">
        <v>24</v>
      </c>
      <c r="AQ14" s="17">
        <f t="shared" si="10"/>
        <v>0.94940202391904327</v>
      </c>
      <c r="AR14" s="16">
        <f t="shared" si="11"/>
        <v>2.2079116835326588E-2</v>
      </c>
      <c r="BJ14" t="s">
        <v>28</v>
      </c>
      <c r="BK14" s="8">
        <v>24</v>
      </c>
      <c r="BL14" s="17">
        <f t="shared" si="7"/>
        <v>0.94940202391904327</v>
      </c>
      <c r="BM14" s="16">
        <f t="shared" si="2"/>
        <v>2.2079116835326588E-2</v>
      </c>
      <c r="CA14" t="s">
        <v>26</v>
      </c>
      <c r="CB14" s="8">
        <v>24</v>
      </c>
      <c r="CC14" s="9">
        <f t="shared" si="8"/>
        <v>0.94940202391904327</v>
      </c>
      <c r="CD14" s="10">
        <f t="shared" si="3"/>
        <v>2.2079116835326588E-2</v>
      </c>
      <c r="CH14" t="s">
        <v>26</v>
      </c>
      <c r="CI14" s="8">
        <v>24</v>
      </c>
      <c r="CJ14" s="17">
        <f t="shared" si="9"/>
        <v>0.94940202391904327</v>
      </c>
      <c r="CK14" s="16">
        <f t="shared" si="4"/>
        <v>2.2079116835326588E-2</v>
      </c>
      <c r="DA14" t="s">
        <v>26</v>
      </c>
      <c r="DB14" s="8">
        <v>24</v>
      </c>
    </row>
    <row r="15" spans="2:106" ht="15.75">
      <c r="B15" s="6" t="s">
        <v>31</v>
      </c>
      <c r="C15" s="7">
        <v>803</v>
      </c>
      <c r="E15" t="s">
        <v>32</v>
      </c>
      <c r="F15" s="8">
        <v>13</v>
      </c>
      <c r="G15" s="9">
        <f t="shared" si="5"/>
        <v>0.98068077276908927</v>
      </c>
      <c r="H15" s="10">
        <f t="shared" si="0"/>
        <v>1.1959521619135235E-2</v>
      </c>
      <c r="J15" t="s">
        <v>32</v>
      </c>
      <c r="K15" s="8">
        <v>13</v>
      </c>
      <c r="AB15" t="s">
        <v>30</v>
      </c>
      <c r="AC15" s="8">
        <v>21</v>
      </c>
      <c r="AD15" s="12">
        <f t="shared" si="6"/>
        <v>0.968721251149954</v>
      </c>
      <c r="AE15" s="13">
        <f t="shared" si="1"/>
        <v>1.9319227230910764E-2</v>
      </c>
      <c r="AK15" t="s">
        <v>36</v>
      </c>
      <c r="AL15" s="8">
        <v>10</v>
      </c>
      <c r="AO15" t="s">
        <v>30</v>
      </c>
      <c r="AP15" s="8">
        <v>21</v>
      </c>
      <c r="AQ15" s="17">
        <f t="shared" si="10"/>
        <v>0.968721251149954</v>
      </c>
      <c r="AR15" s="16">
        <f t="shared" si="11"/>
        <v>1.9319227230910764E-2</v>
      </c>
      <c r="BJ15" t="s">
        <v>30</v>
      </c>
      <c r="BK15" s="8">
        <v>21</v>
      </c>
      <c r="BL15" s="17">
        <f t="shared" si="7"/>
        <v>0.968721251149954</v>
      </c>
      <c r="BM15" s="16">
        <f t="shared" si="2"/>
        <v>1.9319227230910764E-2</v>
      </c>
      <c r="CA15" t="s">
        <v>30</v>
      </c>
      <c r="CB15" s="8">
        <v>21</v>
      </c>
      <c r="CC15" s="9">
        <f t="shared" si="8"/>
        <v>0.968721251149954</v>
      </c>
      <c r="CD15" s="10">
        <f t="shared" si="3"/>
        <v>1.9319227230910764E-2</v>
      </c>
      <c r="CH15" t="s">
        <v>30</v>
      </c>
      <c r="CI15" s="8">
        <v>21</v>
      </c>
      <c r="CJ15" s="17">
        <f t="shared" si="9"/>
        <v>0.968721251149954</v>
      </c>
      <c r="CK15" s="16">
        <f t="shared" si="4"/>
        <v>1.9319227230910764E-2</v>
      </c>
      <c r="DA15" t="s">
        <v>36</v>
      </c>
      <c r="DB15" s="8">
        <v>10</v>
      </c>
    </row>
    <row r="16" spans="2:106" ht="15.75">
      <c r="B16" s="6" t="s">
        <v>33</v>
      </c>
      <c r="C16" s="7">
        <v>1224</v>
      </c>
      <c r="E16" t="s">
        <v>34</v>
      </c>
      <c r="F16" s="8">
        <v>11</v>
      </c>
      <c r="G16" s="9">
        <f t="shared" si="5"/>
        <v>0.99080036798528059</v>
      </c>
      <c r="H16" s="10">
        <f t="shared" si="0"/>
        <v>1.0119595216191352E-2</v>
      </c>
      <c r="J16" t="s">
        <v>11</v>
      </c>
      <c r="K16" s="8">
        <v>210</v>
      </c>
      <c r="AB16" t="s">
        <v>32</v>
      </c>
      <c r="AC16" s="8">
        <v>13</v>
      </c>
      <c r="AD16" s="12">
        <f t="shared" si="6"/>
        <v>0.98068077276908927</v>
      </c>
      <c r="AE16" s="13">
        <f t="shared" si="1"/>
        <v>1.1959521619135235E-2</v>
      </c>
      <c r="AK16" t="s">
        <v>32</v>
      </c>
      <c r="AL16" s="8">
        <v>13</v>
      </c>
      <c r="AO16" t="s">
        <v>32</v>
      </c>
      <c r="AP16" s="8">
        <v>13</v>
      </c>
      <c r="AQ16" s="17">
        <f t="shared" si="10"/>
        <v>0.98068077276908927</v>
      </c>
      <c r="AR16" s="16">
        <f t="shared" si="11"/>
        <v>1.1959521619135235E-2</v>
      </c>
      <c r="BJ16" t="s">
        <v>32</v>
      </c>
      <c r="BK16" s="8">
        <v>13</v>
      </c>
      <c r="BL16" s="17">
        <f t="shared" si="7"/>
        <v>0.98068077276908927</v>
      </c>
      <c r="BM16" s="16">
        <f t="shared" si="2"/>
        <v>1.1959521619135235E-2</v>
      </c>
      <c r="CA16" t="s">
        <v>32</v>
      </c>
      <c r="CB16" s="8">
        <v>13</v>
      </c>
      <c r="CC16" s="9">
        <f t="shared" si="8"/>
        <v>0.98068077276908927</v>
      </c>
      <c r="CD16" s="10">
        <f t="shared" si="3"/>
        <v>1.1959521619135235E-2</v>
      </c>
      <c r="CH16" t="s">
        <v>32</v>
      </c>
      <c r="CI16" s="8">
        <v>13</v>
      </c>
      <c r="CJ16" s="17">
        <f t="shared" si="9"/>
        <v>0.98068077276908927</v>
      </c>
      <c r="CK16" s="16">
        <f t="shared" si="4"/>
        <v>1.1959521619135235E-2</v>
      </c>
      <c r="DA16" t="s">
        <v>32</v>
      </c>
      <c r="DB16" s="8">
        <v>13</v>
      </c>
    </row>
    <row r="17" spans="2:106" ht="15.75">
      <c r="B17" s="6" t="s">
        <v>35</v>
      </c>
      <c r="C17" s="7">
        <v>402</v>
      </c>
      <c r="E17" t="s">
        <v>36</v>
      </c>
      <c r="F17" s="8">
        <v>10</v>
      </c>
      <c r="G17" s="9">
        <f t="shared" si="5"/>
        <v>1</v>
      </c>
      <c r="H17" s="10">
        <f t="shared" si="0"/>
        <v>9.1996320147194107E-3</v>
      </c>
      <c r="J17" t="s">
        <v>30</v>
      </c>
      <c r="K17" s="8">
        <v>21</v>
      </c>
      <c r="AB17" t="s">
        <v>34</v>
      </c>
      <c r="AC17" s="8">
        <v>11</v>
      </c>
      <c r="AD17" s="12">
        <f t="shared" si="6"/>
        <v>0.99080036798528059</v>
      </c>
      <c r="AE17" s="13">
        <f t="shared" si="1"/>
        <v>1.0119595216191352E-2</v>
      </c>
      <c r="AK17" t="s">
        <v>11</v>
      </c>
      <c r="AL17" s="8">
        <v>210</v>
      </c>
      <c r="AO17" t="s">
        <v>34</v>
      </c>
      <c r="AP17" s="8">
        <v>11</v>
      </c>
      <c r="AQ17" s="17">
        <f t="shared" si="10"/>
        <v>0.99080036798528059</v>
      </c>
      <c r="AR17" s="16">
        <f t="shared" si="11"/>
        <v>1.0119595216191352E-2</v>
      </c>
      <c r="BJ17" t="s">
        <v>34</v>
      </c>
      <c r="BK17" s="8">
        <v>11</v>
      </c>
      <c r="BL17" s="17">
        <f t="shared" si="7"/>
        <v>0.99080036798528059</v>
      </c>
      <c r="BM17" s="16">
        <f t="shared" si="2"/>
        <v>1.0119595216191352E-2</v>
      </c>
      <c r="CA17" t="s">
        <v>34</v>
      </c>
      <c r="CB17" s="8">
        <v>11</v>
      </c>
      <c r="CC17" s="9">
        <f t="shared" si="8"/>
        <v>0.99080036798528059</v>
      </c>
      <c r="CD17" s="10">
        <f t="shared" si="3"/>
        <v>1.0119595216191352E-2</v>
      </c>
      <c r="CH17" t="s">
        <v>34</v>
      </c>
      <c r="CI17" s="8">
        <v>11</v>
      </c>
      <c r="CJ17" s="17">
        <f t="shared" si="9"/>
        <v>0.99080036798528059</v>
      </c>
      <c r="CK17" s="16">
        <f t="shared" si="4"/>
        <v>1.0119595216191352E-2</v>
      </c>
      <c r="DA17" t="s">
        <v>11</v>
      </c>
      <c r="DB17" s="8">
        <v>210</v>
      </c>
    </row>
    <row r="18" spans="2:106" ht="15.75">
      <c r="B18" s="6" t="s">
        <v>37</v>
      </c>
      <c r="C18" s="7">
        <v>17.5</v>
      </c>
      <c r="AB18" t="s">
        <v>36</v>
      </c>
      <c r="AC18" s="8">
        <v>10</v>
      </c>
      <c r="AD18" s="12">
        <f t="shared" si="6"/>
        <v>1</v>
      </c>
      <c r="AE18" s="13">
        <f t="shared" si="1"/>
        <v>9.1996320147194107E-3</v>
      </c>
      <c r="AK18" t="s">
        <v>30</v>
      </c>
      <c r="AL18" s="8">
        <v>21</v>
      </c>
      <c r="AO18" t="s">
        <v>36</v>
      </c>
      <c r="AP18" s="8">
        <v>10</v>
      </c>
      <c r="AQ18" s="17">
        <f t="shared" si="10"/>
        <v>1</v>
      </c>
      <c r="AR18" s="16">
        <f t="shared" si="11"/>
        <v>9.1996320147194107E-3</v>
      </c>
      <c r="BJ18" t="s">
        <v>36</v>
      </c>
      <c r="BK18" s="8">
        <v>10</v>
      </c>
      <c r="BL18" s="17">
        <f t="shared" si="7"/>
        <v>1</v>
      </c>
      <c r="BM18" s="16">
        <f t="shared" si="2"/>
        <v>9.1996320147194107E-3</v>
      </c>
      <c r="CA18" t="s">
        <v>36</v>
      </c>
      <c r="CB18" s="8">
        <v>10</v>
      </c>
      <c r="CC18" s="9">
        <f t="shared" si="8"/>
        <v>1</v>
      </c>
      <c r="CD18" s="10">
        <f t="shared" si="3"/>
        <v>9.1996320147194107E-3</v>
      </c>
      <c r="CH18" t="s">
        <v>36</v>
      </c>
      <c r="CI18" s="8">
        <v>10</v>
      </c>
      <c r="CJ18" s="17">
        <f t="shared" si="9"/>
        <v>1</v>
      </c>
      <c r="CK18" s="16">
        <f t="shared" si="4"/>
        <v>9.1996320147194107E-3</v>
      </c>
      <c r="DA18" t="s">
        <v>30</v>
      </c>
      <c r="DB18" s="8">
        <v>21</v>
      </c>
    </row>
    <row r="19" spans="2:106" ht="15.75">
      <c r="AP19" s="15">
        <v>1087</v>
      </c>
      <c r="BK19">
        <f>SUM(BK5:BK18)</f>
        <v>1087</v>
      </c>
    </row>
    <row r="21" spans="2:106">
      <c r="E21" t="s">
        <v>38</v>
      </c>
      <c r="F21">
        <v>23</v>
      </c>
    </row>
    <row r="22" spans="2:106">
      <c r="E22" t="s">
        <v>39</v>
      </c>
      <c r="F22">
        <v>27</v>
      </c>
    </row>
    <row r="23" spans="2:106">
      <c r="E23" t="s">
        <v>40</v>
      </c>
      <c r="F23">
        <v>15</v>
      </c>
    </row>
    <row r="24" spans="2:106">
      <c r="E24" t="s">
        <v>41</v>
      </c>
      <c r="F24">
        <v>35</v>
      </c>
    </row>
  </sheetData>
  <sortState ref="DA5:DB18">
    <sortCondition ref="DA5:DA18"/>
  </sortState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1"/>
  <sheetViews>
    <sheetView workbookViewId="0">
      <selection activeCell="E17" sqref="E17"/>
    </sheetView>
  </sheetViews>
  <sheetFormatPr defaultRowHeight="12.75"/>
  <cols>
    <col min="2" max="2" width="15.140625" bestFit="1" customWidth="1"/>
  </cols>
  <sheetData>
    <row r="1" spans="2:6">
      <c r="B1" t="s">
        <v>42</v>
      </c>
      <c r="C1" t="s">
        <v>43</v>
      </c>
    </row>
    <row r="2" spans="2:6">
      <c r="B2" t="s">
        <v>44</v>
      </c>
      <c r="C2">
        <v>18</v>
      </c>
      <c r="E2" t="s">
        <v>44</v>
      </c>
      <c r="F2">
        <v>18</v>
      </c>
    </row>
    <row r="3" spans="2:6">
      <c r="B3" t="s">
        <v>45</v>
      </c>
      <c r="C3">
        <v>12</v>
      </c>
      <c r="E3" t="s">
        <v>45</v>
      </c>
      <c r="F3">
        <v>12</v>
      </c>
    </row>
    <row r="4" spans="2:6">
      <c r="B4" t="s">
        <v>46</v>
      </c>
      <c r="C4">
        <v>8</v>
      </c>
      <c r="E4" t="s">
        <v>46</v>
      </c>
      <c r="F4">
        <v>8</v>
      </c>
    </row>
    <row r="5" spans="2:6">
      <c r="B5" t="s">
        <v>47</v>
      </c>
      <c r="C5">
        <v>4</v>
      </c>
      <c r="E5" t="s">
        <v>47</v>
      </c>
      <c r="F5">
        <v>4</v>
      </c>
    </row>
    <row r="6" spans="2:6">
      <c r="B6" t="s">
        <v>49</v>
      </c>
      <c r="C6">
        <v>2</v>
      </c>
      <c r="E6" t="s">
        <v>49</v>
      </c>
      <c r="F6">
        <v>2</v>
      </c>
    </row>
    <row r="7" spans="2:6">
      <c r="B7" t="s">
        <v>48</v>
      </c>
      <c r="C7">
        <v>1</v>
      </c>
      <c r="E7" t="s">
        <v>48</v>
      </c>
      <c r="F7">
        <v>1</v>
      </c>
    </row>
    <row r="8" spans="2:6">
      <c r="B8" t="s">
        <v>50</v>
      </c>
      <c r="C8">
        <v>12</v>
      </c>
      <c r="E8" t="s">
        <v>50</v>
      </c>
      <c r="F8">
        <v>10</v>
      </c>
    </row>
    <row r="9" spans="2:6">
      <c r="B9" t="s">
        <v>51</v>
      </c>
      <c r="C9">
        <v>5</v>
      </c>
      <c r="E9" t="s">
        <v>51</v>
      </c>
      <c r="F9">
        <v>5</v>
      </c>
    </row>
    <row r="10" spans="2:6">
      <c r="B10" t="s">
        <v>52</v>
      </c>
      <c r="C10">
        <v>1</v>
      </c>
      <c r="E10" t="s">
        <v>52</v>
      </c>
      <c r="F10">
        <v>2</v>
      </c>
    </row>
    <row r="11" spans="2:6">
      <c r="E11" t="s">
        <v>52</v>
      </c>
      <c r="F1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2"/>
  <sheetViews>
    <sheetView tabSelected="1" topLeftCell="A16" workbookViewId="0">
      <selection activeCell="P29" sqref="P29"/>
    </sheetView>
  </sheetViews>
  <sheetFormatPr defaultRowHeight="12.75"/>
  <cols>
    <col min="1" max="1" width="14.5703125" bestFit="1" customWidth="1"/>
    <col min="2" max="2" width="11.7109375" bestFit="1" customWidth="1"/>
    <col min="7" max="7" width="14.5703125" bestFit="1" customWidth="1"/>
    <col min="8" max="8" width="22.5703125" bestFit="1" customWidth="1"/>
  </cols>
  <sheetData>
    <row r="1" spans="1:8">
      <c r="A1" s="1" t="s">
        <v>53</v>
      </c>
      <c r="B1" s="1" t="s">
        <v>54</v>
      </c>
      <c r="D1" s="1" t="s">
        <v>53</v>
      </c>
      <c r="E1" s="1" t="s">
        <v>55</v>
      </c>
      <c r="G1" s="1" t="s">
        <v>53</v>
      </c>
      <c r="H1" s="1" t="s">
        <v>56</v>
      </c>
    </row>
    <row r="2" spans="1:8">
      <c r="A2" s="14">
        <v>275</v>
      </c>
      <c r="B2" s="14">
        <v>74</v>
      </c>
      <c r="D2" s="14">
        <v>450</v>
      </c>
      <c r="E2" s="14">
        <v>74</v>
      </c>
      <c r="G2" s="14">
        <v>375</v>
      </c>
      <c r="H2" s="14">
        <v>74</v>
      </c>
    </row>
    <row r="3" spans="1:8">
      <c r="A3" s="14">
        <v>280</v>
      </c>
      <c r="B3" s="14">
        <v>75</v>
      </c>
      <c r="D3" s="14">
        <v>450</v>
      </c>
      <c r="E3" s="14">
        <v>75</v>
      </c>
      <c r="G3" s="14">
        <v>380</v>
      </c>
      <c r="H3" s="14">
        <v>75</v>
      </c>
    </row>
    <row r="4" spans="1:8">
      <c r="A4" s="14">
        <v>300</v>
      </c>
      <c r="B4" s="14">
        <v>72</v>
      </c>
      <c r="D4" s="14">
        <v>445</v>
      </c>
      <c r="E4" s="14">
        <v>72</v>
      </c>
      <c r="G4" s="14">
        <v>390</v>
      </c>
      <c r="H4" s="14">
        <v>72</v>
      </c>
    </row>
    <row r="5" spans="1:8">
      <c r="A5" s="14">
        <v>300</v>
      </c>
      <c r="B5" s="14">
        <v>78</v>
      </c>
      <c r="D5" s="14">
        <v>435</v>
      </c>
      <c r="E5" s="14">
        <v>78</v>
      </c>
      <c r="G5" s="14">
        <v>390</v>
      </c>
      <c r="H5" s="14">
        <v>78</v>
      </c>
    </row>
    <row r="6" spans="1:8">
      <c r="A6" s="14">
        <v>330</v>
      </c>
      <c r="B6" s="14">
        <v>73</v>
      </c>
      <c r="D6" s="14">
        <v>425</v>
      </c>
      <c r="E6" s="14">
        <v>73</v>
      </c>
      <c r="G6" s="14">
        <v>410</v>
      </c>
      <c r="H6" s="14">
        <v>73</v>
      </c>
    </row>
    <row r="7" spans="1:8">
      <c r="A7" s="14">
        <v>340</v>
      </c>
      <c r="B7" s="14">
        <v>74</v>
      </c>
      <c r="D7" s="14">
        <v>420</v>
      </c>
      <c r="E7" s="14">
        <v>74</v>
      </c>
      <c r="G7" s="14">
        <v>420</v>
      </c>
      <c r="H7" s="14">
        <v>74</v>
      </c>
    </row>
    <row r="8" spans="1:8">
      <c r="A8" s="14">
        <v>345</v>
      </c>
      <c r="B8" s="14">
        <v>75</v>
      </c>
      <c r="D8" s="14">
        <v>410</v>
      </c>
      <c r="E8" s="14">
        <v>75</v>
      </c>
      <c r="G8" s="14">
        <v>425</v>
      </c>
      <c r="H8" s="14">
        <v>75</v>
      </c>
    </row>
    <row r="9" spans="1:8">
      <c r="A9" s="14">
        <v>350</v>
      </c>
      <c r="B9" s="14">
        <v>74</v>
      </c>
      <c r="D9" s="14">
        <v>390</v>
      </c>
      <c r="E9" s="14">
        <v>74</v>
      </c>
      <c r="G9" s="14">
        <v>300</v>
      </c>
      <c r="H9" s="14">
        <v>74</v>
      </c>
    </row>
    <row r="10" spans="1:8">
      <c r="A10" s="14">
        <v>375</v>
      </c>
      <c r="B10" s="14">
        <v>75</v>
      </c>
      <c r="D10" s="14">
        <v>390</v>
      </c>
      <c r="E10" s="14">
        <v>75</v>
      </c>
      <c r="G10" s="14">
        <v>330</v>
      </c>
      <c r="H10" s="14">
        <v>75</v>
      </c>
    </row>
    <row r="11" spans="1:8">
      <c r="A11" s="14">
        <v>380</v>
      </c>
      <c r="B11" s="14">
        <v>80</v>
      </c>
      <c r="D11" s="14">
        <v>380</v>
      </c>
      <c r="E11" s="14">
        <v>80</v>
      </c>
      <c r="G11" s="14">
        <v>340</v>
      </c>
      <c r="H11" s="14">
        <v>80</v>
      </c>
    </row>
    <row r="12" spans="1:8">
      <c r="A12" s="14">
        <v>390</v>
      </c>
      <c r="B12" s="14">
        <v>82</v>
      </c>
      <c r="D12" s="14">
        <v>375</v>
      </c>
      <c r="E12" s="14">
        <v>82</v>
      </c>
      <c r="G12" s="14">
        <v>345</v>
      </c>
      <c r="H12" s="14">
        <v>82</v>
      </c>
    </row>
    <row r="13" spans="1:8">
      <c r="A13" s="14">
        <v>390</v>
      </c>
      <c r="B13" s="14">
        <v>85</v>
      </c>
      <c r="D13" s="14">
        <v>350</v>
      </c>
      <c r="E13" s="14">
        <v>85</v>
      </c>
      <c r="G13" s="14">
        <v>435</v>
      </c>
      <c r="H13" s="14">
        <v>85</v>
      </c>
    </row>
    <row r="14" spans="1:8">
      <c r="A14" s="14">
        <v>410</v>
      </c>
      <c r="B14" s="14">
        <v>85</v>
      </c>
      <c r="D14" s="14">
        <v>345</v>
      </c>
      <c r="E14" s="14">
        <v>85</v>
      </c>
      <c r="G14" s="14">
        <v>445</v>
      </c>
      <c r="H14" s="14">
        <v>85</v>
      </c>
    </row>
    <row r="15" spans="1:8">
      <c r="A15" s="14">
        <v>420</v>
      </c>
      <c r="B15" s="14">
        <v>80</v>
      </c>
      <c r="D15" s="14">
        <v>340</v>
      </c>
      <c r="E15" s="14">
        <v>80</v>
      </c>
      <c r="G15" s="14">
        <v>450</v>
      </c>
      <c r="H15" s="14">
        <v>80</v>
      </c>
    </row>
    <row r="16" spans="1:8">
      <c r="A16" s="14">
        <v>425</v>
      </c>
      <c r="B16" s="14">
        <v>78</v>
      </c>
      <c r="D16" s="14">
        <v>330</v>
      </c>
      <c r="E16" s="14">
        <v>78</v>
      </c>
      <c r="G16" s="14">
        <v>330</v>
      </c>
      <c r="H16" s="14">
        <v>78</v>
      </c>
    </row>
    <row r="17" spans="1:13">
      <c r="A17" s="14">
        <v>435</v>
      </c>
      <c r="B17" s="14">
        <v>85</v>
      </c>
      <c r="D17" s="14">
        <v>300</v>
      </c>
      <c r="E17" s="14">
        <v>85</v>
      </c>
      <c r="G17" s="14">
        <v>340</v>
      </c>
      <c r="H17" s="14">
        <v>85</v>
      </c>
    </row>
    <row r="18" spans="1:13">
      <c r="A18" s="14">
        <v>445</v>
      </c>
      <c r="B18" s="14">
        <v>88</v>
      </c>
      <c r="D18" s="14">
        <v>300</v>
      </c>
      <c r="E18" s="14">
        <v>88</v>
      </c>
      <c r="G18" s="14">
        <v>345</v>
      </c>
      <c r="H18" s="14">
        <v>88</v>
      </c>
    </row>
    <row r="19" spans="1:13">
      <c r="A19" s="14">
        <v>450</v>
      </c>
      <c r="B19" s="14">
        <v>90</v>
      </c>
      <c r="D19" s="14">
        <v>280</v>
      </c>
      <c r="E19" s="14">
        <v>90</v>
      </c>
      <c r="G19" s="14">
        <v>445</v>
      </c>
      <c r="H19" s="14">
        <v>90</v>
      </c>
    </row>
    <row r="20" spans="1:13">
      <c r="A20" s="14">
        <v>450</v>
      </c>
      <c r="B20" s="14">
        <v>85</v>
      </c>
      <c r="D20" s="14">
        <v>275</v>
      </c>
      <c r="E20" s="14">
        <v>85</v>
      </c>
      <c r="G20" s="14">
        <v>450</v>
      </c>
      <c r="H20" s="14">
        <v>85</v>
      </c>
    </row>
    <row r="21" spans="1:13" s="18" customFormat="1">
      <c r="A21" s="19">
        <f>CORREL(A2:A20,B2:B20)</f>
        <v>0.817093837052005</v>
      </c>
      <c r="E21" s="19">
        <f>CORREL(D2:D20,E2:E20)</f>
        <v>-0.86895572008237454</v>
      </c>
      <c r="H21" s="20">
        <f>CORREL(G2:G20,H2:H20)</f>
        <v>0.24858297105252916</v>
      </c>
    </row>
    <row r="22" spans="1:13">
      <c r="B22">
        <f>A21^2</f>
        <v>0.66764233854836852</v>
      </c>
      <c r="K22">
        <v>1</v>
      </c>
      <c r="M22">
        <v>-1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6"/>
  <sheetViews>
    <sheetView workbookViewId="0">
      <selection activeCell="C2" sqref="C2"/>
    </sheetView>
  </sheetViews>
  <sheetFormatPr defaultRowHeight="12.75"/>
  <cols>
    <col min="2" max="2" width="16.5703125" bestFit="1" customWidth="1"/>
  </cols>
  <sheetData>
    <row r="1" spans="1:3">
      <c r="A1" t="s">
        <v>57</v>
      </c>
      <c r="B1" t="s">
        <v>62</v>
      </c>
      <c r="C1" t="s">
        <v>63</v>
      </c>
    </row>
    <row r="2" spans="1:3">
      <c r="A2" t="s">
        <v>58</v>
      </c>
      <c r="B2" t="s">
        <v>59</v>
      </c>
      <c r="C2">
        <v>54</v>
      </c>
    </row>
    <row r="3" spans="1:3">
      <c r="A3" t="s">
        <v>58</v>
      </c>
      <c r="B3" t="s">
        <v>59</v>
      </c>
      <c r="C3">
        <v>50</v>
      </c>
    </row>
    <row r="4" spans="1:3">
      <c r="A4" t="s">
        <v>58</v>
      </c>
      <c r="B4" t="s">
        <v>59</v>
      </c>
      <c r="C4">
        <v>53</v>
      </c>
    </row>
    <row r="5" spans="1:3">
      <c r="A5" t="s">
        <v>58</v>
      </c>
      <c r="B5" t="s">
        <v>59</v>
      </c>
      <c r="C5">
        <v>51</v>
      </c>
    </row>
    <row r="6" spans="1:3">
      <c r="A6" t="s">
        <v>58</v>
      </c>
      <c r="B6" t="s">
        <v>59</v>
      </c>
      <c r="C6">
        <v>50</v>
      </c>
    </row>
    <row r="7" spans="1:3">
      <c r="A7" t="s">
        <v>58</v>
      </c>
      <c r="B7" t="s">
        <v>60</v>
      </c>
      <c r="C7">
        <v>35</v>
      </c>
    </row>
    <row r="8" spans="1:3">
      <c r="A8" t="s">
        <v>58</v>
      </c>
      <c r="B8" t="s">
        <v>60</v>
      </c>
      <c r="C8">
        <v>31</v>
      </c>
    </row>
    <row r="9" spans="1:3">
      <c r="A9" t="s">
        <v>58</v>
      </c>
      <c r="B9" t="s">
        <v>60</v>
      </c>
      <c r="C9">
        <v>34</v>
      </c>
    </row>
    <row r="10" spans="1:3">
      <c r="A10" t="s">
        <v>58</v>
      </c>
      <c r="B10" t="s">
        <v>60</v>
      </c>
      <c r="C10">
        <v>37</v>
      </c>
    </row>
    <row r="11" spans="1:3">
      <c r="A11" t="s">
        <v>58</v>
      </c>
      <c r="B11" t="s">
        <v>60</v>
      </c>
      <c r="C11">
        <v>30</v>
      </c>
    </row>
    <row r="12" spans="1:3">
      <c r="A12" t="s">
        <v>58</v>
      </c>
      <c r="B12" t="s">
        <v>61</v>
      </c>
      <c r="C12">
        <v>19</v>
      </c>
    </row>
    <row r="13" spans="1:3">
      <c r="A13" t="s">
        <v>58</v>
      </c>
      <c r="B13" t="s">
        <v>61</v>
      </c>
      <c r="C13">
        <v>17</v>
      </c>
    </row>
    <row r="14" spans="1:3">
      <c r="A14" t="s">
        <v>58</v>
      </c>
      <c r="B14" t="s">
        <v>61</v>
      </c>
      <c r="C14">
        <v>20</v>
      </c>
    </row>
    <row r="15" spans="1:3">
      <c r="A15" t="s">
        <v>58</v>
      </c>
      <c r="B15" t="s">
        <v>61</v>
      </c>
      <c r="C15">
        <v>17</v>
      </c>
    </row>
    <row r="16" spans="1:3">
      <c r="A16" t="s">
        <v>58</v>
      </c>
      <c r="B16" t="s">
        <v>61</v>
      </c>
      <c r="C16">
        <v>18</v>
      </c>
    </row>
    <row r="17" spans="1:3">
      <c r="A17" t="s">
        <v>64</v>
      </c>
      <c r="B17" t="s">
        <v>59</v>
      </c>
      <c r="C17">
        <v>49</v>
      </c>
    </row>
    <row r="18" spans="1:3">
      <c r="A18" t="s">
        <v>64</v>
      </c>
      <c r="B18" t="s">
        <v>59</v>
      </c>
      <c r="C18">
        <v>55</v>
      </c>
    </row>
    <row r="19" spans="1:3">
      <c r="A19" t="s">
        <v>64</v>
      </c>
      <c r="B19" t="s">
        <v>59</v>
      </c>
      <c r="C19">
        <v>54</v>
      </c>
    </row>
    <row r="20" spans="1:3">
      <c r="A20" t="s">
        <v>64</v>
      </c>
      <c r="B20" t="s">
        <v>59</v>
      </c>
      <c r="C20">
        <v>51</v>
      </c>
    </row>
    <row r="21" spans="1:3">
      <c r="A21" t="s">
        <v>64</v>
      </c>
      <c r="B21" t="s">
        <v>59</v>
      </c>
      <c r="C21">
        <v>53</v>
      </c>
    </row>
    <row r="22" spans="1:3">
      <c r="A22" t="s">
        <v>64</v>
      </c>
      <c r="B22" t="s">
        <v>60</v>
      </c>
      <c r="C22">
        <v>28</v>
      </c>
    </row>
    <row r="23" spans="1:3">
      <c r="A23" t="s">
        <v>64</v>
      </c>
      <c r="B23" t="s">
        <v>60</v>
      </c>
      <c r="C23">
        <v>25</v>
      </c>
    </row>
    <row r="24" spans="1:3">
      <c r="A24" t="s">
        <v>64</v>
      </c>
      <c r="B24" t="s">
        <v>60</v>
      </c>
      <c r="C24">
        <v>19</v>
      </c>
    </row>
    <row r="25" spans="1:3">
      <c r="A25" t="s">
        <v>64</v>
      </c>
      <c r="B25" t="s">
        <v>60</v>
      </c>
      <c r="C25">
        <v>20</v>
      </c>
    </row>
    <row r="26" spans="1:3">
      <c r="A26" t="s">
        <v>64</v>
      </c>
      <c r="B26" t="s">
        <v>60</v>
      </c>
      <c r="C26">
        <v>21</v>
      </c>
    </row>
    <row r="27" spans="1:3">
      <c r="A27" t="s">
        <v>64</v>
      </c>
      <c r="B27" t="s">
        <v>61</v>
      </c>
      <c r="C27">
        <v>18</v>
      </c>
    </row>
    <row r="28" spans="1:3">
      <c r="A28" t="s">
        <v>64</v>
      </c>
      <c r="B28" t="s">
        <v>61</v>
      </c>
      <c r="C28">
        <v>18</v>
      </c>
    </row>
    <row r="29" spans="1:3">
      <c r="A29" t="s">
        <v>64</v>
      </c>
      <c r="B29" t="s">
        <v>61</v>
      </c>
      <c r="C29">
        <v>19</v>
      </c>
    </row>
    <row r="30" spans="1:3">
      <c r="A30" t="s">
        <v>64</v>
      </c>
      <c r="B30" t="s">
        <v>61</v>
      </c>
      <c r="C30">
        <v>16</v>
      </c>
    </row>
    <row r="31" spans="1:3">
      <c r="A31" t="s">
        <v>64</v>
      </c>
      <c r="B31" t="s">
        <v>61</v>
      </c>
      <c r="C31">
        <v>20</v>
      </c>
    </row>
    <row r="32" spans="1:3">
      <c r="A32" t="s">
        <v>65</v>
      </c>
      <c r="B32" t="s">
        <v>59</v>
      </c>
      <c r="C32">
        <v>52</v>
      </c>
    </row>
    <row r="33" spans="1:3">
      <c r="A33" t="s">
        <v>65</v>
      </c>
      <c r="B33" t="s">
        <v>59</v>
      </c>
      <c r="C33">
        <v>49</v>
      </c>
    </row>
    <row r="34" spans="1:3">
      <c r="A34" t="s">
        <v>65</v>
      </c>
      <c r="B34" t="s">
        <v>59</v>
      </c>
      <c r="C34">
        <v>54</v>
      </c>
    </row>
    <row r="35" spans="1:3">
      <c r="A35" t="s">
        <v>65</v>
      </c>
      <c r="B35" t="s">
        <v>59</v>
      </c>
      <c r="C35">
        <v>53</v>
      </c>
    </row>
    <row r="36" spans="1:3">
      <c r="A36" t="s">
        <v>65</v>
      </c>
      <c r="B36" t="s">
        <v>59</v>
      </c>
      <c r="C36">
        <v>52</v>
      </c>
    </row>
    <row r="37" spans="1:3">
      <c r="A37" t="s">
        <v>65</v>
      </c>
      <c r="B37" t="s">
        <v>60</v>
      </c>
      <c r="C37">
        <v>14</v>
      </c>
    </row>
    <row r="38" spans="1:3">
      <c r="A38" t="s">
        <v>65</v>
      </c>
      <c r="B38" t="s">
        <v>60</v>
      </c>
      <c r="C38">
        <v>13</v>
      </c>
    </row>
    <row r="39" spans="1:3">
      <c r="A39" t="s">
        <v>65</v>
      </c>
      <c r="B39" t="s">
        <v>60</v>
      </c>
      <c r="C39">
        <v>11</v>
      </c>
    </row>
    <row r="40" spans="1:3">
      <c r="A40" t="s">
        <v>65</v>
      </c>
      <c r="B40" t="s">
        <v>60</v>
      </c>
      <c r="C40">
        <v>12</v>
      </c>
    </row>
    <row r="41" spans="1:3">
      <c r="A41" t="s">
        <v>65</v>
      </c>
      <c r="B41" t="s">
        <v>60</v>
      </c>
      <c r="C41">
        <v>10</v>
      </c>
    </row>
    <row r="42" spans="1:3">
      <c r="A42" t="s">
        <v>65</v>
      </c>
      <c r="B42" t="s">
        <v>61</v>
      </c>
      <c r="C42">
        <v>11</v>
      </c>
    </row>
    <row r="43" spans="1:3">
      <c r="A43" t="s">
        <v>65</v>
      </c>
      <c r="B43" t="s">
        <v>61</v>
      </c>
      <c r="C43">
        <v>7</v>
      </c>
    </row>
    <row r="44" spans="1:3">
      <c r="A44" t="s">
        <v>65</v>
      </c>
      <c r="B44" t="s">
        <v>61</v>
      </c>
      <c r="C44">
        <v>6</v>
      </c>
    </row>
    <row r="45" spans="1:3">
      <c r="A45" t="s">
        <v>65</v>
      </c>
      <c r="B45" t="s">
        <v>61</v>
      </c>
      <c r="C45">
        <v>6</v>
      </c>
    </row>
    <row r="46" spans="1:3">
      <c r="A46" t="s">
        <v>65</v>
      </c>
      <c r="B46" t="s">
        <v>61</v>
      </c>
      <c r="C4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Pareto</vt:lpstr>
      <vt:lpstr>Subdivisions</vt:lpstr>
      <vt:lpstr>Correlation</vt:lpstr>
      <vt:lpstr>Multi- Vari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2020-10-03T02:12:22Z</dcterms:created>
  <dcterms:modified xsi:type="dcterms:W3CDTF">2021-04-27T17:33:21Z</dcterms:modified>
</cp:coreProperties>
</file>