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 firstSheet="3" activeTab="8"/>
  </bookViews>
  <sheets>
    <sheet name="Descriptive statistics" sheetId="1" r:id="rId1"/>
    <sheet name="Histogram and Box Plot" sheetId="2" r:id="rId2"/>
    <sheet name="Data Collection Plan" sheetId="3" r:id="rId3"/>
    <sheet name="Inspection Sheet1" sheetId="4" r:id="rId4"/>
    <sheet name="Inspection Sheet 2" sheetId="5" r:id="rId5"/>
    <sheet name="Normal Distribution" sheetId="6" r:id="rId6"/>
    <sheet name="Central Limit Theorem" sheetId="7" r:id="rId7"/>
    <sheet name="Sheet1" sheetId="8" r:id="rId8"/>
    <sheet name="Sheet2" sheetId="9" r:id="rId9"/>
    <sheet name="Sheet3" sheetId="10" r:id="rId10"/>
  </sheets>
  <definedNames>
    <definedName name="_xlnm._FilterDatabase" localSheetId="1" hidden="1">'Histogram and Box Plot'!$A$1:$A$33</definedName>
  </definedNames>
  <calcPr calcId="124519"/>
</workbook>
</file>

<file path=xl/calcChain.xml><?xml version="1.0" encoding="utf-8"?>
<calcChain xmlns="http://schemas.openxmlformats.org/spreadsheetml/2006/main">
  <c r="S36" i="9"/>
  <c r="S39"/>
  <c r="S38"/>
  <c r="S37"/>
  <c r="P3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H14" i="1"/>
  <c r="L16"/>
  <c r="I14"/>
  <c r="M8"/>
  <c r="C33" i="2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B20" i="1"/>
  <c r="H8" i="7"/>
  <c r="H7"/>
  <c r="A41" i="2"/>
  <c r="A42"/>
  <c r="BW25"/>
  <c r="BW23"/>
  <c r="B34"/>
  <c r="A34"/>
  <c r="A39"/>
  <c r="A38"/>
  <c r="A37"/>
  <c r="A36"/>
  <c r="L14" i="1"/>
  <c r="I16"/>
  <c r="L12"/>
  <c r="K12"/>
  <c r="J12"/>
  <c r="I12"/>
  <c r="C31"/>
  <c r="E32"/>
  <c r="E30"/>
  <c r="E29"/>
  <c r="E28"/>
  <c r="D32"/>
  <c r="B22"/>
  <c r="B21"/>
  <c r="B18"/>
  <c r="C17"/>
  <c r="B17"/>
  <c r="L18" i="7"/>
  <c r="L17"/>
  <c r="L16"/>
  <c r="L15"/>
  <c r="H5"/>
  <c r="H4"/>
  <c r="N38" i="9" l="1"/>
  <c r="O38" s="1"/>
  <c r="L31"/>
  <c r="J5"/>
  <c r="J31" s="1"/>
  <c r="J34" s="1"/>
  <c r="D2" i="6"/>
  <c r="N35" i="9" l="1"/>
  <c r="N37"/>
  <c r="O37" s="1"/>
  <c r="D60" i="1"/>
  <c r="D59"/>
  <c r="D53"/>
  <c r="D58"/>
  <c r="D57"/>
  <c r="D56"/>
  <c r="D55"/>
  <c r="D54"/>
  <c r="E43"/>
  <c r="E42"/>
  <c r="E41"/>
  <c r="E40"/>
  <c r="E39"/>
  <c r="D43"/>
  <c r="E25"/>
  <c r="E24"/>
  <c r="H8"/>
  <c r="K14"/>
  <c r="L10"/>
  <c r="C18"/>
  <c r="I589" i="6"/>
  <c r="I588"/>
  <c r="AY4" i="2"/>
  <c r="AX4"/>
  <c r="AW4"/>
  <c r="I6" i="8"/>
  <c r="H6"/>
  <c r="G6"/>
  <c r="F6"/>
  <c r="E6"/>
  <c r="H4"/>
  <c r="H22" i="2"/>
  <c r="H20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P19"/>
  <c r="O18"/>
  <c r="L10"/>
  <c r="G10"/>
  <c r="G8"/>
  <c r="K2" i="1"/>
  <c r="J2"/>
  <c r="R20"/>
  <c r="S18"/>
  <c r="S20" s="1"/>
  <c r="S17"/>
  <c r="R14"/>
  <c r="S12"/>
  <c r="S14" s="1"/>
  <c r="S11"/>
  <c r="S7"/>
  <c r="S4"/>
  <c r="K16"/>
  <c r="C20"/>
  <c r="C19"/>
  <c r="B19"/>
  <c r="D18"/>
  <c r="I10" l="1"/>
  <c r="K10"/>
  <c r="J10"/>
  <c r="H10"/>
  <c r="H12" s="1"/>
  <c r="H16" l="1"/>
</calcChain>
</file>

<file path=xl/sharedStrings.xml><?xml version="1.0" encoding="utf-8"?>
<sst xmlns="http://schemas.openxmlformats.org/spreadsheetml/2006/main" count="1627" uniqueCount="865">
  <si>
    <t>Tenure of people in months</t>
  </si>
  <si>
    <t>Mean</t>
  </si>
  <si>
    <t>Median</t>
  </si>
  <si>
    <t>Mode</t>
  </si>
  <si>
    <t>Aht</t>
  </si>
  <si>
    <t>C1</t>
  </si>
  <si>
    <t>C2</t>
  </si>
  <si>
    <t>C3</t>
  </si>
  <si>
    <t>C4</t>
  </si>
  <si>
    <t>C5</t>
  </si>
  <si>
    <t>X</t>
  </si>
  <si>
    <t>X- Bar</t>
  </si>
  <si>
    <t>x- "X-Bar"</t>
  </si>
  <si>
    <t>Sr</t>
  </si>
  <si>
    <t>V</t>
  </si>
  <si>
    <t>SD</t>
  </si>
  <si>
    <t>MCT</t>
  </si>
  <si>
    <t>RS</t>
  </si>
  <si>
    <t>VK</t>
  </si>
  <si>
    <t xml:space="preserve">Rage </t>
  </si>
  <si>
    <t xml:space="preserve">Trails </t>
  </si>
  <si>
    <t xml:space="preserve">Events </t>
  </si>
  <si>
    <t>%</t>
  </si>
  <si>
    <t>VM Creation time</t>
  </si>
  <si>
    <t>Invoice processing time</t>
  </si>
  <si>
    <t>DATA COLLECTION PLAN</t>
  </si>
  <si>
    <t>Measurements</t>
  </si>
  <si>
    <t>Operational Definition</t>
  </si>
  <si>
    <t>Who is responsible for data collection</t>
  </si>
  <si>
    <t>Identifiers</t>
  </si>
  <si>
    <t>Monitoring Tools</t>
  </si>
  <si>
    <t>Date/time/freq. 
of measurement and updation</t>
  </si>
  <si>
    <t>Data source/place of measurement</t>
  </si>
  <si>
    <t>Target Value</t>
  </si>
  <si>
    <t>DH Breakdown Hrs</t>
  </si>
  <si>
    <t>Continuous</t>
  </si>
  <si>
    <t>=Break Down End  Time - Break Down Start Time</t>
  </si>
  <si>
    <t>Mr. Ridwan</t>
  </si>
  <si>
    <t>Date, Shift, Shift Officer, Machine Name, Operator Id, Fitter Name, Type of Maintenance, Reason for Break Down, Action Taken, Start Time, End Time, BD Time in Min</t>
  </si>
  <si>
    <t>Pareto chart - Weekly Basis</t>
  </si>
  <si>
    <t>Daily/ Shiftwise/ 6:00 hrs/ 14:00 hrs/ 22:00 hrs</t>
  </si>
  <si>
    <t>Break Down Slip / Dye House Floor</t>
  </si>
  <si>
    <t>&lt;4.00%</t>
  </si>
  <si>
    <t>FW Breakdown Hrs</t>
  </si>
  <si>
    <t>Mr. Adnan</t>
  </si>
  <si>
    <t>Date, Shift, Shift Officer, Machine Name, Spindle No, Operator Id, Fitter Name, Type of Maintenance, Reason for Break Down, Action Taken, Start Time, End Time, BD Time in Min</t>
  </si>
  <si>
    <t>Break Down Slip / FW Floor</t>
  </si>
  <si>
    <t>DH No of Wash Programs %</t>
  </si>
  <si>
    <t>=No of Wash Programs/(No of Dyed Lots + No of Redyed Lots + No of wash Programs)*100</t>
  </si>
  <si>
    <t>Mr. Sajib Barua</t>
  </si>
  <si>
    <t>Date, Shift, Shift Officer, Scheduler,  No of  Dyed Lots, No of wash, No of Redyed Lot, %</t>
  </si>
  <si>
    <t>I-mR shift wise - Daily</t>
  </si>
  <si>
    <t>Dyesect Plan Board / DH Office</t>
  </si>
  <si>
    <t>&lt;20%</t>
  </si>
  <si>
    <t>KWH for Energy Meters</t>
  </si>
  <si>
    <t>=Energy Meter Readings</t>
  </si>
  <si>
    <t>Mr. Zahed Karim</t>
  </si>
  <si>
    <t>Date, Shift, Meter No, Data Collector,  Time of Data Collection, Previous meter reading , Present metr reading ,KWH</t>
  </si>
  <si>
    <t>Energy Meter Reading / Shop Floor</t>
  </si>
  <si>
    <t>&lt;1.55 KWhr/Kg</t>
  </si>
  <si>
    <t>CM for Gas Meter</t>
  </si>
  <si>
    <t>=Gas Meter Readings</t>
  </si>
  <si>
    <t>Mr.Jasihm Uddin</t>
  </si>
  <si>
    <t>Date, Shift, Data Collector,  Time of Data Collection, Previous meter reading , Present meter reading ,CM</t>
  </si>
  <si>
    <t xml:space="preserve">Gas Meter reading </t>
  </si>
  <si>
    <t>&lt;4.40 KWhr/Kg</t>
  </si>
  <si>
    <t>DH Production in Kg</t>
  </si>
  <si>
    <t xml:space="preserve">=Weight of Dyed Pkg </t>
  </si>
  <si>
    <t>Mr. Zahed Siddique</t>
  </si>
  <si>
    <t>Date, No of Lots, Production Kg</t>
  </si>
  <si>
    <t>Dyesect - CF 2000  / DH Office</t>
  </si>
  <si>
    <t>13000KG</t>
  </si>
  <si>
    <t>FWProduction in Kg</t>
  </si>
  <si>
    <t>=Weight of Despatch</t>
  </si>
  <si>
    <t>Date, KCLU, Kgs</t>
  </si>
  <si>
    <t>FW Production Record / FW Office</t>
  </si>
  <si>
    <t>33000CLU</t>
  </si>
  <si>
    <t>KWH/Kg</t>
  </si>
  <si>
    <t>Per unit power Consumption= Total consumption in KWH of electricity/Total Production in KG</t>
  </si>
  <si>
    <t>Mr. Nejam</t>
  </si>
  <si>
    <t xml:space="preserve">Date,Meter no, KWH, Total KWH, DH Production in kg </t>
  </si>
  <si>
    <t>Daily 6: 00 am</t>
  </si>
  <si>
    <t>From Energy meter  reading &amp; Production kg from Dysect</t>
  </si>
  <si>
    <t>&lt;1.55 for Electricity &amp; &lt;4.4 for Fossil Foil</t>
  </si>
  <si>
    <t>Authorized by Project
(original signature on print out)</t>
  </si>
  <si>
    <t xml:space="preserve">Signature:
</t>
  </si>
  <si>
    <t>Authorized by Process Owner: 
(original signature on print out)</t>
  </si>
  <si>
    <t xml:space="preserve"> </t>
  </si>
  <si>
    <r>
      <t xml:space="preserve">Data Type 
</t>
    </r>
    <r>
      <rPr>
        <sz val="11"/>
        <rFont val="Arial"/>
        <family val="2"/>
      </rPr>
      <t>(cont./discrete)</t>
    </r>
  </si>
  <si>
    <t>Response Time</t>
  </si>
  <si>
    <t>Assembly_AHT</t>
  </si>
  <si>
    <t>Price of Onion</t>
  </si>
  <si>
    <t>X-Bar</t>
  </si>
  <si>
    <t>X- (X-Bar)</t>
  </si>
  <si>
    <t>TR</t>
  </si>
  <si>
    <t>RTR</t>
  </si>
  <si>
    <t>Day</t>
  </si>
  <si>
    <t xml:space="preserve">Transaction Number </t>
  </si>
  <si>
    <t>AHT</t>
  </si>
  <si>
    <t>D1</t>
  </si>
  <si>
    <t>T1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</si>
  <si>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</si>
  <si>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</si>
  <si>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</si>
  <si>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</si>
  <si>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</si>
  <si>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</si>
  <si>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</si>
  <si>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</si>
  <si>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</si>
  <si>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</si>
  <si>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</si>
  <si>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</si>
  <si>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</si>
  <si>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</si>
  <si>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</si>
  <si>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</si>
  <si>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</si>
  <si>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</si>
  <si>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</si>
  <si>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</si>
  <si>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</si>
  <si>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</si>
  <si>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</si>
  <si>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</si>
  <si>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T14</t>
  </si>
  <si>
    <t>D14</t>
  </si>
  <si>
    <t>T15</t>
  </si>
  <si>
    <t>D15</t>
  </si>
  <si>
    <t>T16</t>
  </si>
  <si>
    <t>D16</t>
  </si>
  <si>
    <t>T17</t>
  </si>
  <si>
    <t>D17</t>
  </si>
  <si>
    <t>T18</t>
  </si>
  <si>
    <t>D18</t>
  </si>
  <si>
    <t>T19</t>
  </si>
  <si>
    <t>D19</t>
  </si>
  <si>
    <t>T20</t>
  </si>
  <si>
    <t>D20</t>
  </si>
  <si>
    <t>T21</t>
  </si>
  <si>
    <t>D21</t>
  </si>
  <si>
    <t>T22</t>
  </si>
  <si>
    <t>D22</t>
  </si>
  <si>
    <t>T23</t>
  </si>
  <si>
    <t>D23</t>
  </si>
  <si>
    <t>T24</t>
  </si>
  <si>
    <t>D24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</si>
  <si>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</si>
  <si>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</si>
  <si>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</si>
  <si>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</si>
  <si>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</si>
  <si>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</si>
  <si>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</si>
  <si>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</si>
  <si>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</si>
  <si>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</si>
  <si>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</si>
  <si>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</si>
  <si>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</si>
  <si>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</si>
  <si>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</si>
  <si>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</si>
  <si>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</si>
  <si>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</si>
  <si>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</si>
  <si>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</si>
  <si>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</si>
  <si>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</si>
  <si>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</si>
  <si>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</si>
  <si>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</si>
  <si>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</si>
  <si>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</si>
  <si>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</si>
  <si>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</si>
  <si>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</si>
  <si>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</si>
  <si>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</si>
  <si>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</si>
  <si>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</si>
  <si>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</si>
  <si>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</si>
  <si>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</si>
  <si>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</si>
  <si>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</si>
  <si>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</si>
  <si>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</si>
  <si>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</si>
  <si>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</si>
  <si>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</si>
  <si>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</si>
  <si>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</si>
  <si>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</si>
  <si>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</si>
  <si>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</si>
  <si>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</si>
  <si>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</si>
  <si>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</si>
  <si>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</si>
  <si>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</si>
  <si>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</si>
  <si>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</si>
  <si>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</si>
  <si>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</si>
  <si>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</si>
  <si>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</si>
  <si>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</si>
  <si>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</si>
  <si>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</si>
  <si>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</si>
  <si>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</si>
  <si>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</si>
  <si>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</si>
  <si>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</si>
  <si>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</si>
  <si>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</si>
  <si>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</si>
  <si>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</si>
  <si>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</si>
  <si>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</si>
  <si>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</si>
  <si>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</si>
  <si>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</si>
  <si>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</si>
  <si>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</si>
  <si>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</si>
  <si>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</si>
  <si>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</si>
  <si>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</si>
  <si>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</si>
  <si>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</si>
  <si>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</si>
  <si>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</si>
  <si>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</si>
  <si>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</si>
  <si>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</si>
  <si>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</si>
  <si>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</si>
  <si>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</si>
  <si>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</si>
  <si>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</si>
  <si>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</si>
  <si>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</si>
  <si>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</si>
  <si>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</si>
  <si>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</si>
  <si>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</si>
  <si>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</si>
  <si>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</si>
  <si>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</si>
  <si>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</si>
  <si>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</si>
  <si>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</si>
  <si>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</si>
  <si>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</si>
  <si>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</si>
  <si>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</si>
  <si>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</si>
  <si>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</si>
  <si>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</si>
  <si>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</si>
  <si>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</si>
  <si>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</si>
  <si>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</si>
  <si>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</si>
  <si>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</si>
  <si>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</si>
  <si>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</si>
  <si>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</si>
  <si>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</si>
  <si>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</si>
  <si>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</si>
  <si>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</si>
  <si>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</si>
  <si>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</si>
  <si>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</si>
  <si>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</si>
  <si>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</si>
  <si>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</si>
  <si>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</si>
  <si>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</si>
  <si>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</si>
  <si>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</si>
  <si>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</si>
  <si>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</si>
  <si>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</si>
  <si>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</si>
  <si>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</si>
  <si>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</si>
  <si>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</si>
  <si>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</si>
  <si>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</si>
  <si>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</si>
  <si>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</si>
  <si>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</si>
  <si>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</si>
  <si>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</si>
  <si>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</si>
  <si>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</si>
  <si>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</si>
  <si>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</si>
  <si>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</si>
  <si>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</si>
  <si>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</si>
  <si>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</si>
  <si>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</si>
  <si>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</si>
  <si>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</si>
  <si>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</si>
  <si>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</si>
  <si>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</si>
  <si>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</si>
  <si>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</si>
  <si>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</si>
  <si>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</si>
  <si>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</si>
  <si>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</si>
  <si>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</si>
  <si>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</si>
  <si>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</si>
  <si>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</si>
  <si>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</si>
  <si>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</si>
  <si>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</si>
  <si>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</si>
  <si>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</si>
  <si>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</si>
  <si>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</si>
  <si>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</si>
  <si>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</si>
  <si>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</si>
  <si>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</si>
  <si>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</si>
  <si>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</si>
  <si>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</si>
  <si>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</si>
  <si>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</si>
  <si>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</si>
  <si>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</si>
  <si>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</si>
  <si>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</si>
  <si>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</si>
  <si>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</si>
  <si>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</si>
  <si>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</si>
  <si>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</si>
  <si>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</si>
  <si>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</si>
  <si>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</si>
  <si>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</si>
  <si>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</si>
  <si>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</si>
  <si>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</si>
  <si>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</si>
  <si>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</si>
  <si>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</si>
  <si>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</si>
  <si>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</si>
  <si>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</si>
  <si>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</si>
  <si>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</si>
  <si>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</si>
  <si>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</si>
  <si>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</si>
  <si>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</si>
  <si>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</si>
  <si>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</si>
  <si>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</si>
  <si>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</si>
  <si>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</si>
  <si>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</si>
  <si>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</si>
  <si>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</si>
  <si>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</si>
  <si>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</si>
  <si>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</si>
  <si>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</si>
  <si>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</si>
  <si>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</si>
  <si>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</si>
  <si>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</si>
  <si>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</si>
  <si>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</si>
  <si>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</si>
  <si>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</si>
  <si>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</si>
  <si>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</si>
  <si>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</si>
  <si>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</si>
  <si>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</si>
  <si>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</si>
  <si>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</si>
  <si>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</si>
  <si>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</si>
  <si>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</si>
  <si>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</si>
  <si>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</si>
  <si>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</si>
  <si>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</si>
  <si>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</si>
  <si>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</si>
  <si>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</si>
  <si>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</si>
  <si>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</si>
  <si>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</si>
  <si>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</si>
  <si>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</si>
  <si>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</si>
  <si>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</si>
  <si>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</si>
  <si>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</si>
  <si>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</si>
  <si>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</si>
  <si>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</si>
  <si>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</si>
  <si>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</si>
  <si>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</si>
  <si>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</si>
  <si>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</si>
  <si>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</si>
  <si>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</si>
  <si>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</si>
  <si>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</si>
  <si>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</si>
  <si>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</si>
  <si>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</si>
  <si>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</si>
  <si>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</si>
  <si>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</si>
  <si>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</si>
  <si>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</si>
  <si>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</si>
  <si>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</si>
  <si>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</si>
  <si>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</si>
  <si>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</si>
  <si>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</si>
  <si>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</si>
  <si>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</si>
  <si>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</si>
  <si>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</si>
  <si>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</si>
  <si>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</si>
  <si>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</si>
  <si>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</si>
  <si>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</si>
  <si>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</si>
  <si>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</si>
  <si>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</si>
  <si>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</si>
  <si>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</si>
  <si>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</si>
  <si>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</si>
  <si>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</si>
  <si>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</si>
  <si>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</si>
  <si>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</si>
  <si>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</si>
  <si>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</si>
  <si>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</si>
  <si>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</si>
  <si>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</si>
  <si>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</si>
  <si>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</si>
  <si>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</si>
  <si>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</si>
  <si>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</si>
  <si>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</si>
  <si>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</si>
  <si>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</si>
  <si>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</si>
  <si>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</si>
  <si>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</si>
  <si>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</si>
  <si>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</si>
  <si>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</si>
  <si>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</si>
  <si>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</si>
  <si>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</si>
  <si>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</si>
  <si>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</si>
  <si>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</si>
  <si>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</si>
  <si>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</si>
  <si>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</si>
  <si>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</si>
  <si>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</si>
  <si>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</si>
  <si>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</si>
  <si>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</si>
  <si>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</si>
  <si>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</si>
  <si>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</si>
  <si>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</si>
  <si>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</si>
  <si>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</si>
  <si>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</si>
  <si>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</si>
  <si>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</si>
  <si>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</si>
  <si>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</si>
  <si>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</si>
  <si>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</si>
  <si>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</si>
  <si>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</si>
  <si>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</si>
  <si>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</si>
  <si>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</si>
  <si>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</si>
  <si>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</si>
  <si>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</si>
  <si>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</si>
  <si>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</si>
  <si>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</si>
  <si>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</si>
  <si>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</si>
  <si>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</si>
  <si>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</si>
  <si>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</si>
  <si>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</si>
  <si>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</si>
  <si>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</si>
  <si>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</si>
  <si>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</si>
  <si>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</si>
  <si>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</si>
  <si>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</si>
  <si>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</si>
  <si>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</si>
  <si>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</si>
  <si>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</si>
  <si>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</si>
  <si>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</si>
  <si>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</si>
  <si>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</si>
  <si>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</si>
  <si>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</si>
  <si>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</si>
  <si>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</si>
  <si>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</si>
  <si>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</si>
  <si>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</si>
  <si>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</si>
  <si>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</si>
  <si>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</si>
  <si>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</si>
  <si>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</si>
  <si>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</si>
  <si>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</si>
  <si>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</si>
  <si>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</si>
  <si>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</si>
  <si>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</si>
  <si>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</si>
  <si>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</si>
  <si>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</si>
  <si>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</si>
  <si>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</si>
  <si>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</si>
  <si>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</si>
  <si>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</si>
  <si>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</si>
  <si>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</si>
  <si>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</si>
  <si>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</si>
  <si>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</si>
  <si>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</si>
  <si>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</si>
  <si>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</si>
  <si>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</si>
  <si>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</si>
  <si>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</si>
  <si>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</si>
  <si>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</si>
  <si>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</si>
  <si>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</si>
  <si>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</si>
  <si>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</si>
  <si>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</si>
  <si>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</si>
  <si>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</si>
  <si>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</si>
  <si>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</si>
  <si>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</si>
  <si>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</si>
  <si>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</si>
  <si>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</si>
  <si>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</si>
  <si>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</si>
  <si>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</si>
  <si>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</si>
  <si>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</si>
  <si>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</si>
  <si>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</si>
  <si>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</si>
  <si>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</si>
  <si>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</si>
  <si>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</si>
  <si>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</si>
  <si>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</si>
  <si>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</si>
  <si>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</si>
  <si>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</si>
  <si>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</si>
  <si>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</si>
  <si>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</si>
  <si>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</si>
  <si>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</si>
  <si>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</si>
  <si>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</si>
  <si>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</si>
  <si>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</si>
  <si>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</si>
  <si>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</si>
  <si>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</si>
  <si>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</si>
  <si>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</si>
  <si>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</si>
  <si>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</si>
  <si>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</si>
  <si>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</si>
  <si>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</si>
  <si>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</si>
  <si>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</si>
  <si>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</si>
  <si>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</si>
  <si>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</si>
  <si>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</si>
  <si>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</si>
  <si>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</si>
  <si>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</si>
  <si>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</si>
  <si>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</si>
  <si>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</si>
  <si>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</si>
  <si>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</si>
  <si>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</si>
  <si>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</si>
  <si>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</si>
  <si>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</si>
  <si>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</si>
  <si>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</si>
  <si>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</si>
  <si>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</si>
  <si>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</si>
  <si>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</si>
  <si>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</si>
  <si>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</si>
  <si>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</si>
  <si>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</si>
  <si>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</si>
  <si>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</si>
  <si>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</si>
  <si>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</si>
  <si>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</si>
  <si>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</si>
  <si>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</si>
  <si>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</si>
  <si>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</si>
  <si>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</si>
  <si>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</si>
  <si>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</si>
  <si>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</si>
  <si>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</si>
  <si>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</si>
  <si>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</si>
  <si>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</si>
  <si>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</si>
  <si>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</si>
  <si>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</si>
  <si>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</si>
  <si>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</si>
  <si>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</si>
  <si>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</si>
  <si>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</si>
  <si>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</si>
  <si>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</si>
  <si>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</si>
  <si>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</si>
  <si>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</si>
  <si>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</si>
  <si>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</si>
  <si>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</si>
  <si>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</si>
  <si>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</si>
  <si>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</si>
  <si>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</si>
  <si>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</si>
  <si>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</si>
  <si>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</si>
  <si>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</si>
  <si>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</si>
  <si>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</si>
  <si>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</si>
  <si>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</si>
  <si>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</si>
  <si>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</si>
  <si>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</si>
  <si>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</si>
  <si>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</si>
  <si>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</si>
  <si>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</si>
  <si>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</si>
  <si>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</si>
  <si>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</si>
  <si>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</si>
  <si>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</si>
  <si>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</si>
  <si>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</si>
  <si>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</si>
  <si>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</si>
  <si>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</si>
  <si>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</si>
  <si>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</si>
  <si>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</si>
  <si>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</si>
  <si>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</si>
  <si>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</si>
  <si>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</si>
  <si>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</si>
  <si>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</si>
  <si>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</si>
  <si>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12,24</t>
  </si>
  <si>
    <t>IQR</t>
  </si>
  <si>
    <t>1.5 IQR</t>
  </si>
  <si>
    <t>P75 +1.5IQR</t>
  </si>
  <si>
    <t>P25 -1.5IQR</t>
  </si>
  <si>
    <t>x Bar</t>
  </si>
  <si>
    <t>m</t>
  </si>
  <si>
    <t>165+/- 5CM</t>
  </si>
  <si>
    <t>M</t>
  </si>
  <si>
    <t>Fm</t>
  </si>
  <si>
    <t>165+/- 6.93CM</t>
  </si>
  <si>
    <t>Y</t>
  </si>
  <si>
    <t>ST</t>
  </si>
  <si>
    <t>SS</t>
  </si>
  <si>
    <t>CI</t>
  </si>
  <si>
    <t>CL</t>
  </si>
  <si>
    <t>X1</t>
  </si>
  <si>
    <t>X3</t>
  </si>
  <si>
    <t>X2</t>
  </si>
  <si>
    <t>TA</t>
  </si>
  <si>
    <t>TB</t>
  </si>
  <si>
    <t>TC</t>
  </si>
  <si>
    <t>G</t>
  </si>
  <si>
    <t>F</t>
  </si>
  <si>
    <t>3S</t>
  </si>
  <si>
    <t>MS</t>
  </si>
  <si>
    <t>ES</t>
  </si>
  <si>
    <t>T</t>
  </si>
  <si>
    <t>W</t>
  </si>
  <si>
    <t>HR</t>
  </si>
  <si>
    <t>EmpID</t>
  </si>
  <si>
    <t>TN</t>
  </si>
  <si>
    <t>X4</t>
  </si>
  <si>
    <t>HT</t>
  </si>
  <si>
    <t>TD -1</t>
  </si>
  <si>
    <t>TD -2</t>
  </si>
  <si>
    <t xml:space="preserve">75th </t>
  </si>
  <si>
    <t xml:space="preserve">25th </t>
  </si>
  <si>
    <t>SSS</t>
  </si>
  <si>
    <t>FM</t>
  </si>
  <si>
    <t>M-U</t>
  </si>
  <si>
    <t>M-R</t>
  </si>
  <si>
    <t>165cm</t>
  </si>
  <si>
    <t xml:space="preserve">165cm +/- 5 CM 95% </t>
  </si>
  <si>
    <t>165+/- 6.93cm 95%</t>
  </si>
  <si>
    <t>C</t>
  </si>
  <si>
    <t>RFN187</t>
  </si>
  <si>
    <t>CA- N</t>
  </si>
  <si>
    <t>D - B</t>
  </si>
  <si>
    <t xml:space="preserve">C O D </t>
  </si>
  <si>
    <t>D- Count</t>
  </si>
  <si>
    <t xml:space="preserve">Data set </t>
  </si>
  <si>
    <t xml:space="preserve">Max </t>
  </si>
  <si>
    <t>Min</t>
  </si>
  <si>
    <t xml:space="preserve">Range </t>
  </si>
  <si>
    <t>21-25</t>
  </si>
  <si>
    <t>26- 30</t>
  </si>
  <si>
    <t>16-20</t>
  </si>
  <si>
    <t>31-35</t>
  </si>
  <si>
    <t>36-40</t>
  </si>
  <si>
    <t>41- 45</t>
  </si>
  <si>
    <t>46-50</t>
  </si>
  <si>
    <t>51- 55</t>
  </si>
  <si>
    <t>Age - 18 to 22</t>
  </si>
  <si>
    <t>Avg (H)</t>
  </si>
  <si>
    <t>μ</t>
  </si>
  <si>
    <t>x-Bar</t>
  </si>
  <si>
    <t>=</t>
  </si>
  <si>
    <t>+/-</t>
  </si>
  <si>
    <t>Error</t>
  </si>
  <si>
    <t>20Cm</t>
  </si>
  <si>
    <t>145cm</t>
  </si>
  <si>
    <t>185cm</t>
  </si>
  <si>
    <t>5cm</t>
  </si>
  <si>
    <t xml:space="preserve">160cm </t>
  </si>
  <si>
    <t>170cm</t>
  </si>
  <si>
    <t>6.93cm</t>
  </si>
  <si>
    <t>+/-5cm</t>
  </si>
  <si>
    <t>CA- B</t>
  </si>
  <si>
    <t>X5</t>
  </si>
  <si>
    <t xml:space="preserve">Approx Equal to </t>
  </si>
  <si>
    <t>SE</t>
  </si>
  <si>
    <t>5 Cm</t>
  </si>
  <si>
    <t>Date</t>
  </si>
  <si>
    <t>Time</t>
  </si>
  <si>
    <t>2-Sept.2012</t>
  </si>
  <si>
    <t>8am</t>
  </si>
  <si>
    <t>9am</t>
  </si>
  <si>
    <t>10am</t>
  </si>
  <si>
    <t>11am</t>
  </si>
  <si>
    <t>12noon</t>
  </si>
  <si>
    <t>1pm</t>
  </si>
  <si>
    <t>2pm</t>
  </si>
  <si>
    <t>3pm</t>
  </si>
  <si>
    <t>4pm</t>
  </si>
  <si>
    <t>5pm</t>
  </si>
  <si>
    <t>3-Sept.2012</t>
  </si>
  <si>
    <t>4-Sept.2012</t>
  </si>
  <si>
    <t>Range</t>
  </si>
  <si>
    <t>Average</t>
  </si>
  <si>
    <t xml:space="preserve">R - Bar </t>
  </si>
  <si>
    <t xml:space="preserve">Sigma Hat </t>
  </si>
  <si>
    <t>USL</t>
  </si>
  <si>
    <t>LSL</t>
  </si>
  <si>
    <t>Cp</t>
  </si>
  <si>
    <t>Cpk</t>
  </si>
  <si>
    <t>d2</t>
  </si>
  <si>
    <t>X - Bar Bar</t>
  </si>
  <si>
    <t>Zupper</t>
  </si>
  <si>
    <t>Zlower</t>
  </si>
  <si>
    <t xml:space="preserve">If the process is centered </t>
  </si>
  <si>
    <t xml:space="preserve">If the process is not centered </t>
  </si>
  <si>
    <t>Max</t>
  </si>
  <si>
    <t xml:space="preserve">E- Calls </t>
  </si>
  <si>
    <t xml:space="preserve">T - Calls </t>
  </si>
  <si>
    <t xml:space="preserve">OL - Calls </t>
  </si>
  <si>
    <t xml:space="preserve">Type of calls </t>
  </si>
  <si>
    <t>Contribution</t>
  </si>
  <si>
    <t>w- AHT</t>
  </si>
  <si>
    <t>4.65 - 4.95</t>
  </si>
  <si>
    <t>Bin Size</t>
  </si>
  <si>
    <t>No of occ</t>
  </si>
  <si>
    <t>4.95 - 5.25</t>
  </si>
  <si>
    <t xml:space="preserve">Students </t>
  </si>
  <si>
    <t>A</t>
  </si>
  <si>
    <t>60 (Pl)</t>
  </si>
  <si>
    <t>Xbar</t>
  </si>
  <si>
    <t>=/-</t>
  </si>
  <si>
    <t>x- Bar</t>
  </si>
  <si>
    <t>Approx =</t>
  </si>
  <si>
    <t>20cm</t>
  </si>
  <si>
    <t>165 cm</t>
  </si>
  <si>
    <t>S- Size</t>
  </si>
  <si>
    <t>S- Technique</t>
  </si>
  <si>
    <t>167Cm</t>
  </si>
  <si>
    <t>5CM</t>
  </si>
  <si>
    <t>167cm</t>
  </si>
  <si>
    <t>+/- 5cm</t>
  </si>
  <si>
    <t>0.05M</t>
  </si>
  <si>
    <t>+/- 0.05m</t>
  </si>
  <si>
    <t>H</t>
  </si>
  <si>
    <t>EB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</si>
</sst>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i/>
      <sz val="11"/>
      <color indexed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</cellStyleXfs>
  <cellXfs count="127">
    <xf numFmtId="0" fontId="0" fillId="0" borderId="0" xfId="0"/>
    <xf numFmtId="0" fontId="3" fillId="0" borderId="1" xfId="2" applyBorder="1" applyAlignment="1">
      <alignment horizontal="center"/>
    </xf>
    <xf numFmtId="0" fontId="0" fillId="0" borderId="1" xfId="0" applyBorder="1"/>
    <xf numFmtId="0" fontId="6" fillId="0" borderId="1" xfId="4" applyFont="1" applyBorder="1"/>
    <xf numFmtId="0" fontId="3" fillId="0" borderId="1" xfId="4" applyBorder="1"/>
    <xf numFmtId="0" fontId="3" fillId="0" borderId="1" xfId="4" applyBorder="1" applyAlignment="1">
      <alignment horizontal="center"/>
    </xf>
    <xf numFmtId="0" fontId="0" fillId="0" borderId="1" xfId="0" applyFill="1" applyBorder="1"/>
    <xf numFmtId="0" fontId="4" fillId="0" borderId="0" xfId="5"/>
    <xf numFmtId="0" fontId="5" fillId="0" borderId="0" xfId="3" applyFont="1"/>
    <xf numFmtId="0" fontId="4" fillId="0" borderId="0" xfId="7"/>
    <xf numFmtId="0" fontId="5" fillId="0" borderId="0" xfId="3" applyFont="1"/>
    <xf numFmtId="0" fontId="7" fillId="4" borderId="5" xfId="6" applyFont="1" applyFill="1" applyBorder="1"/>
    <xf numFmtId="0" fontId="8" fillId="0" borderId="7" xfId="6" applyFont="1" applyBorder="1" applyAlignment="1">
      <alignment horizontal="center"/>
    </xf>
    <xf numFmtId="0" fontId="1" fillId="0" borderId="0" xfId="0" applyFont="1"/>
    <xf numFmtId="0" fontId="7" fillId="0" borderId="5" xfId="6" applyFont="1" applyBorder="1"/>
    <xf numFmtId="0" fontId="7" fillId="0" borderId="0" xfId="6" applyFont="1"/>
    <xf numFmtId="0" fontId="7" fillId="0" borderId="0" xfId="6" applyFont="1" applyAlignment="1">
      <alignment horizontal="right" textRotation="90" wrapText="1"/>
    </xf>
    <xf numFmtId="0" fontId="7" fillId="0" borderId="9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7" xfId="6" applyFont="1" applyBorder="1" applyAlignment="1">
      <alignment horizontal="center"/>
    </xf>
    <xf numFmtId="0" fontId="9" fillId="0" borderId="5" xfId="6" applyFont="1" applyBorder="1" applyAlignment="1">
      <alignment horizontal="center" vertical="top" wrapText="1"/>
    </xf>
    <xf numFmtId="0" fontId="9" fillId="6" borderId="2" xfId="6" applyFont="1" applyFill="1" applyBorder="1" applyAlignment="1">
      <alignment horizontal="center" vertical="center" wrapText="1"/>
    </xf>
    <xf numFmtId="0" fontId="9" fillId="6" borderId="10" xfId="6" applyFont="1" applyFill="1" applyBorder="1" applyAlignment="1">
      <alignment horizontal="center" vertical="center" wrapText="1"/>
    </xf>
    <xf numFmtId="0" fontId="9" fillId="6" borderId="11" xfId="6" applyFont="1" applyFill="1" applyBorder="1" applyAlignment="1">
      <alignment horizontal="center" vertical="center" wrapText="1"/>
    </xf>
    <xf numFmtId="0" fontId="9" fillId="6" borderId="3" xfId="6" applyFont="1" applyFill="1" applyBorder="1" applyAlignment="1">
      <alignment horizontal="center" vertical="center" wrapText="1"/>
    </xf>
    <xf numFmtId="0" fontId="9" fillId="0" borderId="7" xfId="6" applyFont="1" applyBorder="1" applyAlignment="1">
      <alignment vertical="center" wrapText="1"/>
    </xf>
    <xf numFmtId="0" fontId="7" fillId="0" borderId="5" xfId="6" applyFont="1" applyBorder="1" applyAlignment="1">
      <alignment horizontal="center"/>
    </xf>
    <xf numFmtId="0" fontId="7" fillId="0" borderId="7" xfId="6" applyFont="1" applyBorder="1" applyAlignment="1">
      <alignment horizontal="center" vertical="center"/>
    </xf>
    <xf numFmtId="0" fontId="7" fillId="0" borderId="15" xfId="6" applyFont="1" applyBorder="1"/>
    <xf numFmtId="0" fontId="7" fillId="0" borderId="16" xfId="6" applyFont="1" applyBorder="1"/>
    <xf numFmtId="0" fontId="7" fillId="0" borderId="16" xfId="6" applyFont="1" applyBorder="1" applyAlignment="1">
      <alignment horizontal="center"/>
    </xf>
    <xf numFmtId="0" fontId="7" fillId="0" borderId="17" xfId="6" applyFont="1" applyBorder="1" applyAlignment="1">
      <alignment horizontal="center"/>
    </xf>
    <xf numFmtId="0" fontId="10" fillId="0" borderId="1" xfId="6" applyFont="1" applyBorder="1" applyAlignment="1" applyProtection="1">
      <alignment horizontal="left" vertical="center" wrapText="1"/>
      <protection locked="0"/>
    </xf>
    <xf numFmtId="0" fontId="11" fillId="0" borderId="1" xfId="6" applyFont="1" applyBorder="1" applyAlignment="1" applyProtection="1">
      <alignment horizontal="left" vertical="center" wrapText="1"/>
      <protection locked="0"/>
    </xf>
    <xf numFmtId="0" fontId="11" fillId="0" borderId="1" xfId="6" quotePrefix="1" applyFont="1" applyBorder="1" applyAlignment="1" applyProtection="1">
      <alignment horizontal="left" vertical="center" wrapText="1"/>
      <protection locked="0"/>
    </xf>
    <xf numFmtId="9" fontId="11" fillId="0" borderId="1" xfId="6" applyNumberFormat="1" applyFont="1" applyBorder="1" applyAlignment="1" applyProtection="1">
      <alignment horizontal="left" vertical="center" wrapText="1"/>
      <protection locked="0"/>
    </xf>
    <xf numFmtId="9" fontId="11" fillId="0" borderId="4" xfId="6" applyNumberFormat="1" applyFont="1" applyBorder="1" applyAlignment="1" applyProtection="1">
      <alignment horizontal="left" vertical="center" wrapText="1"/>
      <protection locked="0"/>
    </xf>
    <xf numFmtId="0" fontId="11" fillId="0" borderId="4" xfId="6" applyFont="1" applyBorder="1" applyAlignment="1" applyProtection="1">
      <alignment horizontal="left" vertical="center" wrapText="1"/>
      <protection locked="0"/>
    </xf>
    <xf numFmtId="0" fontId="13" fillId="0" borderId="14" xfId="6" applyFont="1" applyBorder="1" applyAlignment="1">
      <alignment wrapText="1"/>
    </xf>
    <xf numFmtId="0" fontId="0" fillId="0" borderId="0" xfId="0"/>
    <xf numFmtId="0" fontId="5" fillId="0" borderId="1" xfId="3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4" fillId="0" borderId="0" xfId="0" applyFont="1"/>
    <xf numFmtId="0" fontId="0" fillId="0" borderId="1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0" borderId="0" xfId="0" applyNumberFormat="1"/>
    <xf numFmtId="2" fontId="0" fillId="0" borderId="0" xfId="0" applyNumberFormat="1"/>
    <xf numFmtId="0" fontId="14" fillId="0" borderId="0" xfId="0" applyFont="1" applyAlignment="1">
      <alignment horizontal="center"/>
    </xf>
    <xf numFmtId="0" fontId="4" fillId="0" borderId="1" xfId="4" applyFont="1" applyBorder="1"/>
    <xf numFmtId="0" fontId="5" fillId="0" borderId="0" xfId="3" applyFont="1" applyAlignment="1">
      <alignment horizontal="center"/>
    </xf>
    <xf numFmtId="0" fontId="4" fillId="0" borderId="0" xfId="7" applyAlignment="1">
      <alignment horizontal="center"/>
    </xf>
    <xf numFmtId="165" fontId="0" fillId="0" borderId="0" xfId="1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6" fillId="0" borderId="1" xfId="4" applyFont="1" applyFill="1" applyBorder="1"/>
    <xf numFmtId="0" fontId="14" fillId="0" borderId="0" xfId="0" applyFont="1" applyFill="1"/>
    <xf numFmtId="0" fontId="6" fillId="0" borderId="0" xfId="4" applyFont="1" applyFill="1" applyBorder="1"/>
    <xf numFmtId="0" fontId="14" fillId="0" borderId="0" xfId="0" applyFont="1" applyFill="1" applyBorder="1"/>
    <xf numFmtId="0" fontId="6" fillId="0" borderId="1" xfId="4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/>
    </xf>
    <xf numFmtId="0" fontId="15" fillId="0" borderId="1" xfId="4" applyFont="1" applyFill="1" applyBorder="1"/>
    <xf numFmtId="2" fontId="15" fillId="0" borderId="1" xfId="4" applyNumberFormat="1" applyFont="1" applyFill="1" applyBorder="1" applyAlignment="1">
      <alignment horizontal="center"/>
    </xf>
    <xf numFmtId="0" fontId="14" fillId="3" borderId="0" xfId="0" applyFont="1" applyFill="1"/>
    <xf numFmtId="10" fontId="14" fillId="3" borderId="0" xfId="1" applyNumberFormat="1" applyFont="1" applyFill="1"/>
    <xf numFmtId="0" fontId="15" fillId="0" borderId="1" xfId="2" applyFont="1" applyBorder="1" applyAlignment="1">
      <alignment horizontal="center"/>
    </xf>
    <xf numFmtId="0" fontId="15" fillId="2" borderId="1" xfId="2" applyFont="1" applyFill="1" applyBorder="1" applyAlignment="1">
      <alignment horizontal="center"/>
    </xf>
    <xf numFmtId="166" fontId="0" fillId="0" borderId="0" xfId="0" applyNumberFormat="1"/>
    <xf numFmtId="0" fontId="16" fillId="0" borderId="19" xfId="0" applyFont="1" applyBorder="1" applyAlignment="1">
      <alignment horizontal="center" wrapText="1"/>
    </xf>
    <xf numFmtId="0" fontId="16" fillId="8" borderId="19" xfId="0" applyFont="1" applyFill="1" applyBorder="1" applyAlignment="1">
      <alignment horizontal="center" wrapText="1"/>
    </xf>
    <xf numFmtId="0" fontId="17" fillId="0" borderId="19" xfId="0" applyFont="1" applyBorder="1" applyAlignment="1">
      <alignment horizontal="center" wrapText="1"/>
    </xf>
    <xf numFmtId="0" fontId="16" fillId="9" borderId="19" xfId="0" applyFont="1" applyFill="1" applyBorder="1" applyAlignment="1">
      <alignment horizontal="center" wrapText="1"/>
    </xf>
    <xf numFmtId="0" fontId="16" fillId="8" borderId="20" xfId="0" applyFont="1" applyFill="1" applyBorder="1" applyAlignment="1">
      <alignment horizontal="center" wrapText="1"/>
    </xf>
    <xf numFmtId="0" fontId="17" fillId="0" borderId="2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3" borderId="1" xfId="0" applyFont="1" applyFill="1" applyBorder="1" applyAlignment="1">
      <alignment horizontal="center"/>
    </xf>
    <xf numFmtId="0" fontId="15" fillId="0" borderId="1" xfId="2" applyFont="1" applyFill="1" applyBorder="1" applyAlignment="1">
      <alignment horizontal="center"/>
    </xf>
    <xf numFmtId="0" fontId="0" fillId="3" borderId="0" xfId="0" applyFont="1" applyFill="1"/>
    <xf numFmtId="9" fontId="1" fillId="0" borderId="1" xfId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0" borderId="0" xfId="0" applyFont="1" applyFill="1"/>
    <xf numFmtId="2" fontId="15" fillId="2" borderId="1" xfId="4" applyNumberFormat="1" applyFont="1" applyFill="1" applyBorder="1" applyAlignment="1">
      <alignment horizontal="center"/>
    </xf>
    <xf numFmtId="2" fontId="15" fillId="0" borderId="1" xfId="4" applyNumberFormat="1" applyFont="1" applyFill="1" applyBorder="1"/>
    <xf numFmtId="0" fontId="14" fillId="0" borderId="1" xfId="0" applyFont="1" applyFill="1" applyBorder="1"/>
    <xf numFmtId="0" fontId="14" fillId="0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66" fontId="0" fillId="0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5" fillId="0" borderId="6" xfId="4" applyFont="1" applyFill="1" applyBorder="1" applyAlignment="1">
      <alignment horizontal="center"/>
    </xf>
    <xf numFmtId="0" fontId="15" fillId="0" borderId="8" xfId="4" applyFont="1" applyFill="1" applyBorder="1" applyAlignment="1">
      <alignment horizontal="center"/>
    </xf>
    <xf numFmtId="0" fontId="15" fillId="0" borderId="18" xfId="4" applyFont="1" applyFill="1" applyBorder="1" applyAlignment="1">
      <alignment horizontal="center"/>
    </xf>
    <xf numFmtId="0" fontId="8" fillId="5" borderId="6" xfId="6" applyFont="1" applyFill="1" applyBorder="1" applyAlignment="1">
      <alignment horizontal="center" vertical="center"/>
    </xf>
    <xf numFmtId="0" fontId="8" fillId="5" borderId="8" xfId="6" applyFont="1" applyFill="1" applyBorder="1" applyAlignment="1">
      <alignment horizontal="center" vertical="center"/>
    </xf>
    <xf numFmtId="0" fontId="12" fillId="0" borderId="12" xfId="6" applyFont="1" applyBorder="1" applyAlignment="1">
      <alignment horizontal="center" vertical="top" wrapText="1"/>
    </xf>
    <xf numFmtId="0" fontId="12" fillId="0" borderId="13" xfId="6" applyFont="1" applyBorder="1" applyAlignment="1">
      <alignment horizontal="center" vertical="top" wrapText="1"/>
    </xf>
    <xf numFmtId="0" fontId="13" fillId="0" borderId="12" xfId="6" applyFont="1" applyBorder="1" applyAlignment="1">
      <alignment horizontal="left" wrapText="1"/>
    </xf>
    <xf numFmtId="0" fontId="13" fillId="0" borderId="14" xfId="6" applyFont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/>
    <xf numFmtId="2" fontId="0" fillId="0" borderId="1" xfId="0" applyNumberFormat="1" applyFont="1" applyFill="1" applyBorder="1" applyAlignment="1">
      <alignment horizontal="center"/>
    </xf>
  </cellXfs>
  <cellStyles count="8">
    <cellStyle name="Nor}al" xfId="3"/>
    <cellStyle name="Normal" xfId="0" builtinId="0"/>
    <cellStyle name="Normal 10" xfId="6"/>
    <cellStyle name="Normal 2" xfId="2"/>
    <cellStyle name="Normal 4" xfId="4"/>
    <cellStyle name="Normal 5" xfId="5"/>
    <cellStyle name="Normal 6" xfId="7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'Descriptive statistics'!$C$49:$C$60</c:f>
              <c:numCache>
                <c:formatCode>General</c:formatCode>
                <c:ptCount val="12"/>
                <c:pt idx="0">
                  <c:v>300</c:v>
                </c:pt>
                <c:pt idx="1">
                  <c:v>285</c:v>
                </c:pt>
                <c:pt idx="2">
                  <c:v>281</c:v>
                </c:pt>
                <c:pt idx="3">
                  <c:v>290</c:v>
                </c:pt>
                <c:pt idx="4">
                  <c:v>276</c:v>
                </c:pt>
                <c:pt idx="5">
                  <c:v>260</c:v>
                </c:pt>
                <c:pt idx="6">
                  <c:v>240</c:v>
                </c:pt>
                <c:pt idx="7">
                  <c:v>252</c:v>
                </c:pt>
                <c:pt idx="8">
                  <c:v>230</c:v>
                </c:pt>
                <c:pt idx="9">
                  <c:v>241</c:v>
                </c:pt>
                <c:pt idx="10">
                  <c:v>218</c:v>
                </c:pt>
                <c:pt idx="11">
                  <c:v>220</c:v>
                </c:pt>
              </c:numCache>
            </c:numRef>
          </c:val>
        </c:ser>
        <c:marker val="1"/>
        <c:axId val="169623552"/>
        <c:axId val="169625088"/>
      </c:lineChart>
      <c:catAx>
        <c:axId val="1696235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625088"/>
        <c:crosses val="autoZero"/>
        <c:auto val="1"/>
        <c:lblAlgn val="ctr"/>
        <c:lblOffset val="100"/>
      </c:catAx>
      <c:valAx>
        <c:axId val="1696250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96235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'Descriptive statistics'!$D$53:$D$60</c:f>
              <c:numCache>
                <c:formatCode>General</c:formatCode>
                <c:ptCount val="8"/>
                <c:pt idx="0">
                  <c:v>286.39999999999998</c:v>
                </c:pt>
                <c:pt idx="1">
                  <c:v>278.39999999999998</c:v>
                </c:pt>
                <c:pt idx="2">
                  <c:v>269.39999999999998</c:v>
                </c:pt>
                <c:pt idx="3">
                  <c:v>263.60000000000002</c:v>
                </c:pt>
                <c:pt idx="4">
                  <c:v>251.6</c:v>
                </c:pt>
                <c:pt idx="5">
                  <c:v>244.6</c:v>
                </c:pt>
                <c:pt idx="6">
                  <c:v>236.2</c:v>
                </c:pt>
                <c:pt idx="7">
                  <c:v>232.2</c:v>
                </c:pt>
              </c:numCache>
            </c:numRef>
          </c:val>
        </c:ser>
        <c:marker val="1"/>
        <c:axId val="173390848"/>
        <c:axId val="173400832"/>
      </c:lineChart>
      <c:catAx>
        <c:axId val="1733908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400832"/>
        <c:crosses val="autoZero"/>
        <c:auto val="1"/>
        <c:lblAlgn val="ctr"/>
        <c:lblOffset val="100"/>
      </c:catAx>
      <c:valAx>
        <c:axId val="1734008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390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'Histogram and Box Plot'!$V$2:$V$31</c:f>
              <c:numCache>
                <c:formatCode>General</c:formatCode>
                <c:ptCount val="30"/>
                <c:pt idx="0">
                  <c:v>6.05</c:v>
                </c:pt>
                <c:pt idx="1">
                  <c:v>6.83</c:v>
                </c:pt>
                <c:pt idx="2">
                  <c:v>7.48</c:v>
                </c:pt>
                <c:pt idx="3">
                  <c:v>5.82</c:v>
                </c:pt>
                <c:pt idx="4">
                  <c:v>6.22</c:v>
                </c:pt>
                <c:pt idx="5">
                  <c:v>6.56</c:v>
                </c:pt>
                <c:pt idx="6">
                  <c:v>5.03</c:v>
                </c:pt>
                <c:pt idx="7">
                  <c:v>7.43</c:v>
                </c:pt>
                <c:pt idx="8">
                  <c:v>7.76</c:v>
                </c:pt>
                <c:pt idx="9">
                  <c:v>5.83</c:v>
                </c:pt>
                <c:pt idx="10">
                  <c:v>6.92</c:v>
                </c:pt>
                <c:pt idx="11">
                  <c:v>8.92</c:v>
                </c:pt>
                <c:pt idx="12">
                  <c:v>6.73</c:v>
                </c:pt>
                <c:pt idx="13">
                  <c:v>5.6</c:v>
                </c:pt>
                <c:pt idx="14">
                  <c:v>8</c:v>
                </c:pt>
                <c:pt idx="15">
                  <c:v>5.67</c:v>
                </c:pt>
                <c:pt idx="16">
                  <c:v>6.76</c:v>
                </c:pt>
                <c:pt idx="17">
                  <c:v>7.43</c:v>
                </c:pt>
                <c:pt idx="18">
                  <c:v>6.99</c:v>
                </c:pt>
                <c:pt idx="19">
                  <c:v>7.23</c:v>
                </c:pt>
                <c:pt idx="20">
                  <c:v>6.6</c:v>
                </c:pt>
                <c:pt idx="21">
                  <c:v>6.48</c:v>
                </c:pt>
                <c:pt idx="22">
                  <c:v>6.08</c:v>
                </c:pt>
                <c:pt idx="23">
                  <c:v>8.2899999999999991</c:v>
                </c:pt>
                <c:pt idx="24">
                  <c:v>6.9</c:v>
                </c:pt>
                <c:pt idx="25">
                  <c:v>7.74</c:v>
                </c:pt>
                <c:pt idx="26">
                  <c:v>6.47</c:v>
                </c:pt>
                <c:pt idx="27">
                  <c:v>7.2</c:v>
                </c:pt>
                <c:pt idx="28">
                  <c:v>7.9</c:v>
                </c:pt>
                <c:pt idx="29">
                  <c:v>6.26</c:v>
                </c:pt>
              </c:numCache>
            </c:numRef>
          </c:val>
        </c:ser>
        <c:axId val="173482368"/>
        <c:axId val="173483904"/>
      </c:barChart>
      <c:catAx>
        <c:axId val="17348236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483904"/>
        <c:crosses val="autoZero"/>
        <c:auto val="1"/>
        <c:lblAlgn val="ctr"/>
        <c:lblOffset val="100"/>
      </c:catAx>
      <c:valAx>
        <c:axId val="1734839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482368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'Histogram and Box Plot'!$AW$6:$AW$13</c:f>
              <c:strCache>
                <c:ptCount val="8"/>
                <c:pt idx="0">
                  <c:v>16-20</c:v>
                </c:pt>
                <c:pt idx="1">
                  <c:v>21-25</c:v>
                </c:pt>
                <c:pt idx="2">
                  <c:v>26- 30</c:v>
                </c:pt>
                <c:pt idx="3">
                  <c:v>31-35</c:v>
                </c:pt>
                <c:pt idx="4">
                  <c:v>36-40</c:v>
                </c:pt>
                <c:pt idx="5">
                  <c:v>41- 45</c:v>
                </c:pt>
                <c:pt idx="6">
                  <c:v>46-50</c:v>
                </c:pt>
                <c:pt idx="7">
                  <c:v>51- 55</c:v>
                </c:pt>
              </c:strCache>
            </c:strRef>
          </c:cat>
          <c:val>
            <c:numRef>
              <c:f>'Histogram and Box Plot'!$AX$6:$AX$13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gapWidth val="0"/>
        <c:axId val="173503616"/>
        <c:axId val="173505152"/>
      </c:barChart>
      <c:catAx>
        <c:axId val="1735036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505152"/>
        <c:crosses val="autoZero"/>
        <c:auto val="1"/>
        <c:lblAlgn val="ctr"/>
        <c:lblOffset val="100"/>
      </c:catAx>
      <c:valAx>
        <c:axId val="17350515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503616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'Histogram and Box Plot'!$A$2:$A$33</c:f>
              <c:numCache>
                <c:formatCode>General</c:formatCode>
                <c:ptCount val="32"/>
                <c:pt idx="0">
                  <c:v>4.99</c:v>
                </c:pt>
                <c:pt idx="1">
                  <c:v>6</c:v>
                </c:pt>
                <c:pt idx="2">
                  <c:v>5.74</c:v>
                </c:pt>
                <c:pt idx="3">
                  <c:v>6.28</c:v>
                </c:pt>
                <c:pt idx="4">
                  <c:v>4.76</c:v>
                </c:pt>
                <c:pt idx="5">
                  <c:v>6.49</c:v>
                </c:pt>
                <c:pt idx="6">
                  <c:v>5.66</c:v>
                </c:pt>
                <c:pt idx="7">
                  <c:v>6.65</c:v>
                </c:pt>
                <c:pt idx="8">
                  <c:v>5.33</c:v>
                </c:pt>
                <c:pt idx="9">
                  <c:v>6.82</c:v>
                </c:pt>
                <c:pt idx="10">
                  <c:v>6.09</c:v>
                </c:pt>
                <c:pt idx="11">
                  <c:v>7.06</c:v>
                </c:pt>
                <c:pt idx="12">
                  <c:v>5.24</c:v>
                </c:pt>
                <c:pt idx="13">
                  <c:v>6.24</c:v>
                </c:pt>
                <c:pt idx="14">
                  <c:v>6.24</c:v>
                </c:pt>
                <c:pt idx="15">
                  <c:v>6.2</c:v>
                </c:pt>
                <c:pt idx="16">
                  <c:v>5.24</c:v>
                </c:pt>
                <c:pt idx="17">
                  <c:v>6.18</c:v>
                </c:pt>
                <c:pt idx="18">
                  <c:v>6</c:v>
                </c:pt>
                <c:pt idx="19">
                  <c:v>6.67</c:v>
                </c:pt>
                <c:pt idx="20">
                  <c:v>5.05</c:v>
                </c:pt>
                <c:pt idx="21">
                  <c:v>6.62</c:v>
                </c:pt>
                <c:pt idx="22">
                  <c:v>5.68</c:v>
                </c:pt>
                <c:pt idx="23">
                  <c:v>6.32</c:v>
                </c:pt>
                <c:pt idx="24">
                  <c:v>5.28</c:v>
                </c:pt>
                <c:pt idx="25">
                  <c:v>6.34</c:v>
                </c:pt>
                <c:pt idx="26">
                  <c:v>5.71</c:v>
                </c:pt>
                <c:pt idx="27">
                  <c:v>6.55</c:v>
                </c:pt>
                <c:pt idx="28">
                  <c:v>5.31</c:v>
                </c:pt>
                <c:pt idx="29">
                  <c:v>6.48</c:v>
                </c:pt>
                <c:pt idx="30">
                  <c:v>5.92</c:v>
                </c:pt>
                <c:pt idx="31">
                  <c:v>6.08</c:v>
                </c:pt>
              </c:numCache>
            </c:numRef>
          </c:val>
        </c:ser>
        <c:axId val="173527424"/>
        <c:axId val="173528960"/>
      </c:barChart>
      <c:catAx>
        <c:axId val="173527424"/>
        <c:scaling>
          <c:orientation val="minMax"/>
        </c:scaling>
        <c:axPos val="b"/>
        <c:tickLblPos val="nextTo"/>
        <c:crossAx val="173528960"/>
        <c:crosses val="autoZero"/>
        <c:auto val="1"/>
        <c:lblAlgn val="ctr"/>
        <c:lblOffset val="100"/>
      </c:catAx>
      <c:valAx>
        <c:axId val="173528960"/>
        <c:scaling>
          <c:orientation val="minMax"/>
        </c:scaling>
        <c:axPos val="l"/>
        <c:numFmt formatCode="General" sourceLinked="1"/>
        <c:tickLblPos val="nextTo"/>
        <c:crossAx val="17352742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'Histogram and Box Plot'!$B$2:$B$31</c:f>
              <c:numCache>
                <c:formatCode>General</c:formatCode>
                <c:ptCount val="30"/>
                <c:pt idx="0">
                  <c:v>6.05</c:v>
                </c:pt>
                <c:pt idx="1">
                  <c:v>6.83</c:v>
                </c:pt>
                <c:pt idx="2">
                  <c:v>7.48</c:v>
                </c:pt>
                <c:pt idx="3">
                  <c:v>5.82</c:v>
                </c:pt>
                <c:pt idx="4">
                  <c:v>6.22</c:v>
                </c:pt>
                <c:pt idx="5">
                  <c:v>6.56</c:v>
                </c:pt>
                <c:pt idx="6">
                  <c:v>5.03</c:v>
                </c:pt>
                <c:pt idx="7">
                  <c:v>7.43</c:v>
                </c:pt>
                <c:pt idx="8">
                  <c:v>7.76</c:v>
                </c:pt>
                <c:pt idx="9">
                  <c:v>5.83</c:v>
                </c:pt>
                <c:pt idx="10">
                  <c:v>6.92</c:v>
                </c:pt>
                <c:pt idx="11">
                  <c:v>8.92</c:v>
                </c:pt>
                <c:pt idx="12">
                  <c:v>6.73</c:v>
                </c:pt>
                <c:pt idx="13">
                  <c:v>5.6</c:v>
                </c:pt>
                <c:pt idx="14">
                  <c:v>8</c:v>
                </c:pt>
                <c:pt idx="15">
                  <c:v>5.67</c:v>
                </c:pt>
                <c:pt idx="16">
                  <c:v>6.76</c:v>
                </c:pt>
                <c:pt idx="17">
                  <c:v>7.43</c:v>
                </c:pt>
                <c:pt idx="18">
                  <c:v>6.99</c:v>
                </c:pt>
                <c:pt idx="19">
                  <c:v>7.23</c:v>
                </c:pt>
                <c:pt idx="20">
                  <c:v>6.6</c:v>
                </c:pt>
                <c:pt idx="21">
                  <c:v>6.48</c:v>
                </c:pt>
                <c:pt idx="22">
                  <c:v>6.08</c:v>
                </c:pt>
                <c:pt idx="23">
                  <c:v>8.2899999999999991</c:v>
                </c:pt>
                <c:pt idx="24">
                  <c:v>6.9</c:v>
                </c:pt>
                <c:pt idx="25">
                  <c:v>7.74</c:v>
                </c:pt>
                <c:pt idx="26">
                  <c:v>6.47</c:v>
                </c:pt>
                <c:pt idx="27">
                  <c:v>7.2</c:v>
                </c:pt>
                <c:pt idx="28">
                  <c:v>7.9</c:v>
                </c:pt>
                <c:pt idx="29">
                  <c:v>6.26</c:v>
                </c:pt>
              </c:numCache>
            </c:numRef>
          </c:val>
        </c:ser>
        <c:marker val="1"/>
        <c:axId val="173606400"/>
        <c:axId val="173607936"/>
      </c:lineChart>
      <c:catAx>
        <c:axId val="173606400"/>
        <c:scaling>
          <c:orientation val="minMax"/>
        </c:scaling>
        <c:axPos val="b"/>
        <c:tickLblPos val="nextTo"/>
        <c:crossAx val="173607936"/>
        <c:crosses val="autoZero"/>
        <c:auto val="1"/>
        <c:lblAlgn val="ctr"/>
        <c:lblOffset val="100"/>
      </c:catAx>
      <c:valAx>
        <c:axId val="173607936"/>
        <c:scaling>
          <c:orientation val="minMax"/>
        </c:scaling>
        <c:axPos val="l"/>
        <c:numFmt formatCode="General" sourceLinked="1"/>
        <c:tickLblPos val="nextTo"/>
        <c:crossAx val="17360640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'Histogram and Box Plot'!$C$4:$C$33</c:f>
              <c:numCache>
                <c:formatCode>0.00</c:formatCode>
                <c:ptCount val="30"/>
                <c:pt idx="0">
                  <c:v>6.7866666666666662</c:v>
                </c:pt>
                <c:pt idx="1">
                  <c:v>6.7100000000000009</c:v>
                </c:pt>
                <c:pt idx="2">
                  <c:v>6.5066666666666668</c:v>
                </c:pt>
                <c:pt idx="3">
                  <c:v>6.1999999999999993</c:v>
                </c:pt>
                <c:pt idx="4">
                  <c:v>5.9366666666666665</c:v>
                </c:pt>
                <c:pt idx="5">
                  <c:v>6.34</c:v>
                </c:pt>
                <c:pt idx="6">
                  <c:v>6.7399999999999993</c:v>
                </c:pt>
                <c:pt idx="7">
                  <c:v>7.0066666666666668</c:v>
                </c:pt>
                <c:pt idx="8">
                  <c:v>6.836666666666666</c:v>
                </c:pt>
                <c:pt idx="9">
                  <c:v>7.2233333333333336</c:v>
                </c:pt>
                <c:pt idx="10">
                  <c:v>7.5233333333333334</c:v>
                </c:pt>
                <c:pt idx="11">
                  <c:v>7.083333333333333</c:v>
                </c:pt>
                <c:pt idx="12">
                  <c:v>6.7766666666666664</c:v>
                </c:pt>
                <c:pt idx="13">
                  <c:v>6.4233333333333329</c:v>
                </c:pt>
                <c:pt idx="14">
                  <c:v>6.81</c:v>
                </c:pt>
                <c:pt idx="15">
                  <c:v>6.62</c:v>
                </c:pt>
                <c:pt idx="16">
                  <c:v>7.06</c:v>
                </c:pt>
                <c:pt idx="17">
                  <c:v>7.2166666666666659</c:v>
                </c:pt>
                <c:pt idx="18">
                  <c:v>6.94</c:v>
                </c:pt>
                <c:pt idx="19">
                  <c:v>6.7700000000000005</c:v>
                </c:pt>
                <c:pt idx="20">
                  <c:v>6.3866666666666667</c:v>
                </c:pt>
                <c:pt idx="21">
                  <c:v>6.95</c:v>
                </c:pt>
                <c:pt idx="22">
                  <c:v>7.09</c:v>
                </c:pt>
                <c:pt idx="23">
                  <c:v>7.6433333333333335</c:v>
                </c:pt>
                <c:pt idx="24">
                  <c:v>7.0366666666666662</c:v>
                </c:pt>
                <c:pt idx="25">
                  <c:v>7.1366666666666667</c:v>
                </c:pt>
                <c:pt idx="26">
                  <c:v>7.19</c:v>
                </c:pt>
                <c:pt idx="27">
                  <c:v>7.12</c:v>
                </c:pt>
                <c:pt idx="28">
                  <c:v>7.08</c:v>
                </c:pt>
                <c:pt idx="29">
                  <c:v>6.26</c:v>
                </c:pt>
              </c:numCache>
            </c:numRef>
          </c:val>
        </c:ser>
        <c:marker val="1"/>
        <c:axId val="173623168"/>
        <c:axId val="173624704"/>
      </c:lineChart>
      <c:catAx>
        <c:axId val="173623168"/>
        <c:scaling>
          <c:orientation val="minMax"/>
        </c:scaling>
        <c:axPos val="b"/>
        <c:tickLblPos val="nextTo"/>
        <c:crossAx val="173624704"/>
        <c:crosses val="autoZero"/>
        <c:auto val="1"/>
        <c:lblAlgn val="ctr"/>
        <c:lblOffset val="100"/>
      </c:catAx>
      <c:valAx>
        <c:axId val="173624704"/>
        <c:scaling>
          <c:orientation val="minMax"/>
        </c:scaling>
        <c:axPos val="l"/>
        <c:numFmt formatCode="0.00" sourceLinked="1"/>
        <c:tickLblPos val="nextTo"/>
        <c:crossAx val="17362316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'Histogram and Box Plot'!$B$1</c:f>
              <c:strCache>
                <c:ptCount val="1"/>
                <c:pt idx="0">
                  <c:v>Invoice processing time</c:v>
                </c:pt>
              </c:strCache>
            </c:strRef>
          </c:tx>
          <c:val>
            <c:numRef>
              <c:f>'Histogram and Box Plot'!$B$2:$B$31</c:f>
              <c:numCache>
                <c:formatCode>General</c:formatCode>
                <c:ptCount val="30"/>
                <c:pt idx="0">
                  <c:v>6.05</c:v>
                </c:pt>
                <c:pt idx="1">
                  <c:v>6.83</c:v>
                </c:pt>
                <c:pt idx="2">
                  <c:v>7.48</c:v>
                </c:pt>
                <c:pt idx="3">
                  <c:v>5.82</c:v>
                </c:pt>
                <c:pt idx="4">
                  <c:v>6.22</c:v>
                </c:pt>
                <c:pt idx="5">
                  <c:v>6.56</c:v>
                </c:pt>
                <c:pt idx="6">
                  <c:v>5.03</c:v>
                </c:pt>
                <c:pt idx="7">
                  <c:v>7.43</c:v>
                </c:pt>
                <c:pt idx="8">
                  <c:v>7.76</c:v>
                </c:pt>
                <c:pt idx="9">
                  <c:v>5.83</c:v>
                </c:pt>
                <c:pt idx="10">
                  <c:v>6.92</c:v>
                </c:pt>
                <c:pt idx="11">
                  <c:v>8.92</c:v>
                </c:pt>
                <c:pt idx="12">
                  <c:v>6.73</c:v>
                </c:pt>
                <c:pt idx="13">
                  <c:v>5.6</c:v>
                </c:pt>
                <c:pt idx="14">
                  <c:v>8</c:v>
                </c:pt>
                <c:pt idx="15">
                  <c:v>5.67</c:v>
                </c:pt>
                <c:pt idx="16">
                  <c:v>6.76</c:v>
                </c:pt>
                <c:pt idx="17">
                  <c:v>7.43</c:v>
                </c:pt>
                <c:pt idx="18">
                  <c:v>6.99</c:v>
                </c:pt>
                <c:pt idx="19">
                  <c:v>7.23</c:v>
                </c:pt>
                <c:pt idx="20">
                  <c:v>6.6</c:v>
                </c:pt>
                <c:pt idx="21">
                  <c:v>6.48</c:v>
                </c:pt>
                <c:pt idx="22">
                  <c:v>6.08</c:v>
                </c:pt>
                <c:pt idx="23">
                  <c:v>8.2899999999999991</c:v>
                </c:pt>
                <c:pt idx="24">
                  <c:v>6.9</c:v>
                </c:pt>
                <c:pt idx="25">
                  <c:v>7.74</c:v>
                </c:pt>
                <c:pt idx="26">
                  <c:v>6.47</c:v>
                </c:pt>
                <c:pt idx="27">
                  <c:v>7.2</c:v>
                </c:pt>
                <c:pt idx="28">
                  <c:v>7.9</c:v>
                </c:pt>
                <c:pt idx="29">
                  <c:v>6.26</c:v>
                </c:pt>
              </c:numCache>
            </c:numRef>
          </c:val>
        </c:ser>
        <c:axId val="173656320"/>
        <c:axId val="173658112"/>
      </c:barChart>
      <c:catAx>
        <c:axId val="173656320"/>
        <c:scaling>
          <c:orientation val="minMax"/>
        </c:scaling>
        <c:axPos val="b"/>
        <c:tickLblPos val="nextTo"/>
        <c:crossAx val="173658112"/>
        <c:crosses val="autoZero"/>
        <c:auto val="1"/>
        <c:lblAlgn val="ctr"/>
        <c:lblOffset val="100"/>
      </c:catAx>
      <c:valAx>
        <c:axId val="173658112"/>
        <c:scaling>
          <c:orientation val="minMax"/>
        </c:scaling>
        <c:axPos val="l"/>
        <c:numFmt formatCode="General" sourceLinked="1"/>
        <c:tickLblPos val="nextTo"/>
        <c:crossAx val="1736563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3.xml"/><Relationship Id="rId6" Type="http://schemas.openxmlformats.org/officeDocument/2006/relationships/chart" Target="../charts/chart5.xml"/><Relationship Id="rId5" Type="http://schemas.openxmlformats.org/officeDocument/2006/relationships/image" Target="../media/image3.emf"/><Relationship Id="rId10" Type="http://schemas.openxmlformats.org/officeDocument/2006/relationships/image" Target="../media/image4.emf"/><Relationship Id="rId4" Type="http://schemas.openxmlformats.org/officeDocument/2006/relationships/image" Target="../media/image2.emf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56</xdr:row>
      <xdr:rowOff>28575</xdr:rowOff>
    </xdr:from>
    <xdr:to>
      <xdr:col>12</xdr:col>
      <xdr:colOff>66675</xdr:colOff>
      <xdr:row>70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1133475</xdr:colOff>
      <xdr:row>41</xdr:row>
      <xdr:rowOff>38100</xdr:rowOff>
    </xdr:from>
    <xdr:to>
      <xdr:col>12</xdr:col>
      <xdr:colOff>66675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828675</xdr:colOff>
      <xdr:row>8</xdr:row>
      <xdr:rowOff>161925</xdr:rowOff>
    </xdr:from>
    <xdr:to>
      <xdr:col>28</xdr:col>
      <xdr:colOff>552450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0</xdr:colOff>
      <xdr:row>9</xdr:row>
      <xdr:rowOff>0</xdr:rowOff>
    </xdr:from>
    <xdr:to>
      <xdr:col>38</xdr:col>
      <xdr:colOff>0</xdr:colOff>
      <xdr:row>28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31125" y="1714500"/>
          <a:ext cx="5486400" cy="3657600"/>
        </a:xfrm>
        <a:prstGeom prst="rect">
          <a:avLst/>
        </a:prstGeom>
        <a:noFill/>
      </xdr:spPr>
    </xdr:pic>
    <xdr:clientData/>
  </xdr:twoCellAnchor>
  <xdr:twoCellAnchor>
    <xdr:from>
      <xdr:col>47</xdr:col>
      <xdr:colOff>533400</xdr:colOff>
      <xdr:row>13</xdr:row>
      <xdr:rowOff>142875</xdr:rowOff>
    </xdr:from>
    <xdr:to>
      <xdr:col>55</xdr:col>
      <xdr:colOff>228600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0</xdr:colOff>
      <xdr:row>1</xdr:row>
      <xdr:rowOff>0</xdr:rowOff>
    </xdr:from>
    <xdr:to>
      <xdr:col>64</xdr:col>
      <xdr:colOff>0</xdr:colOff>
      <xdr:row>20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423600" y="190500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10646</xdr:colOff>
      <xdr:row>25</xdr:row>
      <xdr:rowOff>39220</xdr:rowOff>
    </xdr:from>
    <xdr:to>
      <xdr:col>9</xdr:col>
      <xdr:colOff>544046</xdr:colOff>
      <xdr:row>41</xdr:row>
      <xdr:rowOff>39220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260352" y="4801720"/>
          <a:ext cx="4556312" cy="30480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76200</xdr:colOff>
      <xdr:row>31</xdr:row>
      <xdr:rowOff>133350</xdr:rowOff>
    </xdr:from>
    <xdr:to>
      <xdr:col>16</xdr:col>
      <xdr:colOff>561975</xdr:colOff>
      <xdr:row>47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550333</xdr:colOff>
      <xdr:row>75</xdr:row>
      <xdr:rowOff>31750</xdr:rowOff>
    </xdr:from>
    <xdr:to>
      <xdr:col>7</xdr:col>
      <xdr:colOff>656167</xdr:colOff>
      <xdr:row>89</xdr:row>
      <xdr:rowOff>137583</xdr:rowOff>
    </xdr:to>
    <xdr:sp macro="" textlink="">
      <xdr:nvSpPr>
        <xdr:cNvPr id="8" name="Oval 7"/>
        <xdr:cNvSpPr/>
      </xdr:nvSpPr>
      <xdr:spPr>
        <a:xfrm>
          <a:off x="3810000" y="14319250"/>
          <a:ext cx="2794000" cy="27728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173566</xdr:colOff>
      <xdr:row>75</xdr:row>
      <xdr:rowOff>120649</xdr:rowOff>
    </xdr:from>
    <xdr:to>
      <xdr:col>10</xdr:col>
      <xdr:colOff>349249</xdr:colOff>
      <xdr:row>79</xdr:row>
      <xdr:rowOff>52916</xdr:rowOff>
    </xdr:to>
    <xdr:sp macro="" textlink="">
      <xdr:nvSpPr>
        <xdr:cNvPr id="9" name="Oval 8"/>
        <xdr:cNvSpPr/>
      </xdr:nvSpPr>
      <xdr:spPr>
        <a:xfrm>
          <a:off x="7486649" y="14408149"/>
          <a:ext cx="789517" cy="69426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522830</xdr:colOff>
      <xdr:row>72</xdr:row>
      <xdr:rowOff>152402</xdr:rowOff>
    </xdr:from>
    <xdr:to>
      <xdr:col>5</xdr:col>
      <xdr:colOff>35997</xdr:colOff>
      <xdr:row>92</xdr:row>
      <xdr:rowOff>184152</xdr:rowOff>
    </xdr:to>
    <xdr:cxnSp macro="">
      <xdr:nvCxnSpPr>
        <xdr:cNvPr id="12" name="Straight Connector 11"/>
        <xdr:cNvCxnSpPr/>
      </xdr:nvCxnSpPr>
      <xdr:spPr>
        <a:xfrm rot="5400000">
          <a:off x="2348456" y="15302443"/>
          <a:ext cx="3841750" cy="973667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474147</xdr:colOff>
      <xdr:row>74</xdr:row>
      <xdr:rowOff>71970</xdr:rowOff>
    </xdr:from>
    <xdr:to>
      <xdr:col>4</xdr:col>
      <xdr:colOff>370416</xdr:colOff>
      <xdr:row>78</xdr:row>
      <xdr:rowOff>116420</xdr:rowOff>
    </xdr:to>
    <xdr:cxnSp macro="">
      <xdr:nvCxnSpPr>
        <xdr:cNvPr id="19" name="Straight Connector 18"/>
        <xdr:cNvCxnSpPr/>
      </xdr:nvCxnSpPr>
      <xdr:spPr>
        <a:xfrm rot="16200000" flipH="1">
          <a:off x="3702057" y="14200727"/>
          <a:ext cx="806450" cy="742935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201082</xdr:colOff>
      <xdr:row>74</xdr:row>
      <xdr:rowOff>124887</xdr:rowOff>
    </xdr:from>
    <xdr:to>
      <xdr:col>9</xdr:col>
      <xdr:colOff>442397</xdr:colOff>
      <xdr:row>79</xdr:row>
      <xdr:rowOff>127001</xdr:rowOff>
    </xdr:to>
    <xdr:cxnSp macro="">
      <xdr:nvCxnSpPr>
        <xdr:cNvPr id="21" name="Straight Connector 20"/>
        <xdr:cNvCxnSpPr/>
      </xdr:nvCxnSpPr>
      <xdr:spPr>
        <a:xfrm rot="5400000">
          <a:off x="7157516" y="14578536"/>
          <a:ext cx="954614" cy="241315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213799</xdr:colOff>
      <xdr:row>72</xdr:row>
      <xdr:rowOff>182038</xdr:rowOff>
    </xdr:from>
    <xdr:to>
      <xdr:col>9</xdr:col>
      <xdr:colOff>342901</xdr:colOff>
      <xdr:row>77</xdr:row>
      <xdr:rowOff>35988</xdr:rowOff>
    </xdr:to>
    <xdr:cxnSp macro="">
      <xdr:nvCxnSpPr>
        <xdr:cNvPr id="24" name="Straight Connector 23"/>
        <xdr:cNvCxnSpPr/>
      </xdr:nvCxnSpPr>
      <xdr:spPr>
        <a:xfrm rot="16200000" flipH="1">
          <a:off x="6881292" y="13929795"/>
          <a:ext cx="806450" cy="742935"/>
        </a:xfrm>
        <a:prstGeom prst="line">
          <a:avLst/>
        </a:prstGeom>
        <a:ln w="571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137583</xdr:colOff>
      <xdr:row>10</xdr:row>
      <xdr:rowOff>52917</xdr:rowOff>
    </xdr:from>
    <xdr:to>
      <xdr:col>12</xdr:col>
      <xdr:colOff>275167</xdr:colOff>
      <xdr:row>24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158749</xdr:colOff>
      <xdr:row>21</xdr:row>
      <xdr:rowOff>10583</xdr:rowOff>
    </xdr:from>
    <xdr:to>
      <xdr:col>12</xdr:col>
      <xdr:colOff>296333</xdr:colOff>
      <xdr:row>35</xdr:row>
      <xdr:rowOff>84666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20</xdr:row>
      <xdr:rowOff>158750</xdr:rowOff>
    </xdr:from>
    <xdr:to>
      <xdr:col>12</xdr:col>
      <xdr:colOff>328084</xdr:colOff>
      <xdr:row>35</xdr:row>
      <xdr:rowOff>42333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349251</xdr:colOff>
      <xdr:row>20</xdr:row>
      <xdr:rowOff>169334</xdr:rowOff>
    </xdr:from>
    <xdr:to>
      <xdr:col>18</xdr:col>
      <xdr:colOff>402166</xdr:colOff>
      <xdr:row>35</xdr:row>
      <xdr:rowOff>67655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503834" y="3979334"/>
          <a:ext cx="4159249" cy="275582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0</xdr:row>
      <xdr:rowOff>0</xdr:rowOff>
    </xdr:from>
    <xdr:to>
      <xdr:col>13</xdr:col>
      <xdr:colOff>377825</xdr:colOff>
      <xdr:row>22</xdr:row>
      <xdr:rowOff>6350</xdr:rowOff>
    </xdr:to>
    <xdr:sp macro="" textlink="">
      <xdr:nvSpPr>
        <xdr:cNvPr id="2" name="Content Placeholder 2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E2DDF642-14B3-4270-93B3-97549C384A61}"/>
            </a:ext>
          </a:extLst>
        </xdr:cNvPr>
        <xdr:cNvSpPr>
          <a:spLocks noGrp="1"/>
        </xdr:cNvSpPr>
      </xdr:nvSpPr>
      <xdr:spPr bwMode="auto">
        <a:xfrm>
          <a:off x="73025" y="0"/>
          <a:ext cx="8229600" cy="419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r="http://schemas.openxmlformats.org/officeDocument/2006/relationships" xmlns:p="http://schemas.openxmlformats.org/presentationml/2006/main" xmlns:a14="http://schemas.microsoft.com/office/drawing/2010/main" xmlns:lc="http://schemas.openxmlformats.org/drawingml/2006/lockedCanvas">
              <a:solidFill>
                <a:srgbClr val="FFFFFF"/>
              </a:solidFill>
            </a14:hiddenFill>
          </a:ext>
          <a:ext uri="{91240B29-F687-4F45-9708-019B960494DF}">
            <a14:hiddenLine xmlns="" xmlns:r="http://schemas.openxmlformats.org/officeDocument/2006/relationships" xmlns:p="http://schemas.openxmlformats.org/presentationml/2006/main" xmlns:a14="http://schemas.microsoft.com/office/drawing/2010/main" xmlns:lc="http://schemas.openxmlformats.org/drawingml/2006/lockedCanvas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19088" indent="-319088" algn="l" rtl="0" eaLnBrk="0" fontAlgn="base" hangingPunct="0">
            <a:spcBef>
              <a:spcPts val="700"/>
            </a:spcBef>
            <a:spcAft>
              <a:spcPct val="0"/>
            </a:spcAft>
            <a:buClr>
              <a:schemeClr val="accent2"/>
            </a:buClr>
            <a:buSzPct val="60000"/>
            <a:buFont typeface="Wingdings" panose="05000000000000000000" pitchFamily="2" charset="2"/>
            <a:buChar char="§"/>
            <a:defRPr sz="2800" kern="1200">
              <a:solidFill>
                <a:srgbClr val="002060"/>
              </a:solidFill>
              <a:latin typeface="Calibri" pitchFamily="34" charset="0"/>
              <a:ea typeface="+mn-ea"/>
              <a:cs typeface="Calibri" pitchFamily="34" charset="0"/>
            </a:defRPr>
          </a:lvl1pPr>
          <a:lvl2pPr marL="639763" indent="-273050" algn="l" rtl="0" eaLnBrk="0" fontAlgn="base" hangingPunct="0">
            <a:spcBef>
              <a:spcPts val="550"/>
            </a:spcBef>
            <a:spcAft>
              <a:spcPct val="0"/>
            </a:spcAft>
            <a:buClr>
              <a:schemeClr val="accent1"/>
            </a:buClr>
            <a:buSzPct val="70000"/>
            <a:buFont typeface="Wingdings" panose="05000000000000000000" pitchFamily="2" charset="2"/>
            <a:buChar char="§"/>
            <a:defRPr sz="2800" kern="1200">
              <a:solidFill>
                <a:srgbClr val="002060"/>
              </a:solidFill>
              <a:latin typeface="Calibri" pitchFamily="34" charset="0"/>
              <a:ea typeface="+mn-ea"/>
              <a:cs typeface="Calibri" pitchFamily="34" charset="0"/>
            </a:defRPr>
          </a:lvl2pPr>
          <a:lvl3pPr marL="914400" indent="-228600" algn="l" rtl="0" eaLnBrk="0" fontAlgn="base" hangingPunct="0">
            <a:spcBef>
              <a:spcPts val="500"/>
            </a:spcBef>
            <a:spcAft>
              <a:spcPct val="0"/>
            </a:spcAft>
            <a:buClr>
              <a:schemeClr val="accent2"/>
            </a:buClr>
            <a:buSzPct val="75000"/>
            <a:buFont typeface="Wingdings" panose="05000000000000000000" pitchFamily="2" charset="2"/>
            <a:buChar char="§"/>
            <a:defRPr sz="2800" kern="1200">
              <a:solidFill>
                <a:srgbClr val="002060"/>
              </a:solidFill>
              <a:latin typeface="Calibri" pitchFamily="34" charset="0"/>
              <a:ea typeface="+mn-ea"/>
              <a:cs typeface="Calibri" pitchFamily="34" charset="0"/>
            </a:defRPr>
          </a:lvl3pPr>
          <a:lvl4pPr marL="1371600" indent="-228600" algn="l" rtl="0" eaLnBrk="0" fontAlgn="base" hangingPunct="0">
            <a:spcBef>
              <a:spcPts val="400"/>
            </a:spcBef>
            <a:spcAft>
              <a:spcPct val="0"/>
            </a:spcAft>
            <a:buClr>
              <a:srgbClr val="AAB9D3"/>
            </a:buClr>
            <a:buSzPct val="75000"/>
            <a:buFont typeface="Wingdings" panose="05000000000000000000" pitchFamily="2" charset="2"/>
            <a:buChar char="§"/>
            <a:defRPr sz="2800" kern="1200">
              <a:solidFill>
                <a:srgbClr val="002060"/>
              </a:solidFill>
              <a:latin typeface="Calibri" pitchFamily="34" charset="0"/>
              <a:ea typeface="+mn-ea"/>
              <a:cs typeface="Calibri" pitchFamily="34" charset="0"/>
            </a:defRPr>
          </a:lvl4pPr>
          <a:lvl5pPr marL="1828800" indent="-228600" algn="l" rtl="0" eaLnBrk="0" fontAlgn="base" hangingPunct="0">
            <a:spcBef>
              <a:spcPts val="400"/>
            </a:spcBef>
            <a:spcAft>
              <a:spcPct val="0"/>
            </a:spcAft>
            <a:buClr>
              <a:srgbClr val="DADADA"/>
            </a:buClr>
            <a:buSzPct val="65000"/>
            <a:buFont typeface="Wingdings" panose="05000000000000000000" pitchFamily="2" charset="2"/>
            <a:buChar char="§"/>
            <a:defRPr sz="2800" kern="1200">
              <a:solidFill>
                <a:srgbClr val="002060"/>
              </a:solidFill>
              <a:latin typeface="Calibri" pitchFamily="34" charset="0"/>
              <a:ea typeface="+mn-ea"/>
              <a:cs typeface="Calibri" pitchFamily="34" charset="0"/>
            </a:defRPr>
          </a:lvl5pPr>
          <a:lvl6pPr marL="2103120" indent="-228600" algn="l" rtl="0" eaLnBrk="1" latinLnBrk="0" hangingPunct="1">
            <a:spcBef>
              <a:spcPct val="20000"/>
            </a:spcBef>
            <a:buClr>
              <a:schemeClr val="accent1"/>
            </a:buClr>
            <a:buFont typeface="Wingdings"/>
            <a:buChar char="§"/>
            <a:defRPr kumimoji="0" sz="18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377440" indent="-228600" algn="l" rtl="0" eaLnBrk="1" latinLnBrk="0" hangingPunct="1">
            <a:spcBef>
              <a:spcPct val="20000"/>
            </a:spcBef>
            <a:buClr>
              <a:schemeClr val="accent2"/>
            </a:buClr>
            <a:buFont typeface="Wingdings"/>
            <a:buChar char="§"/>
            <a:defRPr kumimoji="0" sz="18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651760" indent="-228600" algn="l" rtl="0" eaLnBrk="1" latinLnBrk="0" hangingPunct="1">
            <a:spcBef>
              <a:spcPct val="20000"/>
            </a:spcBef>
            <a:buClr>
              <a:schemeClr val="accent3"/>
            </a:buClr>
            <a:buFont typeface="Wingdings"/>
            <a:buChar char="§"/>
            <a:defRPr kumimoji="0" sz="18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926080" indent="-228600" algn="l" rtl="0" eaLnBrk="1" latinLnBrk="0" hangingPunct="1">
            <a:spcBef>
              <a:spcPct val="20000"/>
            </a:spcBef>
            <a:buClr>
              <a:schemeClr val="accent4"/>
            </a:buClr>
            <a:buFont typeface="Wingdings"/>
            <a:buChar char="§"/>
            <a:defRPr kumimoji="0" sz="18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eaLnBrk="1" hangingPunct="1">
            <a:buFont typeface="Wingdings" panose="05000000000000000000" pitchFamily="2" charset="2"/>
            <a:buNone/>
            <a:defRPr/>
          </a:pPr>
          <a:r>
            <a:rPr lang="en-US">
              <a:solidFill>
                <a:srgbClr val="000000"/>
              </a:solidFill>
            </a:rPr>
            <a:t>Check sheet for defective item and defect location</a:t>
          </a:r>
        </a:p>
        <a:p>
          <a:pPr eaLnBrk="1" hangingPunct="1">
            <a:defRPr/>
          </a:pPr>
          <a:endParaRPr lang="en-US">
            <a:solidFill>
              <a:srgbClr val="000000"/>
            </a:solidFill>
          </a:endParaRPr>
        </a:p>
        <a:p>
          <a:pPr eaLnBrk="1" hangingPunct="1">
            <a:buFontTx/>
            <a:buChar char="•"/>
            <a:defRPr/>
          </a:pPr>
          <a:endParaRPr lang="en-US">
            <a:solidFill>
              <a:srgbClr val="000000"/>
            </a:solidFill>
          </a:endParaRPr>
        </a:p>
        <a:p>
          <a:pPr eaLnBrk="1" hangingPunct="1">
            <a:defRPr/>
          </a:pPr>
          <a:endParaRPr lang="en-IN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</xdr:row>
      <xdr:rowOff>103187</xdr:rowOff>
    </xdr:from>
    <xdr:to>
      <xdr:col>14</xdr:col>
      <xdr:colOff>501650</xdr:colOff>
      <xdr:row>25</xdr:row>
      <xdr:rowOff>134937</xdr:rowOff>
    </xdr:to>
    <xdr:pic>
      <xdr:nvPicPr>
        <xdr:cNvPr id="3" name="Picture 2" descr="http://syque.com/quality_tools/toolbook/Check/Image334.gif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43CED203-180D-45C8-91E3-B10888ACB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p="http://schemas.openxmlformats.org/presentationml/2006/main" xmlns:a14="http://schemas.microsoft.com/office/drawing/2010/main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0" y="865187"/>
          <a:ext cx="9036050" cy="403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r="http://schemas.openxmlformats.org/officeDocument/2006/relationships" xmlns:p="http://schemas.openxmlformats.org/presentationml/2006/main" xmlns:a14="http://schemas.microsoft.com/office/drawing/2010/main" xmlns:lc="http://schemas.openxmlformats.org/drawingml/2006/lockedCanvas">
              <a:solidFill>
                <a:srgbClr val="FFFFFF"/>
              </a:solidFill>
            </a14:hiddenFill>
          </a:ext>
          <a:ext uri="{91240B29-F687-4F45-9708-019B960494DF}">
            <a14:hiddenLine xmlns="" xmlns:r="http://schemas.openxmlformats.org/officeDocument/2006/relationships" xmlns:p="http://schemas.openxmlformats.org/presentationml/2006/main" xmlns:a14="http://schemas.microsoft.com/office/drawing/2010/main" xmlns:lc="http://schemas.openxmlformats.org/drawingml/2006/lockedCanvas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390525</xdr:colOff>
      <xdr:row>20</xdr:row>
      <xdr:rowOff>85725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096125" cy="38957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578</xdr:row>
      <xdr:rowOff>0</xdr:rowOff>
    </xdr:from>
    <xdr:to>
      <xdr:col>17</xdr:col>
      <xdr:colOff>0</xdr:colOff>
      <xdr:row>597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10109000"/>
          <a:ext cx="5486400" cy="36576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47626</xdr:rowOff>
    </xdr:from>
    <xdr:to>
      <xdr:col>4</xdr:col>
      <xdr:colOff>447675</xdr:colOff>
      <xdr:row>11</xdr:row>
      <xdr:rowOff>73148</xdr:rowOff>
    </xdr:to>
    <xdr:sp macro="" textlink="">
      <xdr:nvSpPr>
        <xdr:cNvPr id="2" name="Text Box 10"/>
        <xdr:cNvSpPr txBox="1">
          <a:spLocks noChangeArrowheads="1"/>
        </xdr:cNvSpPr>
      </xdr:nvSpPr>
      <xdr:spPr bwMode="auto">
        <a:xfrm>
          <a:off x="2638425" y="1762126"/>
          <a:ext cx="247650" cy="406522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3pPr>
          <a:lvl4pPr marL="1368425" indent="3175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4pPr>
          <a:lvl5pPr marL="1825625" indent="3175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bg1"/>
              </a:solidFill>
              <a:latin typeface="Arial" charset="0"/>
              <a:ea typeface="MS PGothic" pitchFamily="34" charset="-128"/>
              <a:cs typeface="+mn-cs"/>
            </a:defRPr>
          </a:lvl9pPr>
        </a:lstStyle>
        <a:p>
          <a:pPr>
            <a:defRPr/>
          </a:pPr>
          <a:r>
            <a:rPr lang="en-US" sz="2000" b="0">
              <a:solidFill>
                <a:schemeClr val="tx1"/>
              </a:solidFill>
              <a:latin typeface="Symbol" pitchFamily="18" charset="2"/>
            </a:rPr>
            <a:t>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8"/>
  <sheetViews>
    <sheetView showGridLines="0" workbookViewId="0"/>
  </sheetViews>
  <sheetFormatPr defaultRowHeight="15"/>
  <cols>
    <col min="2" max="4" width="23.7109375" bestFit="1" customWidth="1"/>
    <col min="5" max="5" width="20.140625" customWidth="1"/>
    <col min="7" max="10" width="9.140625" customWidth="1"/>
    <col min="11" max="11" width="9.5703125" customWidth="1"/>
    <col min="12" max="14" width="9.140625" customWidth="1"/>
    <col min="17" max="20" width="9.140625" customWidth="1"/>
  </cols>
  <sheetData>
    <row r="1" spans="2:20">
      <c r="H1" s="61">
        <v>6</v>
      </c>
      <c r="I1" s="61">
        <v>7</v>
      </c>
      <c r="J1" s="61">
        <v>12</v>
      </c>
      <c r="K1" s="61">
        <v>18</v>
      </c>
      <c r="L1" s="61">
        <v>19</v>
      </c>
    </row>
    <row r="2" spans="2:20">
      <c r="H2" s="55"/>
      <c r="I2" s="55"/>
      <c r="J2" s="55">
        <f>AVERAGE(H1:L1)</f>
        <v>12.4</v>
      </c>
      <c r="K2" s="55">
        <f>STDEV(H1:L1)</f>
        <v>6.0249481325568279</v>
      </c>
      <c r="L2" s="55"/>
    </row>
    <row r="3" spans="2:20">
      <c r="B3" s="1" t="s">
        <v>0</v>
      </c>
      <c r="C3" s="1" t="s">
        <v>0</v>
      </c>
      <c r="D3" s="83" t="s">
        <v>0</v>
      </c>
      <c r="Q3" s="56" t="s">
        <v>20</v>
      </c>
      <c r="R3" s="56" t="s">
        <v>21</v>
      </c>
      <c r="S3" s="56" t="s">
        <v>22</v>
      </c>
    </row>
    <row r="4" spans="2:20">
      <c r="B4" s="1">
        <v>21</v>
      </c>
      <c r="C4" s="1">
        <v>21</v>
      </c>
      <c r="D4" s="95">
        <v>90</v>
      </c>
      <c r="G4" s="4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Q4" s="56">
        <v>25</v>
      </c>
      <c r="R4" s="56">
        <v>22</v>
      </c>
      <c r="S4" s="97">
        <f>R4/Q4</f>
        <v>0.88</v>
      </c>
    </row>
    <row r="5" spans="2:20">
      <c r="B5" s="1">
        <v>12</v>
      </c>
      <c r="C5" s="1">
        <v>12</v>
      </c>
      <c r="D5" s="95">
        <v>24</v>
      </c>
      <c r="G5" s="3"/>
      <c r="H5" s="62"/>
      <c r="I5" s="62"/>
      <c r="J5" s="62"/>
      <c r="K5" s="62"/>
      <c r="L5" s="62"/>
      <c r="Q5" s="55"/>
      <c r="R5" s="55"/>
      <c r="S5" s="61"/>
    </row>
    <row r="6" spans="2:20">
      <c r="B6" s="1">
        <v>18</v>
      </c>
      <c r="C6" s="1">
        <v>18</v>
      </c>
      <c r="D6" s="95">
        <v>24</v>
      </c>
      <c r="F6" s="74"/>
      <c r="G6" s="78" t="s">
        <v>10</v>
      </c>
      <c r="H6" s="78">
        <v>11</v>
      </c>
      <c r="I6" s="78">
        <v>12</v>
      </c>
      <c r="J6" s="78">
        <v>13</v>
      </c>
      <c r="K6" s="78">
        <v>12</v>
      </c>
      <c r="L6" s="78">
        <v>12</v>
      </c>
      <c r="M6" s="74"/>
      <c r="N6" s="74"/>
      <c r="P6" s="55"/>
      <c r="Q6" s="56" t="s">
        <v>20</v>
      </c>
      <c r="R6" s="56" t="s">
        <v>21</v>
      </c>
      <c r="S6" s="56" t="s">
        <v>22</v>
      </c>
      <c r="T6" s="55"/>
    </row>
    <row r="7" spans="2:20">
      <c r="B7" s="1">
        <v>24</v>
      </c>
      <c r="C7" s="1">
        <v>24</v>
      </c>
      <c r="D7" s="95">
        <v>24</v>
      </c>
      <c r="F7" s="74"/>
      <c r="G7" s="73"/>
      <c r="H7" s="73"/>
      <c r="I7" s="73"/>
      <c r="J7" s="73"/>
      <c r="K7" s="73"/>
      <c r="L7" s="73"/>
      <c r="M7" s="74"/>
      <c r="N7" s="74"/>
      <c r="P7" s="55"/>
      <c r="Q7" s="56">
        <v>30</v>
      </c>
      <c r="R7" s="56">
        <v>27</v>
      </c>
      <c r="S7" s="97">
        <f>R7/Q7</f>
        <v>0.9</v>
      </c>
      <c r="T7" s="55"/>
    </row>
    <row r="8" spans="2:20">
      <c r="B8" s="1">
        <v>11</v>
      </c>
      <c r="C8" s="1">
        <v>11</v>
      </c>
      <c r="D8" s="95">
        <v>21</v>
      </c>
      <c r="F8" s="74"/>
      <c r="G8" s="78" t="s">
        <v>11</v>
      </c>
      <c r="H8" s="115">
        <f>AVERAGE(H6:L6)</f>
        <v>12</v>
      </c>
      <c r="I8" s="116"/>
      <c r="J8" s="116"/>
      <c r="K8" s="116"/>
      <c r="L8" s="117"/>
      <c r="M8" s="102">
        <f>MEDIAN(H6:L6)</f>
        <v>12</v>
      </c>
      <c r="N8" s="74"/>
      <c r="O8" s="55"/>
      <c r="P8" s="55"/>
      <c r="Q8" s="55"/>
      <c r="R8" s="55"/>
      <c r="S8" s="55"/>
      <c r="T8" s="55"/>
    </row>
    <row r="9" spans="2:20">
      <c r="B9" s="1">
        <v>12</v>
      </c>
      <c r="C9" s="1">
        <v>12</v>
      </c>
      <c r="D9" s="84">
        <v>19</v>
      </c>
      <c r="F9" s="74"/>
      <c r="G9" s="73"/>
      <c r="H9" s="73"/>
      <c r="I9" s="73"/>
      <c r="J9" s="73"/>
      <c r="K9" s="73"/>
      <c r="L9" s="73"/>
      <c r="M9" s="74"/>
      <c r="N9" s="74"/>
      <c r="O9" s="55"/>
      <c r="P9" s="55"/>
      <c r="Q9" s="55"/>
      <c r="R9" s="55"/>
      <c r="S9" s="55"/>
      <c r="T9" s="55"/>
    </row>
    <row r="10" spans="2:20">
      <c r="B10" s="1">
        <v>24</v>
      </c>
      <c r="C10" s="1">
        <v>24</v>
      </c>
      <c r="D10" s="84">
        <v>18</v>
      </c>
      <c r="F10" s="74"/>
      <c r="G10" s="79" t="s">
        <v>12</v>
      </c>
      <c r="H10" s="78">
        <f>H6-H8</f>
        <v>-1</v>
      </c>
      <c r="I10" s="78">
        <f>I6-H8</f>
        <v>0</v>
      </c>
      <c r="J10" s="78">
        <f>J6-H8</f>
        <v>1</v>
      </c>
      <c r="K10" s="78">
        <f>H8-K6</f>
        <v>0</v>
      </c>
      <c r="L10" s="78">
        <f>H8-L6</f>
        <v>0</v>
      </c>
      <c r="M10" s="74"/>
      <c r="N10" s="74"/>
      <c r="O10" s="55"/>
      <c r="P10" s="55"/>
      <c r="Q10" s="56" t="s">
        <v>20</v>
      </c>
      <c r="R10" s="56" t="s">
        <v>21</v>
      </c>
      <c r="S10" s="56" t="s">
        <v>22</v>
      </c>
      <c r="T10" s="55"/>
    </row>
    <row r="11" spans="2:20">
      <c r="B11" s="1">
        <v>12</v>
      </c>
      <c r="C11" s="1">
        <v>12</v>
      </c>
      <c r="D11" s="95">
        <v>13</v>
      </c>
      <c r="F11" s="74"/>
      <c r="G11" s="73"/>
      <c r="H11" s="73"/>
      <c r="I11" s="73"/>
      <c r="J11" s="73"/>
      <c r="K11" s="73"/>
      <c r="L11" s="73"/>
      <c r="M11" s="74"/>
      <c r="N11" s="74"/>
      <c r="O11" s="55"/>
      <c r="P11" s="55"/>
      <c r="Q11" s="56">
        <v>500</v>
      </c>
      <c r="R11" s="56">
        <v>350</v>
      </c>
      <c r="S11" s="97">
        <f>R11/Q11</f>
        <v>0.7</v>
      </c>
      <c r="T11" s="55"/>
    </row>
    <row r="12" spans="2:20">
      <c r="B12" s="1">
        <v>19</v>
      </c>
      <c r="C12" s="1">
        <v>19</v>
      </c>
      <c r="D12" s="95">
        <v>12</v>
      </c>
      <c r="F12" s="74"/>
      <c r="G12" s="79" t="s">
        <v>13</v>
      </c>
      <c r="H12" s="78">
        <f>H10^2</f>
        <v>1</v>
      </c>
      <c r="I12" s="78">
        <f>I10^2</f>
        <v>0</v>
      </c>
      <c r="J12" s="78">
        <f>J10^2</f>
        <v>1</v>
      </c>
      <c r="K12" s="78">
        <f>K10^2</f>
        <v>0</v>
      </c>
      <c r="L12" s="78">
        <f>L10^2</f>
        <v>0</v>
      </c>
      <c r="M12" s="74"/>
      <c r="N12" s="74"/>
      <c r="O12" s="55"/>
      <c r="P12" s="55"/>
      <c r="Q12" s="56">
        <v>500</v>
      </c>
      <c r="R12" s="56">
        <v>360</v>
      </c>
      <c r="S12" s="97">
        <f>R12/Q12</f>
        <v>0.72</v>
      </c>
      <c r="T12" s="55"/>
    </row>
    <row r="13" spans="2:20">
      <c r="B13" s="1">
        <v>24</v>
      </c>
      <c r="C13" s="1">
        <v>24</v>
      </c>
      <c r="D13" s="95">
        <v>12</v>
      </c>
      <c r="F13" s="76"/>
      <c r="G13" s="75"/>
      <c r="H13" s="75"/>
      <c r="I13" s="75"/>
      <c r="J13" s="75"/>
      <c r="K13" s="75"/>
      <c r="L13" s="75"/>
      <c r="M13" s="76"/>
      <c r="N13" s="74"/>
      <c r="O13" s="55"/>
      <c r="P13" s="55"/>
      <c r="Q13" s="55"/>
      <c r="R13" s="55"/>
      <c r="S13" s="55"/>
      <c r="T13" s="55"/>
    </row>
    <row r="14" spans="2:20">
      <c r="B14" s="1">
        <v>13</v>
      </c>
      <c r="C14" s="1">
        <v>13</v>
      </c>
      <c r="D14" s="95">
        <v>12</v>
      </c>
      <c r="F14" s="74"/>
      <c r="G14" s="79" t="s">
        <v>14</v>
      </c>
      <c r="H14" s="78">
        <f>SUM(H12:L12)/(5-1)</f>
        <v>0.5</v>
      </c>
      <c r="I14" s="78">
        <f>SUM(H12:L12)/5</f>
        <v>0.4</v>
      </c>
      <c r="J14" s="75"/>
      <c r="K14" s="78">
        <f>VAR(H6:L6)</f>
        <v>0.5</v>
      </c>
      <c r="L14" s="78">
        <f>VARP(H6:L6)</f>
        <v>0.4</v>
      </c>
      <c r="M14" s="74"/>
      <c r="N14" s="74"/>
      <c r="O14" s="55"/>
      <c r="P14" s="55"/>
      <c r="Q14" s="55"/>
      <c r="R14" s="56">
        <f>R12-R11</f>
        <v>10</v>
      </c>
      <c r="S14" s="98">
        <f>S12-S11</f>
        <v>2.0000000000000018E-2</v>
      </c>
      <c r="T14" s="55"/>
    </row>
    <row r="15" spans="2:20">
      <c r="C15" s="95">
        <v>90</v>
      </c>
      <c r="D15" s="95">
        <v>11</v>
      </c>
      <c r="F15" s="74"/>
      <c r="G15" s="73"/>
      <c r="H15" s="73"/>
      <c r="I15" s="73"/>
      <c r="J15" s="75"/>
      <c r="K15" s="77"/>
      <c r="L15" s="77"/>
      <c r="M15" s="74"/>
      <c r="N15" s="74"/>
      <c r="O15" s="55"/>
      <c r="P15" s="55"/>
      <c r="Q15" s="55"/>
      <c r="R15" s="55"/>
      <c r="S15" s="55"/>
      <c r="T15" s="55"/>
    </row>
    <row r="16" spans="2:20">
      <c r="F16" s="74"/>
      <c r="G16" s="79" t="s">
        <v>15</v>
      </c>
      <c r="H16" s="80">
        <f>SQRT(H14)</f>
        <v>0.70710678118654757</v>
      </c>
      <c r="I16" s="80">
        <f>SQRT(I14)</f>
        <v>0.63245553203367588</v>
      </c>
      <c r="J16" s="75"/>
      <c r="K16" s="80">
        <f>STDEV(H6:L6)</f>
        <v>0.70710678118654757</v>
      </c>
      <c r="L16" s="80">
        <f>STDEVP(H6:L6)</f>
        <v>0.63245553203367588</v>
      </c>
      <c r="M16" s="74"/>
      <c r="N16" s="74"/>
      <c r="O16" s="55"/>
      <c r="P16" s="55"/>
      <c r="Q16" s="56" t="s">
        <v>20</v>
      </c>
      <c r="R16" s="56" t="s">
        <v>21</v>
      </c>
      <c r="S16" s="56" t="s">
        <v>22</v>
      </c>
      <c r="T16" s="55"/>
    </row>
    <row r="17" spans="1:20">
      <c r="A17" s="2" t="s">
        <v>1</v>
      </c>
      <c r="B17" s="72">
        <f>AVERAGE(B4:B14)</f>
        <v>17.272727272727273</v>
      </c>
      <c r="C17" s="72">
        <f>AVERAGE(C4:C15)</f>
        <v>23.333333333333332</v>
      </c>
      <c r="D17" s="81"/>
      <c r="E17" s="81"/>
      <c r="F17" s="74"/>
      <c r="G17" s="75"/>
      <c r="H17" s="75"/>
      <c r="I17" s="75"/>
      <c r="J17" s="75"/>
      <c r="K17" s="75"/>
      <c r="L17" s="75"/>
      <c r="M17" s="74"/>
      <c r="N17" s="74"/>
      <c r="O17" s="55"/>
      <c r="P17" s="55"/>
      <c r="Q17" s="56">
        <v>50000</v>
      </c>
      <c r="R17" s="56">
        <v>35000</v>
      </c>
      <c r="S17" s="97">
        <f>R17/Q17</f>
        <v>0.7</v>
      </c>
      <c r="T17" s="55"/>
    </row>
    <row r="18" spans="1:20">
      <c r="A18" s="2" t="s">
        <v>2</v>
      </c>
      <c r="B18" s="94">
        <f>MEDIAN(B4:B14)</f>
        <v>18</v>
      </c>
      <c r="C18" s="94">
        <f>MEDIAN(C4:C15)</f>
        <v>18.5</v>
      </c>
      <c r="D18" s="82">
        <f>(C17-B17)/B17</f>
        <v>0.35087719298245601</v>
      </c>
      <c r="E18" s="81"/>
      <c r="F18" s="74"/>
      <c r="G18" s="75"/>
      <c r="H18" s="75"/>
      <c r="I18" s="75"/>
      <c r="J18" s="75"/>
      <c r="K18" s="75"/>
      <c r="L18" s="75" t="s">
        <v>16</v>
      </c>
      <c r="M18" s="74"/>
      <c r="N18" s="74"/>
      <c r="O18" s="55"/>
      <c r="P18" s="55"/>
      <c r="Q18" s="56">
        <v>50000</v>
      </c>
      <c r="R18" s="56">
        <v>36000</v>
      </c>
      <c r="S18" s="97">
        <f>R18/Q18</f>
        <v>0.72</v>
      </c>
      <c r="T18" s="55"/>
    </row>
    <row r="19" spans="1:20">
      <c r="A19" s="2" t="s">
        <v>3</v>
      </c>
      <c r="B19" s="94">
        <f>MODE(B4:B14)</f>
        <v>12</v>
      </c>
      <c r="C19" s="94">
        <f>MODE(C4:C15)</f>
        <v>12</v>
      </c>
      <c r="D19" s="96" t="s">
        <v>723</v>
      </c>
      <c r="E19" s="81"/>
      <c r="F19" s="74"/>
      <c r="G19" s="79" t="s">
        <v>17</v>
      </c>
      <c r="H19" s="78">
        <v>7</v>
      </c>
      <c r="I19" s="78">
        <v>99</v>
      </c>
      <c r="J19" s="78">
        <v>100</v>
      </c>
      <c r="K19" s="78">
        <v>1</v>
      </c>
      <c r="L19" s="103">
        <v>51.75</v>
      </c>
      <c r="M19" s="104">
        <v>55.192843739021093</v>
      </c>
      <c r="N19" s="74"/>
      <c r="O19" s="55"/>
      <c r="P19" s="55"/>
      <c r="Q19" s="55"/>
      <c r="R19" s="55"/>
      <c r="S19" s="55"/>
      <c r="T19" s="55"/>
    </row>
    <row r="20" spans="1:20">
      <c r="A20" s="6" t="s">
        <v>19</v>
      </c>
      <c r="B20" s="94">
        <f>MAX(B4:B14)-MIN(B4:B14)</f>
        <v>13</v>
      </c>
      <c r="C20" s="94">
        <f>MAX(C4:C15)-MIN(C4:C15)</f>
        <v>79</v>
      </c>
      <c r="D20" s="81" t="s">
        <v>723</v>
      </c>
      <c r="E20" s="81"/>
      <c r="F20" s="74"/>
      <c r="G20" s="79" t="s">
        <v>18</v>
      </c>
      <c r="H20" s="78">
        <v>48</v>
      </c>
      <c r="I20" s="78">
        <v>52</v>
      </c>
      <c r="J20" s="78">
        <v>51</v>
      </c>
      <c r="K20" s="78">
        <v>49</v>
      </c>
      <c r="L20" s="80">
        <v>50</v>
      </c>
      <c r="M20" s="104">
        <v>1.8257418583505538</v>
      </c>
      <c r="N20" s="74"/>
      <c r="O20" s="55"/>
      <c r="P20" s="55"/>
      <c r="Q20" s="55"/>
      <c r="R20" s="56">
        <f>R18-R17</f>
        <v>1000</v>
      </c>
      <c r="S20" s="97">
        <f>S18-S17</f>
        <v>2.0000000000000018E-2</v>
      </c>
      <c r="T20" s="55"/>
    </row>
    <row r="21" spans="1:20">
      <c r="A21" s="6" t="s">
        <v>835</v>
      </c>
      <c r="B21" s="56">
        <f>MAX(B4:B14)</f>
        <v>24</v>
      </c>
      <c r="C21" s="55"/>
      <c r="D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6" t="s">
        <v>776</v>
      </c>
      <c r="B22" s="56">
        <f>MIN(B4:B14)</f>
        <v>11</v>
      </c>
      <c r="D22" s="55"/>
      <c r="P22" s="55"/>
      <c r="Q22" s="55"/>
      <c r="R22" s="55"/>
      <c r="S22" s="55"/>
      <c r="T22" s="55"/>
    </row>
    <row r="23" spans="1:20">
      <c r="D23" s="49" t="s">
        <v>14</v>
      </c>
      <c r="E23">
        <v>16</v>
      </c>
    </row>
    <row r="24" spans="1:20">
      <c r="D24" s="49" t="s">
        <v>15</v>
      </c>
      <c r="E24">
        <f>SQRT(E23)</f>
        <v>4</v>
      </c>
    </row>
    <row r="25" spans="1:20">
      <c r="D25" s="49" t="s">
        <v>14</v>
      </c>
      <c r="E25">
        <f>E24*E24</f>
        <v>16</v>
      </c>
    </row>
    <row r="27" spans="1:20">
      <c r="B27" s="49" t="s">
        <v>839</v>
      </c>
      <c r="C27" s="45" t="s">
        <v>840</v>
      </c>
      <c r="D27" s="45" t="s">
        <v>98</v>
      </c>
      <c r="E27" s="45" t="s">
        <v>841</v>
      </c>
    </row>
    <row r="28" spans="1:20">
      <c r="B28" s="49" t="s">
        <v>836</v>
      </c>
      <c r="C28" s="100">
        <v>70</v>
      </c>
      <c r="D28" s="45">
        <v>12</v>
      </c>
      <c r="E28" s="71">
        <f>C28*D28</f>
        <v>840</v>
      </c>
    </row>
    <row r="29" spans="1:20">
      <c r="B29" s="49" t="s">
        <v>837</v>
      </c>
      <c r="C29" s="100">
        <v>20</v>
      </c>
      <c r="D29" s="45">
        <v>9</v>
      </c>
      <c r="E29" s="71">
        <f>C29*D29</f>
        <v>180</v>
      </c>
    </row>
    <row r="30" spans="1:20">
      <c r="B30" s="49" t="s">
        <v>838</v>
      </c>
      <c r="C30" s="100">
        <v>10</v>
      </c>
      <c r="D30" s="45">
        <v>7</v>
      </c>
      <c r="E30" s="71">
        <f>C30*D30</f>
        <v>70</v>
      </c>
    </row>
    <row r="31" spans="1:20">
      <c r="C31" s="100">
        <f>SUM(C28:C30)</f>
        <v>100</v>
      </c>
      <c r="E31" s="55"/>
    </row>
    <row r="32" spans="1:20">
      <c r="D32" s="99">
        <f>AVERAGE(D28:D30)</f>
        <v>9.3333333333333339</v>
      </c>
      <c r="E32" s="101">
        <f>SUM(E28:E30)/100</f>
        <v>10.9</v>
      </c>
    </row>
    <row r="39" spans="2:5">
      <c r="B39">
        <v>33</v>
      </c>
      <c r="C39" s="45">
        <v>30</v>
      </c>
      <c r="D39" s="45">
        <v>45</v>
      </c>
      <c r="E39">
        <f>C39*D39</f>
        <v>1350</v>
      </c>
    </row>
    <row r="40" spans="2:5">
      <c r="B40">
        <v>33</v>
      </c>
      <c r="C40" s="45">
        <v>60</v>
      </c>
      <c r="D40" s="45">
        <v>10</v>
      </c>
      <c r="E40" s="49">
        <f t="shared" ref="E40:E41" si="0">C40*D40</f>
        <v>600</v>
      </c>
    </row>
    <row r="41" spans="2:5">
      <c r="B41">
        <v>34</v>
      </c>
      <c r="C41" s="45">
        <v>10</v>
      </c>
      <c r="D41" s="45">
        <v>5</v>
      </c>
      <c r="E41" s="49">
        <f t="shared" si="0"/>
        <v>50</v>
      </c>
    </row>
    <row r="42" spans="2:5">
      <c r="C42" s="45">
        <v>100</v>
      </c>
      <c r="E42">
        <f>SUM(E39:E41)</f>
        <v>2000</v>
      </c>
    </row>
    <row r="43" spans="2:5">
      <c r="D43" s="45">
        <f>AVERAGE(D39:D41)</f>
        <v>20</v>
      </c>
      <c r="E43">
        <f>E42/C42</f>
        <v>20</v>
      </c>
    </row>
    <row r="49" spans="2:4">
      <c r="B49">
        <v>1</v>
      </c>
      <c r="C49">
        <v>300</v>
      </c>
    </row>
    <row r="50" spans="2:4">
      <c r="B50">
        <v>2</v>
      </c>
      <c r="C50">
        <v>285</v>
      </c>
    </row>
    <row r="51" spans="2:4">
      <c r="B51">
        <v>3</v>
      </c>
      <c r="C51">
        <v>281</v>
      </c>
    </row>
    <row r="52" spans="2:4">
      <c r="B52">
        <v>4</v>
      </c>
      <c r="C52">
        <v>290</v>
      </c>
    </row>
    <row r="53" spans="2:4">
      <c r="B53" s="49">
        <v>5</v>
      </c>
      <c r="C53">
        <v>276</v>
      </c>
      <c r="D53">
        <f t="shared" ref="D53:D60" si="1">AVERAGE(C49:C53)</f>
        <v>286.39999999999998</v>
      </c>
    </row>
    <row r="54" spans="2:4">
      <c r="B54" s="49">
        <v>6</v>
      </c>
      <c r="C54">
        <v>260</v>
      </c>
      <c r="D54" s="49">
        <f t="shared" si="1"/>
        <v>278.39999999999998</v>
      </c>
    </row>
    <row r="55" spans="2:4">
      <c r="B55" s="49">
        <v>7</v>
      </c>
      <c r="C55">
        <v>240</v>
      </c>
      <c r="D55" s="49">
        <f t="shared" si="1"/>
        <v>269.39999999999998</v>
      </c>
    </row>
    <row r="56" spans="2:4">
      <c r="B56" s="49">
        <v>8</v>
      </c>
      <c r="C56">
        <v>252</v>
      </c>
      <c r="D56" s="49">
        <f t="shared" si="1"/>
        <v>263.60000000000002</v>
      </c>
    </row>
    <row r="57" spans="2:4">
      <c r="B57" s="49">
        <v>9</v>
      </c>
      <c r="C57">
        <v>230</v>
      </c>
      <c r="D57" s="49">
        <f t="shared" si="1"/>
        <v>251.6</v>
      </c>
    </row>
    <row r="58" spans="2:4">
      <c r="B58" s="49">
        <v>10</v>
      </c>
      <c r="C58">
        <v>241</v>
      </c>
      <c r="D58" s="49">
        <f t="shared" si="1"/>
        <v>244.6</v>
      </c>
    </row>
    <row r="59" spans="2:4">
      <c r="B59" s="49">
        <v>11</v>
      </c>
      <c r="C59">
        <v>218</v>
      </c>
      <c r="D59" s="49">
        <f t="shared" si="1"/>
        <v>236.2</v>
      </c>
    </row>
    <row r="60" spans="2:4">
      <c r="B60" s="49">
        <v>12</v>
      </c>
      <c r="C60">
        <v>220</v>
      </c>
      <c r="D60" s="49">
        <f t="shared" si="1"/>
        <v>232.2</v>
      </c>
    </row>
    <row r="61" spans="2:4">
      <c r="B61" s="49">
        <v>13</v>
      </c>
      <c r="D61" s="49"/>
    </row>
    <row r="62" spans="2:4">
      <c r="B62" s="49">
        <v>14</v>
      </c>
      <c r="D62" s="49"/>
    </row>
    <row r="63" spans="2:4">
      <c r="B63" s="49">
        <v>15</v>
      </c>
    </row>
    <row r="64" spans="2:4">
      <c r="B64" s="49">
        <v>16</v>
      </c>
    </row>
    <row r="65" spans="2:2">
      <c r="B65" s="49">
        <v>17</v>
      </c>
    </row>
    <row r="66" spans="2:2">
      <c r="B66" s="49">
        <v>18</v>
      </c>
    </row>
    <row r="67" spans="2:2">
      <c r="B67" s="49">
        <v>19</v>
      </c>
    </row>
    <row r="68" spans="2:2">
      <c r="B68" s="49">
        <v>20</v>
      </c>
    </row>
  </sheetData>
  <sortState ref="D4:D14">
    <sortCondition descending="1" ref="D4:D14"/>
  </sortState>
  <mergeCells count="1">
    <mergeCell ref="H8:L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F2:S16"/>
  <sheetViews>
    <sheetView topLeftCell="E1" zoomScale="120" zoomScaleNormal="120" workbookViewId="0">
      <selection activeCell="Q6" sqref="Q6"/>
    </sheetView>
  </sheetViews>
  <sheetFormatPr defaultRowHeight="15"/>
  <cols>
    <col min="15" max="15" width="12.42578125" bestFit="1" customWidth="1"/>
    <col min="16" max="16" width="7.85546875" customWidth="1"/>
  </cols>
  <sheetData>
    <row r="2" spans="6:19">
      <c r="F2" s="49" t="s">
        <v>10</v>
      </c>
    </row>
    <row r="3" spans="6:19">
      <c r="F3">
        <v>1.67</v>
      </c>
    </row>
    <row r="4" spans="6:19">
      <c r="F4">
        <v>1.42</v>
      </c>
      <c r="G4" s="49" t="s">
        <v>861</v>
      </c>
    </row>
    <row r="5" spans="6:19">
      <c r="F5">
        <v>1.56</v>
      </c>
      <c r="P5">
        <v>1.67</v>
      </c>
      <c r="Q5" s="66" t="s">
        <v>862</v>
      </c>
    </row>
    <row r="9" spans="6:19">
      <c r="H9" s="113" t="s">
        <v>729</v>
      </c>
      <c r="I9" s="114" t="s">
        <v>852</v>
      </c>
      <c r="J9" s="113" t="s">
        <v>851</v>
      </c>
      <c r="O9" s="49" t="s">
        <v>856</v>
      </c>
      <c r="P9" s="45" t="s">
        <v>736</v>
      </c>
    </row>
    <row r="10" spans="6:19">
      <c r="O10" s="49" t="s">
        <v>855</v>
      </c>
      <c r="P10" s="45">
        <v>384</v>
      </c>
    </row>
    <row r="11" spans="6:19">
      <c r="H11" s="113" t="s">
        <v>729</v>
      </c>
      <c r="I11" s="67" t="s">
        <v>790</v>
      </c>
      <c r="J11" s="113" t="s">
        <v>851</v>
      </c>
      <c r="K11" s="67" t="s">
        <v>791</v>
      </c>
      <c r="L11" s="113" t="s">
        <v>804</v>
      </c>
      <c r="O11" s="49" t="s">
        <v>11</v>
      </c>
      <c r="P11" s="49" t="s">
        <v>857</v>
      </c>
    </row>
    <row r="12" spans="6:19">
      <c r="O12" s="49" t="s">
        <v>738</v>
      </c>
      <c r="P12" s="59">
        <v>0.95</v>
      </c>
    </row>
    <row r="13" spans="6:19">
      <c r="H13" s="113" t="s">
        <v>729</v>
      </c>
      <c r="I13" s="67" t="s">
        <v>790</v>
      </c>
      <c r="J13" s="113" t="s">
        <v>851</v>
      </c>
      <c r="K13" s="67" t="s">
        <v>791</v>
      </c>
      <c r="L13" s="49" t="s">
        <v>853</v>
      </c>
      <c r="N13" s="49" t="s">
        <v>796</v>
      </c>
      <c r="O13" s="49" t="s">
        <v>737</v>
      </c>
      <c r="P13" s="49" t="s">
        <v>858</v>
      </c>
    </row>
    <row r="15" spans="6:19">
      <c r="J15" s="113" t="s">
        <v>854</v>
      </c>
      <c r="O15" s="113" t="s">
        <v>729</v>
      </c>
      <c r="P15" s="67" t="s">
        <v>790</v>
      </c>
      <c r="Q15" s="49" t="s">
        <v>859</v>
      </c>
      <c r="R15" s="66" t="s">
        <v>860</v>
      </c>
      <c r="S15" s="59">
        <v>0.95</v>
      </c>
    </row>
    <row r="16" spans="6:19">
      <c r="I16" s="49"/>
      <c r="K16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02"/>
  <sheetViews>
    <sheetView topLeftCell="A13" zoomScale="110" zoomScaleNormal="110" workbookViewId="0">
      <selection sqref="A1:A33"/>
    </sheetView>
  </sheetViews>
  <sheetFormatPr defaultRowHeight="15"/>
  <cols>
    <col min="1" max="1" width="16.85546875" bestFit="1" customWidth="1"/>
    <col min="2" max="2" width="22.85546875" bestFit="1" customWidth="1"/>
    <col min="4" max="4" width="12.7109375" bestFit="1" customWidth="1"/>
    <col min="8" max="8" width="11.28515625" bestFit="1" customWidth="1"/>
    <col min="13" max="13" width="15.5703125" bestFit="1" customWidth="1"/>
    <col min="22" max="22" width="22.85546875" bestFit="1" customWidth="1"/>
    <col min="23" max="23" width="12" bestFit="1" customWidth="1"/>
    <col min="24" max="24" width="8" bestFit="1" customWidth="1"/>
  </cols>
  <sheetData>
    <row r="1" spans="1:77">
      <c r="A1" s="8" t="s">
        <v>23</v>
      </c>
      <c r="B1" s="10" t="s">
        <v>24</v>
      </c>
      <c r="C1" s="49"/>
      <c r="D1" s="49"/>
      <c r="V1" s="63" t="s">
        <v>24</v>
      </c>
      <c r="W1" s="49" t="s">
        <v>757</v>
      </c>
      <c r="X1" s="49" t="s">
        <v>758</v>
      </c>
    </row>
    <row r="2" spans="1:77">
      <c r="A2" s="7">
        <v>4.99</v>
      </c>
      <c r="B2" s="9">
        <v>6.05</v>
      </c>
      <c r="D2" s="49" t="s">
        <v>843</v>
      </c>
      <c r="E2" s="49" t="s">
        <v>844</v>
      </c>
      <c r="V2" s="64">
        <v>6.05</v>
      </c>
      <c r="W2">
        <f>LOG(V2)</f>
        <v>0.78175537465246892</v>
      </c>
      <c r="X2">
        <f>V2^2</f>
        <v>36.602499999999999</v>
      </c>
      <c r="AU2" s="45" t="s">
        <v>774</v>
      </c>
    </row>
    <row r="3" spans="1:77">
      <c r="A3" s="7">
        <v>6</v>
      </c>
      <c r="B3" s="9">
        <v>6.83</v>
      </c>
      <c r="D3" s="49" t="s">
        <v>842</v>
      </c>
      <c r="E3">
        <v>1</v>
      </c>
      <c r="H3" s="49" t="s">
        <v>726</v>
      </c>
      <c r="J3" s="57">
        <v>110</v>
      </c>
      <c r="V3" s="64">
        <v>6.83</v>
      </c>
      <c r="W3" s="49">
        <f t="shared" ref="W3:W31" si="0">LOG(V3)</f>
        <v>0.83442070368153254</v>
      </c>
      <c r="X3" s="49">
        <f t="shared" ref="X3:X31" si="1">V3^2</f>
        <v>46.648899999999998</v>
      </c>
      <c r="AU3" s="45">
        <v>21</v>
      </c>
      <c r="AW3" s="45" t="s">
        <v>775</v>
      </c>
      <c r="AX3" s="45" t="s">
        <v>776</v>
      </c>
      <c r="AY3" s="45" t="s">
        <v>777</v>
      </c>
    </row>
    <row r="4" spans="1:77">
      <c r="A4" s="7">
        <v>5.74</v>
      </c>
      <c r="B4" s="9">
        <v>7.48</v>
      </c>
      <c r="C4" s="60">
        <f>AVERAGE(B2:B4)</f>
        <v>6.7866666666666662</v>
      </c>
      <c r="D4" s="49" t="s">
        <v>845</v>
      </c>
      <c r="E4">
        <v>3</v>
      </c>
      <c r="V4" s="64">
        <v>7.48</v>
      </c>
      <c r="W4" s="49">
        <f t="shared" si="0"/>
        <v>0.87390159786446142</v>
      </c>
      <c r="X4" s="49">
        <f t="shared" si="1"/>
        <v>55.950400000000009</v>
      </c>
      <c r="AU4" s="45">
        <v>32</v>
      </c>
      <c r="AW4" s="45">
        <f>MAX(AU3:AU22)</f>
        <v>54</v>
      </c>
      <c r="AX4" s="45">
        <f>MIN(AU3:AU22)</f>
        <v>16</v>
      </c>
      <c r="AY4">
        <f>AW4-AX4</f>
        <v>38</v>
      </c>
    </row>
    <row r="5" spans="1:77">
      <c r="A5" s="7">
        <v>6.28</v>
      </c>
      <c r="B5" s="9">
        <v>5.82</v>
      </c>
      <c r="C5" s="60">
        <f>AVERAGE(B3:B5)</f>
        <v>6.7100000000000009</v>
      </c>
      <c r="V5" s="64">
        <v>5.82</v>
      </c>
      <c r="W5" s="49">
        <f t="shared" si="0"/>
        <v>0.7649229846498885</v>
      </c>
      <c r="X5" s="49">
        <f t="shared" si="1"/>
        <v>33.872400000000006</v>
      </c>
      <c r="AU5" s="45">
        <v>41</v>
      </c>
    </row>
    <row r="6" spans="1:77">
      <c r="A6" s="7">
        <v>4.76</v>
      </c>
      <c r="B6" s="9">
        <v>6.22</v>
      </c>
      <c r="C6" s="60">
        <f t="shared" ref="C6:C33" si="2">AVERAGE(B4:B6)</f>
        <v>6.5066666666666668</v>
      </c>
      <c r="V6" s="64">
        <v>6.22</v>
      </c>
      <c r="W6" s="49">
        <f t="shared" si="0"/>
        <v>0.79379038469081864</v>
      </c>
      <c r="X6" s="49">
        <f t="shared" si="1"/>
        <v>38.688399999999994</v>
      </c>
      <c r="AU6" s="45">
        <v>22</v>
      </c>
      <c r="AW6" s="49" t="s">
        <v>780</v>
      </c>
      <c r="AX6">
        <v>3</v>
      </c>
    </row>
    <row r="7" spans="1:77">
      <c r="A7" s="7">
        <v>6.49</v>
      </c>
      <c r="B7" s="9">
        <v>6.56</v>
      </c>
      <c r="C7" s="60">
        <f t="shared" si="2"/>
        <v>6.1999999999999993</v>
      </c>
      <c r="J7" s="45">
        <v>80</v>
      </c>
      <c r="K7" s="49" t="s">
        <v>759</v>
      </c>
      <c r="V7" s="64">
        <v>6.56</v>
      </c>
      <c r="W7" s="49">
        <f t="shared" si="0"/>
        <v>0.81690383937566025</v>
      </c>
      <c r="X7" s="49">
        <f t="shared" si="1"/>
        <v>43.033599999999993</v>
      </c>
      <c r="AU7" s="45">
        <v>18</v>
      </c>
      <c r="AW7" s="49" t="s">
        <v>778</v>
      </c>
      <c r="AX7">
        <v>3</v>
      </c>
    </row>
    <row r="8" spans="1:77">
      <c r="A8" s="7">
        <v>5.66</v>
      </c>
      <c r="B8" s="9">
        <v>5.03</v>
      </c>
      <c r="C8" s="60">
        <f t="shared" si="2"/>
        <v>5.9366666666666665</v>
      </c>
      <c r="F8" s="49" t="s">
        <v>724</v>
      </c>
      <c r="G8">
        <f>J7-J10</f>
        <v>20</v>
      </c>
      <c r="J8" s="45"/>
      <c r="V8" s="64">
        <v>5.03</v>
      </c>
      <c r="W8" s="49">
        <f t="shared" si="0"/>
        <v>0.70156798505592743</v>
      </c>
      <c r="X8" s="49">
        <f t="shared" si="1"/>
        <v>25.300900000000002</v>
      </c>
      <c r="AU8" s="45">
        <v>53</v>
      </c>
      <c r="AW8" s="49" t="s">
        <v>779</v>
      </c>
      <c r="AX8">
        <v>3</v>
      </c>
    </row>
    <row r="9" spans="1:77">
      <c r="A9" s="7">
        <v>6.65</v>
      </c>
      <c r="B9" s="9">
        <v>7.43</v>
      </c>
      <c r="C9" s="60">
        <f t="shared" si="2"/>
        <v>6.34</v>
      </c>
      <c r="J9" s="45"/>
      <c r="V9" s="64">
        <v>7.43</v>
      </c>
      <c r="W9" s="49">
        <f t="shared" si="0"/>
        <v>0.87098881376057524</v>
      </c>
      <c r="X9" s="49">
        <f t="shared" si="1"/>
        <v>55.204899999999995</v>
      </c>
      <c r="AU9" s="45">
        <v>33</v>
      </c>
      <c r="AW9" s="49" t="s">
        <v>781</v>
      </c>
      <c r="AX9">
        <v>3</v>
      </c>
    </row>
    <row r="10" spans="1:77">
      <c r="A10" s="7">
        <v>5.33</v>
      </c>
      <c r="B10" s="9">
        <v>7.76</v>
      </c>
      <c r="C10" s="60">
        <f t="shared" si="2"/>
        <v>6.7399999999999993</v>
      </c>
      <c r="F10" s="49" t="s">
        <v>725</v>
      </c>
      <c r="G10">
        <f>G8*1.5</f>
        <v>30</v>
      </c>
      <c r="J10" s="45">
        <v>60</v>
      </c>
      <c r="K10" s="49" t="s">
        <v>760</v>
      </c>
      <c r="L10">
        <f>60/80</f>
        <v>0.75</v>
      </c>
      <c r="V10" s="64">
        <v>7.76</v>
      </c>
      <c r="W10" s="49">
        <f t="shared" si="0"/>
        <v>0.88986172125818841</v>
      </c>
      <c r="X10" s="49">
        <f t="shared" si="1"/>
        <v>60.217599999999997</v>
      </c>
      <c r="AU10" s="45">
        <v>37</v>
      </c>
      <c r="AW10" s="49" t="s">
        <v>782</v>
      </c>
      <c r="AX10">
        <v>1</v>
      </c>
    </row>
    <row r="11" spans="1:77">
      <c r="A11" s="7">
        <v>6.82</v>
      </c>
      <c r="B11" s="9">
        <v>5.83</v>
      </c>
      <c r="C11" s="60">
        <f t="shared" si="2"/>
        <v>7.0066666666666668</v>
      </c>
      <c r="V11" s="64">
        <v>5.83</v>
      </c>
      <c r="W11" s="49">
        <f t="shared" si="0"/>
        <v>0.76566855475901408</v>
      </c>
      <c r="X11" s="49">
        <f t="shared" si="1"/>
        <v>33.988900000000001</v>
      </c>
      <c r="AU11" s="45">
        <v>29</v>
      </c>
      <c r="AW11" s="49" t="s">
        <v>783</v>
      </c>
      <c r="AX11">
        <v>2</v>
      </c>
    </row>
    <row r="12" spans="1:77">
      <c r="A12" s="7">
        <v>6.09</v>
      </c>
      <c r="B12" s="9">
        <v>6.92</v>
      </c>
      <c r="C12" s="60">
        <f t="shared" si="2"/>
        <v>6.836666666666666</v>
      </c>
      <c r="V12" s="64">
        <v>6.92</v>
      </c>
      <c r="W12" s="49">
        <f t="shared" si="0"/>
        <v>0.84010609445675777</v>
      </c>
      <c r="X12" s="49">
        <f t="shared" si="1"/>
        <v>47.886400000000002</v>
      </c>
      <c r="AU12" s="45">
        <v>17</v>
      </c>
      <c r="AW12" s="49" t="s">
        <v>784</v>
      </c>
      <c r="AX12">
        <v>1</v>
      </c>
    </row>
    <row r="13" spans="1:77">
      <c r="A13" s="7">
        <v>7.06</v>
      </c>
      <c r="B13" s="9">
        <v>8.92</v>
      </c>
      <c r="C13" s="60">
        <f t="shared" si="2"/>
        <v>7.2233333333333336</v>
      </c>
      <c r="H13" s="49" t="s">
        <v>727</v>
      </c>
      <c r="J13" s="57">
        <v>30</v>
      </c>
      <c r="V13" s="64">
        <v>8.92</v>
      </c>
      <c r="W13" s="49">
        <f t="shared" si="0"/>
        <v>0.95036485437612306</v>
      </c>
      <c r="X13" s="49">
        <f t="shared" si="1"/>
        <v>79.566400000000002</v>
      </c>
      <c r="AU13" s="45">
        <v>28</v>
      </c>
      <c r="AW13" s="49" t="s">
        <v>785</v>
      </c>
      <c r="AX13">
        <v>2</v>
      </c>
    </row>
    <row r="14" spans="1:77">
      <c r="A14" s="7">
        <v>5.24</v>
      </c>
      <c r="B14" s="9">
        <v>6.73</v>
      </c>
      <c r="C14" s="60">
        <f t="shared" si="2"/>
        <v>7.5233333333333334</v>
      </c>
      <c r="V14" s="64">
        <v>6.73</v>
      </c>
      <c r="W14" s="49">
        <f t="shared" si="0"/>
        <v>0.82801506422397686</v>
      </c>
      <c r="X14" s="49">
        <f t="shared" si="1"/>
        <v>45.292900000000003</v>
      </c>
      <c r="AU14" s="45">
        <v>16</v>
      </c>
    </row>
    <row r="15" spans="1:77">
      <c r="A15" s="7">
        <v>6.24</v>
      </c>
      <c r="B15" s="9">
        <v>5.6</v>
      </c>
      <c r="C15" s="60">
        <f t="shared" si="2"/>
        <v>7.083333333333333</v>
      </c>
      <c r="P15" s="49" t="s">
        <v>731</v>
      </c>
      <c r="Q15" s="59">
        <v>0.7</v>
      </c>
      <c r="V15" s="64">
        <v>5.6</v>
      </c>
      <c r="W15" s="49">
        <f t="shared" si="0"/>
        <v>0.74818802700620035</v>
      </c>
      <c r="X15" s="49">
        <f t="shared" si="1"/>
        <v>31.359999999999996</v>
      </c>
      <c r="AU15" s="45">
        <v>31</v>
      </c>
    </row>
    <row r="16" spans="1:77">
      <c r="A16" s="7">
        <v>6.24</v>
      </c>
      <c r="B16" s="9">
        <v>8</v>
      </c>
      <c r="C16" s="60">
        <f t="shared" si="2"/>
        <v>6.7766666666666664</v>
      </c>
      <c r="O16">
        <v>384</v>
      </c>
      <c r="P16" s="49" t="s">
        <v>732</v>
      </c>
      <c r="Q16" s="59">
        <v>0.3</v>
      </c>
      <c r="V16" s="64">
        <v>8</v>
      </c>
      <c r="W16" s="49">
        <f t="shared" si="0"/>
        <v>0.90308998699194354</v>
      </c>
      <c r="X16" s="49">
        <f t="shared" si="1"/>
        <v>64</v>
      </c>
      <c r="AU16" s="45">
        <v>46</v>
      </c>
      <c r="BY16">
        <v>245</v>
      </c>
    </row>
    <row r="17" spans="1:75">
      <c r="A17" s="7">
        <v>6.2</v>
      </c>
      <c r="B17" s="9">
        <v>5.67</v>
      </c>
      <c r="C17" s="60">
        <f t="shared" si="2"/>
        <v>6.4233333333333329</v>
      </c>
      <c r="V17" s="64">
        <v>5.67</v>
      </c>
      <c r="W17" s="49">
        <f t="shared" si="0"/>
        <v>0.75358305889290655</v>
      </c>
      <c r="X17" s="49">
        <f t="shared" si="1"/>
        <v>32.148899999999998</v>
      </c>
      <c r="AU17" s="45">
        <v>42</v>
      </c>
    </row>
    <row r="18" spans="1:75">
      <c r="A18" s="7">
        <v>5.24</v>
      </c>
      <c r="B18" s="9">
        <v>6.76</v>
      </c>
      <c r="C18" s="60">
        <f t="shared" si="2"/>
        <v>6.81</v>
      </c>
      <c r="L18" s="49" t="s">
        <v>728</v>
      </c>
      <c r="M18">
        <v>165</v>
      </c>
      <c r="O18">
        <f>O16*Q15</f>
        <v>268.79999999999995</v>
      </c>
      <c r="P18">
        <v>267</v>
      </c>
      <c r="V18" s="64">
        <v>6.76</v>
      </c>
      <c r="W18" s="49">
        <f t="shared" si="0"/>
        <v>0.82994669594163595</v>
      </c>
      <c r="X18" s="49">
        <f t="shared" si="1"/>
        <v>45.697599999999994</v>
      </c>
      <c r="AU18" s="45">
        <v>54</v>
      </c>
    </row>
    <row r="19" spans="1:75">
      <c r="A19" s="7">
        <v>6.18</v>
      </c>
      <c r="B19" s="9">
        <v>7.43</v>
      </c>
      <c r="C19" s="60">
        <f t="shared" si="2"/>
        <v>6.62</v>
      </c>
      <c r="G19">
        <v>52</v>
      </c>
      <c r="P19">
        <f>O16-P18</f>
        <v>117</v>
      </c>
      <c r="V19" s="64">
        <v>7.43</v>
      </c>
      <c r="W19" s="49">
        <f t="shared" si="0"/>
        <v>0.87098881376057524</v>
      </c>
      <c r="X19" s="49">
        <f t="shared" si="1"/>
        <v>55.204899999999995</v>
      </c>
      <c r="AU19" s="45">
        <v>22</v>
      </c>
    </row>
    <row r="20" spans="1:75">
      <c r="A20" s="7">
        <v>6</v>
      </c>
      <c r="B20" s="9">
        <v>6.99</v>
      </c>
      <c r="C20" s="60">
        <f t="shared" si="2"/>
        <v>7.06</v>
      </c>
      <c r="G20">
        <v>4</v>
      </c>
      <c r="H20" s="65">
        <f>G20/G19</f>
        <v>7.6923076923076927E-2</v>
      </c>
      <c r="M20" s="59">
        <v>0.95</v>
      </c>
      <c r="V20" s="64">
        <v>6.99</v>
      </c>
      <c r="W20" s="49">
        <f t="shared" si="0"/>
        <v>0.84447717574568137</v>
      </c>
      <c r="X20" s="49">
        <f t="shared" si="1"/>
        <v>48.860100000000003</v>
      </c>
      <c r="AU20" s="45">
        <v>31</v>
      </c>
    </row>
    <row r="21" spans="1:75">
      <c r="A21" s="7">
        <v>6.67</v>
      </c>
      <c r="B21" s="9">
        <v>7.23</v>
      </c>
      <c r="C21" s="60">
        <f t="shared" si="2"/>
        <v>7.2166666666666659</v>
      </c>
      <c r="V21" s="64">
        <v>7.23</v>
      </c>
      <c r="W21" s="49">
        <f t="shared" si="0"/>
        <v>0.85913829729453084</v>
      </c>
      <c r="X21" s="49">
        <f t="shared" si="1"/>
        <v>52.272900000000007</v>
      </c>
      <c r="AU21" s="45">
        <v>25</v>
      </c>
      <c r="BU21" s="49" t="s">
        <v>846</v>
      </c>
      <c r="BV21">
        <v>245</v>
      </c>
    </row>
    <row r="22" spans="1:75">
      <c r="A22" s="7">
        <v>5.05</v>
      </c>
      <c r="B22" s="9">
        <v>6.6</v>
      </c>
      <c r="C22" s="60">
        <f t="shared" si="2"/>
        <v>6.94</v>
      </c>
      <c r="H22" s="65">
        <f>1-H20</f>
        <v>0.92307692307692313</v>
      </c>
      <c r="L22" s="49" t="s">
        <v>729</v>
      </c>
      <c r="M22" s="49" t="s">
        <v>730</v>
      </c>
      <c r="V22" s="64">
        <v>6.6</v>
      </c>
      <c r="W22" s="49">
        <f t="shared" si="0"/>
        <v>0.81954393554186866</v>
      </c>
      <c r="X22" s="49">
        <f t="shared" si="1"/>
        <v>43.559999999999995</v>
      </c>
      <c r="AU22" s="45">
        <v>27</v>
      </c>
    </row>
    <row r="23" spans="1:75">
      <c r="A23" s="7">
        <v>6.62</v>
      </c>
      <c r="B23" s="9">
        <v>6.48</v>
      </c>
      <c r="C23" s="60">
        <f t="shared" si="2"/>
        <v>6.7700000000000005</v>
      </c>
      <c r="V23" s="64">
        <v>6.48</v>
      </c>
      <c r="W23" s="49">
        <f t="shared" si="0"/>
        <v>0.81157500587059339</v>
      </c>
      <c r="X23" s="49">
        <f t="shared" si="1"/>
        <v>41.990400000000008</v>
      </c>
      <c r="BU23" s="49" t="s">
        <v>847</v>
      </c>
      <c r="BV23" s="49" t="s">
        <v>848</v>
      </c>
      <c r="BW23">
        <f>BV21/100</f>
        <v>2.4500000000000002</v>
      </c>
    </row>
    <row r="24" spans="1:75">
      <c r="A24" s="7">
        <v>5.68</v>
      </c>
      <c r="B24" s="9">
        <v>6.08</v>
      </c>
      <c r="C24" s="60">
        <f t="shared" si="2"/>
        <v>6.3866666666666667</v>
      </c>
      <c r="O24">
        <v>200</v>
      </c>
      <c r="V24" s="64">
        <v>6.08</v>
      </c>
      <c r="W24" s="49">
        <f t="shared" si="0"/>
        <v>0.78390357927273491</v>
      </c>
      <c r="X24" s="49">
        <f t="shared" si="1"/>
        <v>36.9664</v>
      </c>
    </row>
    <row r="25" spans="1:75">
      <c r="A25" s="7">
        <v>6.32</v>
      </c>
      <c r="B25" s="9">
        <v>8.2899999999999991</v>
      </c>
      <c r="C25" s="60">
        <f t="shared" si="2"/>
        <v>6.95</v>
      </c>
      <c r="L25" s="49" t="s">
        <v>729</v>
      </c>
      <c r="M25" s="49" t="s">
        <v>733</v>
      </c>
      <c r="O25" s="59">
        <v>0.95</v>
      </c>
      <c r="V25" s="64">
        <v>8.2899999999999991</v>
      </c>
      <c r="W25" s="49">
        <f t="shared" si="0"/>
        <v>0.91855453055027347</v>
      </c>
      <c r="X25" s="49">
        <f t="shared" si="1"/>
        <v>68.724099999999993</v>
      </c>
      <c r="BW25" s="49">
        <f>BW23*60</f>
        <v>147</v>
      </c>
    </row>
    <row r="26" spans="1:75">
      <c r="A26" s="7">
        <v>5.28</v>
      </c>
      <c r="B26" s="9">
        <v>6.9</v>
      </c>
      <c r="C26" s="60">
        <f t="shared" si="2"/>
        <v>7.09</v>
      </c>
      <c r="V26" s="64">
        <v>6.9</v>
      </c>
      <c r="W26" s="49">
        <f t="shared" si="0"/>
        <v>0.83884909073725533</v>
      </c>
      <c r="X26" s="49">
        <f t="shared" si="1"/>
        <v>47.610000000000007</v>
      </c>
    </row>
    <row r="27" spans="1:75">
      <c r="A27" s="7">
        <v>6.34</v>
      </c>
      <c r="B27" s="9">
        <v>7.74</v>
      </c>
      <c r="C27" s="60">
        <f t="shared" si="2"/>
        <v>7.6433333333333335</v>
      </c>
      <c r="V27" s="64">
        <v>7.74</v>
      </c>
      <c r="W27" s="49">
        <f t="shared" si="0"/>
        <v>0.88874096068289266</v>
      </c>
      <c r="X27" s="49">
        <f t="shared" si="1"/>
        <v>59.907600000000002</v>
      </c>
    </row>
    <row r="28" spans="1:75">
      <c r="A28" s="7">
        <v>5.71</v>
      </c>
      <c r="B28" s="9">
        <v>6.47</v>
      </c>
      <c r="C28" s="60">
        <f t="shared" si="2"/>
        <v>7.0366666666666662</v>
      </c>
      <c r="V28" s="64">
        <v>6.47</v>
      </c>
      <c r="W28" s="49">
        <f t="shared" si="0"/>
        <v>0.81090428066870035</v>
      </c>
      <c r="X28" s="49">
        <f t="shared" si="1"/>
        <v>41.860899999999994</v>
      </c>
    </row>
    <row r="29" spans="1:75">
      <c r="A29" s="7">
        <v>6.55</v>
      </c>
      <c r="B29" s="9">
        <v>7.2</v>
      </c>
      <c r="C29" s="60">
        <f t="shared" si="2"/>
        <v>7.1366666666666667</v>
      </c>
      <c r="V29" s="64">
        <v>7.2</v>
      </c>
      <c r="W29" s="49">
        <f t="shared" si="0"/>
        <v>0.85733249643126852</v>
      </c>
      <c r="X29" s="49">
        <f t="shared" si="1"/>
        <v>51.84</v>
      </c>
    </row>
    <row r="30" spans="1:75">
      <c r="A30" s="7">
        <v>5.31</v>
      </c>
      <c r="B30" s="9">
        <v>7.9</v>
      </c>
      <c r="C30" s="60">
        <f t="shared" si="2"/>
        <v>7.19</v>
      </c>
      <c r="V30" s="64">
        <v>7.9</v>
      </c>
      <c r="W30" s="49">
        <f t="shared" si="0"/>
        <v>0.89762709129044149</v>
      </c>
      <c r="X30" s="49">
        <f t="shared" si="1"/>
        <v>62.410000000000004</v>
      </c>
    </row>
    <row r="31" spans="1:75">
      <c r="A31" s="7">
        <v>6.48</v>
      </c>
      <c r="B31" s="9">
        <v>6.26</v>
      </c>
      <c r="C31" s="60">
        <f t="shared" si="2"/>
        <v>7.12</v>
      </c>
      <c r="L31" s="45" t="s">
        <v>729</v>
      </c>
      <c r="M31" s="45" t="s">
        <v>803</v>
      </c>
      <c r="N31" s="45" t="s">
        <v>11</v>
      </c>
      <c r="V31" s="64">
        <v>6.26</v>
      </c>
      <c r="W31" s="49">
        <f t="shared" si="0"/>
        <v>0.7965743332104297</v>
      </c>
      <c r="X31" s="49">
        <f t="shared" si="1"/>
        <v>39.187599999999996</v>
      </c>
    </row>
    <row r="32" spans="1:75">
      <c r="A32" s="7">
        <v>5.92</v>
      </c>
      <c r="C32" s="60">
        <f t="shared" si="2"/>
        <v>7.08</v>
      </c>
    </row>
    <row r="33" spans="1:77">
      <c r="A33" s="7">
        <v>6.08</v>
      </c>
      <c r="C33" s="60">
        <f t="shared" si="2"/>
        <v>6.26</v>
      </c>
      <c r="L33" s="45" t="s">
        <v>729</v>
      </c>
      <c r="M33" s="67" t="s">
        <v>790</v>
      </c>
      <c r="N33" s="45" t="s">
        <v>11</v>
      </c>
      <c r="O33" s="67" t="s">
        <v>791</v>
      </c>
      <c r="P33" s="45" t="s">
        <v>804</v>
      </c>
      <c r="BY33">
        <v>1</v>
      </c>
    </row>
    <row r="34" spans="1:77">
      <c r="A34">
        <f>STDEV(A2:A33)</f>
        <v>0.58857913930567463</v>
      </c>
      <c r="B34">
        <f>STDEV(B2:B31)</f>
        <v>0.88202718440135242</v>
      </c>
    </row>
    <row r="36" spans="1:77">
      <c r="A36">
        <f>MAX(A2:A33)</f>
        <v>7.06</v>
      </c>
      <c r="N36" s="45">
        <v>383</v>
      </c>
    </row>
    <row r="37" spans="1:77">
      <c r="A37">
        <f>MIN(A2:A33)</f>
        <v>4.76</v>
      </c>
    </row>
    <row r="38" spans="1:77">
      <c r="A38">
        <f>A36-A37</f>
        <v>2.2999999999999998</v>
      </c>
    </row>
    <row r="39" spans="1:77">
      <c r="A39">
        <f>A38/10</f>
        <v>0.22999999999999998</v>
      </c>
      <c r="L39" s="45" t="s">
        <v>729</v>
      </c>
      <c r="M39" s="67" t="s">
        <v>790</v>
      </c>
      <c r="N39" s="45">
        <v>165</v>
      </c>
      <c r="O39" s="67" t="s">
        <v>791</v>
      </c>
      <c r="P39" s="45" t="s">
        <v>805</v>
      </c>
    </row>
    <row r="41" spans="1:77">
      <c r="A41" s="60">
        <f>PERCENTILE(A2:A34,0.6)</f>
        <v>6.2080000000000002</v>
      </c>
    </row>
    <row r="42" spans="1:77">
      <c r="A42" s="60">
        <f>MEDIAN(A2:A33)</f>
        <v>6.085</v>
      </c>
    </row>
    <row r="43" spans="1:77">
      <c r="D43" s="49" t="s">
        <v>786</v>
      </c>
      <c r="F43" s="49" t="s">
        <v>787</v>
      </c>
    </row>
    <row r="44" spans="1:77">
      <c r="D44" s="45">
        <v>2000000</v>
      </c>
      <c r="F44" s="49" t="s">
        <v>788</v>
      </c>
    </row>
    <row r="46" spans="1:77">
      <c r="F46" s="49" t="s">
        <v>787</v>
      </c>
    </row>
    <row r="47" spans="1:77">
      <c r="D47" s="45">
        <v>200</v>
      </c>
      <c r="F47" s="49" t="s">
        <v>789</v>
      </c>
      <c r="H47" s="49" t="s">
        <v>765</v>
      </c>
    </row>
    <row r="50" spans="2:11">
      <c r="G50" s="49" t="s">
        <v>788</v>
      </c>
      <c r="H50" s="66" t="s">
        <v>790</v>
      </c>
      <c r="I50" s="45" t="s">
        <v>789</v>
      </c>
    </row>
    <row r="51" spans="2:11">
      <c r="G51" s="49" t="s">
        <v>788</v>
      </c>
      <c r="H51" s="66" t="s">
        <v>790</v>
      </c>
      <c r="I51" s="45" t="s">
        <v>765</v>
      </c>
      <c r="J51" s="67" t="s">
        <v>791</v>
      </c>
      <c r="K51" s="45" t="s">
        <v>792</v>
      </c>
    </row>
    <row r="53" spans="2:11">
      <c r="G53" s="49" t="s">
        <v>788</v>
      </c>
      <c r="H53" s="66" t="s">
        <v>790</v>
      </c>
      <c r="I53" s="45" t="s">
        <v>765</v>
      </c>
      <c r="J53" s="67" t="s">
        <v>791</v>
      </c>
      <c r="K53" s="49" t="s">
        <v>793</v>
      </c>
    </row>
    <row r="55" spans="2:11">
      <c r="H55" s="49" t="s">
        <v>794</v>
      </c>
      <c r="J55" s="49" t="s">
        <v>795</v>
      </c>
    </row>
    <row r="58" spans="2:11">
      <c r="D58" s="45">
        <v>384</v>
      </c>
      <c r="F58" s="49" t="s">
        <v>789</v>
      </c>
      <c r="H58" s="49" t="s">
        <v>765</v>
      </c>
    </row>
    <row r="60" spans="2:11">
      <c r="B60" s="49" t="s">
        <v>731</v>
      </c>
      <c r="C60">
        <v>60</v>
      </c>
    </row>
    <row r="61" spans="2:11">
      <c r="B61" s="49" t="s">
        <v>746</v>
      </c>
      <c r="C61">
        <v>40</v>
      </c>
      <c r="G61" s="49" t="s">
        <v>788</v>
      </c>
      <c r="H61" s="66" t="s">
        <v>790</v>
      </c>
      <c r="I61" s="49" t="s">
        <v>765</v>
      </c>
      <c r="J61" s="67" t="s">
        <v>791</v>
      </c>
      <c r="K61" s="49" t="s">
        <v>796</v>
      </c>
    </row>
    <row r="63" spans="2:11">
      <c r="H63" s="49" t="s">
        <v>797</v>
      </c>
      <c r="J63" s="49" t="s">
        <v>798</v>
      </c>
    </row>
    <row r="66" spans="9:11">
      <c r="I66" s="49" t="s">
        <v>798</v>
      </c>
      <c r="J66" s="67" t="s">
        <v>791</v>
      </c>
      <c r="K66" s="49" t="s">
        <v>799</v>
      </c>
    </row>
    <row r="84" spans="14:21">
      <c r="N84">
        <v>384</v>
      </c>
      <c r="P84" s="49" t="s">
        <v>737</v>
      </c>
      <c r="Q84">
        <v>5</v>
      </c>
    </row>
    <row r="85" spans="14:21">
      <c r="P85" s="49" t="s">
        <v>849</v>
      </c>
      <c r="Q85">
        <v>162.5</v>
      </c>
    </row>
    <row r="87" spans="14:21">
      <c r="P87" s="49" t="s">
        <v>729</v>
      </c>
      <c r="Q87" s="49" t="s">
        <v>790</v>
      </c>
      <c r="R87" s="49" t="s">
        <v>849</v>
      </c>
      <c r="S87" s="66" t="s">
        <v>791</v>
      </c>
      <c r="T87" s="49" t="s">
        <v>737</v>
      </c>
    </row>
    <row r="89" spans="14:21">
      <c r="R89">
        <v>162.5</v>
      </c>
      <c r="S89" s="66" t="s">
        <v>850</v>
      </c>
      <c r="T89">
        <v>5</v>
      </c>
      <c r="U89" s="59">
        <v>0.95</v>
      </c>
    </row>
    <row r="91" spans="14:21">
      <c r="Q91">
        <v>157.5</v>
      </c>
      <c r="S91">
        <v>167.5</v>
      </c>
      <c r="U91" s="59">
        <v>0.95</v>
      </c>
    </row>
    <row r="94" spans="14:21">
      <c r="N94">
        <v>1067</v>
      </c>
      <c r="P94" s="49" t="s">
        <v>737</v>
      </c>
      <c r="Q94">
        <v>3</v>
      </c>
    </row>
    <row r="95" spans="14:21">
      <c r="P95" s="49" t="s">
        <v>849</v>
      </c>
      <c r="Q95" s="49">
        <v>163.80000000000001</v>
      </c>
    </row>
    <row r="96" spans="14:21">
      <c r="P96" s="49" t="s">
        <v>729</v>
      </c>
      <c r="Q96" s="49" t="s">
        <v>790</v>
      </c>
      <c r="R96" s="49" t="s">
        <v>849</v>
      </c>
      <c r="S96" s="66" t="s">
        <v>791</v>
      </c>
      <c r="T96" s="49" t="s">
        <v>737</v>
      </c>
    </row>
    <row r="97" spans="14:21">
      <c r="R97">
        <v>163.80000000000001</v>
      </c>
    </row>
    <row r="98" spans="14:21">
      <c r="Q98">
        <v>160.80000000000001</v>
      </c>
      <c r="S98">
        <v>166.8</v>
      </c>
      <c r="U98" s="59">
        <v>0.95</v>
      </c>
    </row>
    <row r="101" spans="14:21">
      <c r="N101">
        <v>200</v>
      </c>
      <c r="Q101">
        <v>6.93</v>
      </c>
    </row>
    <row r="102" spans="14:21">
      <c r="P102" s="49" t="s">
        <v>849</v>
      </c>
      <c r="Q102" s="49">
        <v>165</v>
      </c>
    </row>
  </sheetData>
  <autoFilter ref="A1:A3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>
      <selection activeCell="F4" sqref="F4"/>
    </sheetView>
  </sheetViews>
  <sheetFormatPr defaultRowHeight="15"/>
  <cols>
    <col min="1" max="1" width="9.140625" style="13"/>
    <col min="2" max="2" width="16" style="13" bestFit="1" customWidth="1"/>
    <col min="3" max="3" width="15.140625" style="13" bestFit="1" customWidth="1"/>
    <col min="4" max="4" width="22.28515625" style="13" bestFit="1" customWidth="1"/>
    <col min="5" max="5" width="16.5703125" style="13" bestFit="1" customWidth="1"/>
    <col min="6" max="6" width="22.5703125" style="13" bestFit="1" customWidth="1"/>
    <col min="7" max="7" width="16.28515625" style="13" bestFit="1" customWidth="1"/>
    <col min="8" max="8" width="22" style="13" bestFit="1" customWidth="1"/>
    <col min="9" max="9" width="22.28515625" style="13" bestFit="1" customWidth="1"/>
    <col min="10" max="10" width="21.140625" style="13" bestFit="1" customWidth="1"/>
    <col min="11" max="16384" width="9.140625" style="13"/>
  </cols>
  <sheetData>
    <row r="1" spans="1:12">
      <c r="A1" s="11"/>
      <c r="B1" s="118" t="s">
        <v>25</v>
      </c>
      <c r="C1" s="119"/>
      <c r="D1" s="119"/>
      <c r="E1" s="119"/>
      <c r="F1" s="119"/>
      <c r="G1" s="119"/>
      <c r="H1" s="119"/>
      <c r="I1" s="119"/>
      <c r="J1" s="119"/>
      <c r="K1" s="12"/>
      <c r="L1" s="11"/>
    </row>
    <row r="2" spans="1:12" ht="15.75" thickBot="1">
      <c r="A2" s="14"/>
      <c r="B2" s="15"/>
      <c r="C2" s="15"/>
      <c r="D2" s="15"/>
      <c r="E2" s="16"/>
      <c r="F2" s="16"/>
      <c r="G2" s="16"/>
      <c r="H2" s="17"/>
      <c r="I2" s="18"/>
      <c r="J2" s="18"/>
      <c r="K2" s="19"/>
      <c r="L2" s="14"/>
    </row>
    <row r="3" spans="1:12" ht="45.75" thickBot="1">
      <c r="A3" s="20"/>
      <c r="B3" s="21" t="s">
        <v>26</v>
      </c>
      <c r="C3" s="22" t="s">
        <v>88</v>
      </c>
      <c r="D3" s="22" t="s">
        <v>27</v>
      </c>
      <c r="E3" s="22" t="s">
        <v>28</v>
      </c>
      <c r="F3" s="23" t="s">
        <v>29</v>
      </c>
      <c r="G3" s="23" t="s">
        <v>30</v>
      </c>
      <c r="H3" s="22" t="s">
        <v>31</v>
      </c>
      <c r="I3" s="22" t="s">
        <v>32</v>
      </c>
      <c r="J3" s="24" t="s">
        <v>33</v>
      </c>
      <c r="K3" s="25"/>
      <c r="L3" s="20"/>
    </row>
    <row r="4" spans="1:12" ht="84">
      <c r="A4" s="26"/>
      <c r="B4" s="32" t="s">
        <v>34</v>
      </c>
      <c r="C4" s="33" t="s">
        <v>35</v>
      </c>
      <c r="D4" s="34" t="s">
        <v>36</v>
      </c>
      <c r="E4" s="35" t="s">
        <v>37</v>
      </c>
      <c r="F4" s="35" t="s">
        <v>38</v>
      </c>
      <c r="G4" s="35" t="s">
        <v>39</v>
      </c>
      <c r="H4" s="33" t="s">
        <v>40</v>
      </c>
      <c r="I4" s="33" t="s">
        <v>41</v>
      </c>
      <c r="J4" s="36" t="s">
        <v>42</v>
      </c>
      <c r="K4" s="27"/>
      <c r="L4" s="26"/>
    </row>
    <row r="5" spans="1:12" ht="96">
      <c r="A5" s="26"/>
      <c r="B5" s="32" t="s">
        <v>43</v>
      </c>
      <c r="C5" s="33" t="s">
        <v>35</v>
      </c>
      <c r="D5" s="34" t="s">
        <v>36</v>
      </c>
      <c r="E5" s="35" t="s">
        <v>44</v>
      </c>
      <c r="F5" s="35" t="s">
        <v>45</v>
      </c>
      <c r="G5" s="35" t="s">
        <v>39</v>
      </c>
      <c r="H5" s="33" t="s">
        <v>40</v>
      </c>
      <c r="I5" s="33" t="s">
        <v>46</v>
      </c>
      <c r="J5" s="36" t="s">
        <v>42</v>
      </c>
      <c r="K5" s="27"/>
      <c r="L5" s="26"/>
    </row>
    <row r="6" spans="1:12" ht="60">
      <c r="A6" s="26"/>
      <c r="B6" s="32" t="s">
        <v>47</v>
      </c>
      <c r="C6" s="33" t="s">
        <v>35</v>
      </c>
      <c r="D6" s="34" t="s">
        <v>48</v>
      </c>
      <c r="E6" s="35" t="s">
        <v>49</v>
      </c>
      <c r="F6" s="35" t="s">
        <v>50</v>
      </c>
      <c r="G6" s="33" t="s">
        <v>51</v>
      </c>
      <c r="H6" s="33" t="s">
        <v>40</v>
      </c>
      <c r="I6" s="33" t="s">
        <v>52</v>
      </c>
      <c r="J6" s="37" t="s">
        <v>53</v>
      </c>
      <c r="K6" s="27"/>
      <c r="L6" s="26"/>
    </row>
    <row r="7" spans="1:12" ht="60">
      <c r="A7" s="14"/>
      <c r="B7" s="32" t="s">
        <v>54</v>
      </c>
      <c r="C7" s="33" t="s">
        <v>35</v>
      </c>
      <c r="D7" s="34" t="s">
        <v>55</v>
      </c>
      <c r="E7" s="33" t="s">
        <v>56</v>
      </c>
      <c r="F7" s="33" t="s">
        <v>57</v>
      </c>
      <c r="G7" s="33" t="s">
        <v>51</v>
      </c>
      <c r="H7" s="33" t="s">
        <v>40</v>
      </c>
      <c r="I7" s="33" t="s">
        <v>58</v>
      </c>
      <c r="J7" s="37" t="s">
        <v>59</v>
      </c>
      <c r="K7" s="27"/>
      <c r="L7" s="14"/>
    </row>
    <row r="8" spans="1:12" ht="48">
      <c r="A8" s="14"/>
      <c r="B8" s="32" t="s">
        <v>60</v>
      </c>
      <c r="C8" s="33"/>
      <c r="D8" s="34" t="s">
        <v>61</v>
      </c>
      <c r="E8" s="33" t="s">
        <v>62</v>
      </c>
      <c r="F8" s="33" t="s">
        <v>63</v>
      </c>
      <c r="G8" s="33" t="s">
        <v>51</v>
      </c>
      <c r="H8" s="33" t="s">
        <v>40</v>
      </c>
      <c r="I8" s="33" t="s">
        <v>64</v>
      </c>
      <c r="J8" s="37" t="s">
        <v>65</v>
      </c>
      <c r="K8" s="27"/>
      <c r="L8" s="14"/>
    </row>
    <row r="9" spans="1:12" ht="24">
      <c r="A9" s="14"/>
      <c r="B9" s="32" t="s">
        <v>66</v>
      </c>
      <c r="C9" s="33" t="s">
        <v>35</v>
      </c>
      <c r="D9" s="34" t="s">
        <v>67</v>
      </c>
      <c r="E9" s="33" t="s">
        <v>68</v>
      </c>
      <c r="F9" s="33" t="s">
        <v>69</v>
      </c>
      <c r="G9" s="33" t="s">
        <v>51</v>
      </c>
      <c r="H9" s="33" t="s">
        <v>40</v>
      </c>
      <c r="I9" s="33" t="s">
        <v>70</v>
      </c>
      <c r="J9" s="37" t="s">
        <v>71</v>
      </c>
      <c r="K9" s="27"/>
      <c r="L9" s="14"/>
    </row>
    <row r="10" spans="1:12" ht="24">
      <c r="A10" s="14"/>
      <c r="B10" s="32" t="s">
        <v>72</v>
      </c>
      <c r="C10" s="33" t="s">
        <v>35</v>
      </c>
      <c r="D10" s="34" t="s">
        <v>73</v>
      </c>
      <c r="E10" s="33" t="s">
        <v>56</v>
      </c>
      <c r="F10" s="33" t="s">
        <v>74</v>
      </c>
      <c r="G10" s="33" t="s">
        <v>51</v>
      </c>
      <c r="H10" s="33" t="s">
        <v>40</v>
      </c>
      <c r="I10" s="33" t="s">
        <v>75</v>
      </c>
      <c r="J10" s="37" t="s">
        <v>76</v>
      </c>
      <c r="K10" s="27"/>
      <c r="L10" s="14"/>
    </row>
    <row r="11" spans="1:12" ht="60.75" thickBot="1">
      <c r="A11" s="14"/>
      <c r="B11" s="32" t="s">
        <v>77</v>
      </c>
      <c r="C11" s="33" t="s">
        <v>35</v>
      </c>
      <c r="D11" s="33" t="s">
        <v>78</v>
      </c>
      <c r="E11" s="33" t="s">
        <v>79</v>
      </c>
      <c r="F11" s="33" t="s">
        <v>80</v>
      </c>
      <c r="G11" s="33" t="s">
        <v>51</v>
      </c>
      <c r="H11" s="33" t="s">
        <v>81</v>
      </c>
      <c r="I11" s="33" t="s">
        <v>82</v>
      </c>
      <c r="J11" s="37" t="s">
        <v>83</v>
      </c>
      <c r="K11" s="27"/>
      <c r="L11" s="14"/>
    </row>
    <row r="12" spans="1:12" ht="15.75" thickBot="1">
      <c r="B12" s="120" t="s">
        <v>84</v>
      </c>
      <c r="C12" s="121"/>
      <c r="D12" s="122" t="s">
        <v>85</v>
      </c>
      <c r="E12" s="123"/>
      <c r="F12" s="120" t="s">
        <v>86</v>
      </c>
      <c r="G12" s="121"/>
      <c r="H12" s="122" t="s">
        <v>85</v>
      </c>
      <c r="I12" s="123"/>
      <c r="J12" s="38"/>
      <c r="K12" s="27"/>
      <c r="L12" s="14"/>
    </row>
    <row r="13" spans="1:12">
      <c r="A13" s="28"/>
      <c r="B13" s="29"/>
      <c r="C13" s="29"/>
      <c r="D13" s="29"/>
      <c r="E13" s="29"/>
      <c r="F13" s="30"/>
      <c r="G13" s="30"/>
      <c r="H13" s="30"/>
      <c r="I13" s="30"/>
      <c r="J13" s="30"/>
      <c r="K13" s="31"/>
      <c r="L13" s="14"/>
    </row>
    <row r="14" spans="1:12">
      <c r="B14" s="15" t="s">
        <v>87</v>
      </c>
    </row>
  </sheetData>
  <mergeCells count="5">
    <mergeCell ref="B1:J1"/>
    <mergeCell ref="B12:C12"/>
    <mergeCell ref="D12:E12"/>
    <mergeCell ref="F12:G12"/>
    <mergeCell ref="H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P1:AA22"/>
  <sheetViews>
    <sheetView workbookViewId="0">
      <selection activeCell="D22" sqref="D22"/>
    </sheetView>
  </sheetViews>
  <sheetFormatPr defaultRowHeight="15"/>
  <cols>
    <col min="20" max="20" width="9.140625" style="49"/>
  </cols>
  <sheetData>
    <row r="1" spans="16:27">
      <c r="X1" s="51" t="s">
        <v>735</v>
      </c>
      <c r="Y1" s="51" t="s">
        <v>736</v>
      </c>
      <c r="Z1" s="51" t="s">
        <v>737</v>
      </c>
      <c r="AA1" s="51" t="s">
        <v>738</v>
      </c>
    </row>
    <row r="2" spans="16:27">
      <c r="X2" s="51" t="s">
        <v>736</v>
      </c>
      <c r="Y2" s="51">
        <v>384</v>
      </c>
      <c r="Z2" s="68" t="s">
        <v>800</v>
      </c>
      <c r="AA2" s="69">
        <v>0.95</v>
      </c>
    </row>
    <row r="4" spans="16:27">
      <c r="P4" s="70"/>
      <c r="Q4" s="70"/>
      <c r="R4" s="70"/>
      <c r="S4" s="70"/>
      <c r="T4" s="70" t="s">
        <v>773</v>
      </c>
      <c r="U4" s="70" t="s">
        <v>771</v>
      </c>
      <c r="V4" s="70" t="s">
        <v>770</v>
      </c>
      <c r="W4" s="49" t="s">
        <v>801</v>
      </c>
      <c r="X4" s="45" t="s">
        <v>768</v>
      </c>
      <c r="Y4" s="45" t="s">
        <v>768</v>
      </c>
      <c r="Z4" s="49" t="s">
        <v>768</v>
      </c>
      <c r="AA4" s="70"/>
    </row>
    <row r="5" spans="16:27">
      <c r="P5" s="70"/>
      <c r="Q5" s="70"/>
      <c r="R5" s="70"/>
      <c r="S5" s="70"/>
      <c r="T5" s="70" t="s">
        <v>755</v>
      </c>
      <c r="U5" s="70" t="s">
        <v>740</v>
      </c>
      <c r="V5" s="70" t="s">
        <v>741</v>
      </c>
      <c r="W5" s="70" t="s">
        <v>739</v>
      </c>
      <c r="X5" s="45" t="s">
        <v>734</v>
      </c>
      <c r="Y5" s="71" t="s">
        <v>755</v>
      </c>
      <c r="Z5" s="70" t="s">
        <v>802</v>
      </c>
      <c r="AA5" s="70"/>
    </row>
    <row r="6" spans="16:27">
      <c r="P6" s="70" t="s">
        <v>754</v>
      </c>
      <c r="Q6" s="70" t="s">
        <v>753</v>
      </c>
      <c r="R6" s="71" t="s">
        <v>752</v>
      </c>
      <c r="S6" s="70" t="s">
        <v>96</v>
      </c>
      <c r="T6" s="70" t="s">
        <v>772</v>
      </c>
      <c r="U6" s="70" t="s">
        <v>748</v>
      </c>
      <c r="V6" s="49" t="s">
        <v>864</v>
      </c>
      <c r="W6" s="49" t="s">
        <v>745</v>
      </c>
      <c r="X6" s="45" t="s">
        <v>863</v>
      </c>
      <c r="Y6" s="71" t="s">
        <v>756</v>
      </c>
      <c r="Z6" s="70"/>
      <c r="AA6" s="70"/>
    </row>
    <row r="7" spans="16:27">
      <c r="P7" s="70" t="s">
        <v>769</v>
      </c>
      <c r="Q7" s="70"/>
      <c r="R7" s="71">
        <v>1</v>
      </c>
      <c r="S7" s="70" t="s">
        <v>731</v>
      </c>
      <c r="T7" s="71">
        <v>3</v>
      </c>
      <c r="U7" s="70" t="s">
        <v>749</v>
      </c>
      <c r="V7" s="70" t="s">
        <v>731</v>
      </c>
      <c r="W7" s="70" t="s">
        <v>742</v>
      </c>
      <c r="X7" s="57">
        <v>7.25</v>
      </c>
      <c r="Y7" s="55"/>
    </row>
    <row r="8" spans="16:27">
      <c r="P8" s="70"/>
      <c r="Q8" s="70"/>
      <c r="R8" s="71">
        <v>2</v>
      </c>
      <c r="S8" s="70" t="s">
        <v>750</v>
      </c>
      <c r="T8" s="70"/>
      <c r="U8" s="70"/>
      <c r="V8" s="70" t="s">
        <v>746</v>
      </c>
      <c r="W8" s="49" t="s">
        <v>743</v>
      </c>
      <c r="X8" s="58"/>
    </row>
    <row r="9" spans="16:27">
      <c r="P9" s="70"/>
      <c r="Q9" s="70"/>
      <c r="R9" s="71">
        <v>3</v>
      </c>
      <c r="S9" s="70" t="s">
        <v>751</v>
      </c>
      <c r="T9" s="55"/>
      <c r="U9" s="55"/>
      <c r="V9" s="70" t="s">
        <v>747</v>
      </c>
      <c r="W9" s="55" t="s">
        <v>744</v>
      </c>
      <c r="X9" s="58"/>
    </row>
    <row r="10" spans="16:27">
      <c r="P10" s="70"/>
      <c r="Q10" s="70"/>
      <c r="R10" s="70"/>
      <c r="S10" s="70"/>
      <c r="T10" s="55"/>
      <c r="U10" s="55"/>
      <c r="V10" s="55"/>
      <c r="W10" s="55" t="s">
        <v>742</v>
      </c>
      <c r="X10" s="58"/>
    </row>
    <row r="11" spans="16:27">
      <c r="P11" s="70"/>
      <c r="Q11" s="70"/>
      <c r="R11" s="70"/>
      <c r="S11" s="70"/>
      <c r="T11" s="55"/>
      <c r="U11" s="55"/>
      <c r="V11" s="55"/>
      <c r="W11" s="55" t="s">
        <v>743</v>
      </c>
      <c r="X11" s="58"/>
    </row>
    <row r="12" spans="16:27">
      <c r="P12" s="70"/>
      <c r="Q12" s="70"/>
      <c r="R12" s="70"/>
      <c r="S12" s="70"/>
      <c r="T12" s="55"/>
      <c r="U12" s="55"/>
      <c r="V12" s="55"/>
      <c r="W12" s="55" t="s">
        <v>744</v>
      </c>
      <c r="X12" s="58"/>
    </row>
    <row r="13" spans="16:27">
      <c r="P13" s="70"/>
      <c r="Q13" s="70"/>
      <c r="R13" s="70"/>
      <c r="S13" s="70"/>
      <c r="T13" s="55"/>
      <c r="U13" s="55"/>
      <c r="V13" s="55"/>
      <c r="W13" s="55" t="s">
        <v>742</v>
      </c>
      <c r="X13" s="58"/>
    </row>
    <row r="14" spans="16:27">
      <c r="P14" s="55"/>
      <c r="Q14" s="55"/>
      <c r="R14" s="55"/>
      <c r="S14" s="55"/>
      <c r="T14" s="55"/>
      <c r="U14" s="55"/>
      <c r="V14" s="55"/>
      <c r="W14" s="55" t="s">
        <v>743</v>
      </c>
      <c r="X14" s="58"/>
    </row>
    <row r="15" spans="16:27">
      <c r="P15" s="55"/>
      <c r="Q15" s="55"/>
      <c r="R15" s="55"/>
      <c r="S15" s="55"/>
      <c r="T15" s="55"/>
      <c r="U15" s="55"/>
      <c r="V15" s="55"/>
      <c r="W15" s="55" t="s">
        <v>744</v>
      </c>
      <c r="X15" s="58"/>
    </row>
    <row r="16" spans="16:27">
      <c r="P16" s="55"/>
      <c r="Q16" s="55"/>
      <c r="R16" s="55"/>
      <c r="S16" s="55"/>
      <c r="T16" s="55"/>
      <c r="U16" s="55"/>
      <c r="V16" s="55"/>
      <c r="W16" s="55"/>
      <c r="X16" s="58"/>
    </row>
    <row r="17" spans="24:24">
      <c r="X17" s="58"/>
    </row>
    <row r="18" spans="24:24">
      <c r="X18" s="58"/>
    </row>
    <row r="19" spans="24:24">
      <c r="X19" s="58"/>
    </row>
    <row r="20" spans="24:24">
      <c r="X20" s="58"/>
    </row>
    <row r="21" spans="24:24">
      <c r="X21" s="58"/>
    </row>
    <row r="22" spans="24:24">
      <c r="X22" s="5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1"/>
  <sheetViews>
    <sheetView showGridLines="0" workbookViewId="0">
      <selection activeCell="P2" sqref="P2"/>
    </sheetView>
  </sheetViews>
  <sheetFormatPr defaultRowHeight="15"/>
  <cols>
    <col min="1" max="1" width="14.5703125" bestFit="1" customWidth="1"/>
    <col min="2" max="2" width="14.42578125" bestFit="1" customWidth="1"/>
    <col min="3" max="3" width="14.140625" bestFit="1" customWidth="1"/>
  </cols>
  <sheetData>
    <row r="1" spans="1:11">
      <c r="A1" s="42" t="s">
        <v>89</v>
      </c>
      <c r="B1" s="40" t="s">
        <v>90</v>
      </c>
      <c r="C1" s="40" t="s">
        <v>91</v>
      </c>
      <c r="D1" s="39"/>
      <c r="E1" s="39"/>
      <c r="F1" s="39"/>
      <c r="G1" s="39"/>
      <c r="H1" s="39"/>
      <c r="I1" s="39"/>
      <c r="J1" s="39"/>
      <c r="K1" s="39"/>
    </row>
    <row r="2" spans="1:11">
      <c r="A2" s="41">
        <v>33.648207302979202</v>
      </c>
      <c r="B2" s="43">
        <v>17.443859435521016</v>
      </c>
      <c r="C2" s="44">
        <v>9.2767001506100826</v>
      </c>
      <c r="D2" s="85">
        <f>B2-B3</f>
        <v>1.0732097550295521</v>
      </c>
      <c r="E2" s="39"/>
      <c r="F2" s="39"/>
      <c r="G2" s="39"/>
      <c r="H2" s="39"/>
      <c r="I2" s="39"/>
      <c r="J2" s="39"/>
      <c r="K2" s="39"/>
    </row>
    <row r="3" spans="1:11">
      <c r="A3" s="41">
        <v>29.871571309508791</v>
      </c>
      <c r="B3" s="43">
        <v>16.370649680491464</v>
      </c>
      <c r="C3" s="44">
        <v>8.0844851974881635</v>
      </c>
      <c r="D3" s="39"/>
      <c r="E3" s="39"/>
      <c r="F3" s="39"/>
      <c r="G3" s="39"/>
      <c r="H3" s="39"/>
      <c r="I3" s="39"/>
      <c r="J3" s="39"/>
      <c r="K3" s="39"/>
    </row>
    <row r="4" spans="1:11">
      <c r="A4" s="41">
        <v>39.354537477681475</v>
      </c>
      <c r="B4" s="43">
        <v>19.036746683119183</v>
      </c>
      <c r="C4" s="44">
        <v>6.6021453714572269</v>
      </c>
      <c r="D4" s="39"/>
      <c r="E4" s="39"/>
      <c r="F4" s="39"/>
      <c r="G4" s="39"/>
      <c r="H4" s="39"/>
      <c r="I4" s="39"/>
      <c r="J4" s="39"/>
      <c r="K4" s="39"/>
    </row>
    <row r="5" spans="1:11">
      <c r="A5" s="41">
        <v>39.891900371091978</v>
      </c>
      <c r="B5" s="43">
        <v>19.076895067913842</v>
      </c>
      <c r="C5" s="44">
        <v>17.847510917119212</v>
      </c>
      <c r="D5" s="39"/>
      <c r="E5" s="39"/>
      <c r="F5" s="39"/>
      <c r="G5" s="39"/>
      <c r="H5" s="39"/>
      <c r="I5" s="39"/>
      <c r="J5" s="39"/>
      <c r="K5" s="39"/>
    </row>
    <row r="6" spans="1:11">
      <c r="A6" s="41">
        <v>33.231118580917169</v>
      </c>
      <c r="B6" s="43">
        <v>21.130351155963439</v>
      </c>
      <c r="C6" s="44">
        <v>8.451152439666382</v>
      </c>
      <c r="D6" s="39"/>
      <c r="E6" s="39"/>
      <c r="F6" s="39"/>
      <c r="G6" s="39"/>
      <c r="H6" s="39"/>
      <c r="I6" s="39"/>
      <c r="J6" s="39"/>
      <c r="K6" s="39"/>
    </row>
    <row r="7" spans="1:11">
      <c r="A7" s="41">
        <v>25.347100645748405</v>
      </c>
      <c r="B7" s="43">
        <v>18.917283614933915</v>
      </c>
      <c r="C7" s="44">
        <v>5.9645916346276513</v>
      </c>
      <c r="D7" s="39"/>
      <c r="E7" s="39" t="s">
        <v>10</v>
      </c>
      <c r="F7" s="45">
        <v>11</v>
      </c>
      <c r="G7" s="45">
        <v>12</v>
      </c>
      <c r="H7" s="45">
        <v>12</v>
      </c>
      <c r="I7" s="45">
        <v>13</v>
      </c>
      <c r="J7" s="45">
        <v>12</v>
      </c>
      <c r="K7" s="39"/>
    </row>
    <row r="8" spans="1:11">
      <c r="A8" s="41">
        <v>37.575089220178512</v>
      </c>
      <c r="B8" s="43">
        <v>18.396883914545256</v>
      </c>
      <c r="C8" s="44">
        <v>5.8116887452999375</v>
      </c>
      <c r="D8" s="39"/>
      <c r="E8" s="39" t="s">
        <v>92</v>
      </c>
      <c r="F8" s="45">
        <v>12</v>
      </c>
      <c r="G8" s="45">
        <v>12</v>
      </c>
      <c r="H8" s="45">
        <v>12</v>
      </c>
      <c r="I8" s="45">
        <v>12</v>
      </c>
      <c r="J8" s="45">
        <v>12</v>
      </c>
      <c r="K8" s="39"/>
    </row>
    <row r="9" spans="1:11">
      <c r="A9" s="41">
        <v>35.737190380735512</v>
      </c>
      <c r="B9" s="43">
        <v>18.353141083007447</v>
      </c>
      <c r="C9" s="44">
        <v>6.4416712490219208</v>
      </c>
      <c r="D9" s="39"/>
      <c r="E9" s="39" t="s">
        <v>93</v>
      </c>
      <c r="F9" s="45">
        <v>-1</v>
      </c>
      <c r="G9" s="45">
        <v>0</v>
      </c>
      <c r="H9" s="45">
        <v>0</v>
      </c>
      <c r="I9" s="45">
        <v>1</v>
      </c>
      <c r="J9" s="45">
        <v>0</v>
      </c>
      <c r="K9" s="39"/>
    </row>
    <row r="10" spans="1:11">
      <c r="A10" s="41">
        <v>27.288089070426452</v>
      </c>
      <c r="B10" s="43">
        <v>16.865983720255844</v>
      </c>
      <c r="C10" s="44">
        <v>5.0713982167940861</v>
      </c>
      <c r="D10" s="39"/>
      <c r="E10" s="46"/>
      <c r="F10" s="47">
        <v>1</v>
      </c>
      <c r="G10" s="47">
        <v>0</v>
      </c>
      <c r="H10" s="47">
        <v>0</v>
      </c>
      <c r="I10" s="47">
        <v>1</v>
      </c>
      <c r="J10" s="47">
        <v>0</v>
      </c>
      <c r="K10" s="46" t="s">
        <v>94</v>
      </c>
    </row>
    <row r="11" spans="1:11">
      <c r="A11" s="41">
        <v>26.673307925799371</v>
      </c>
      <c r="B11" s="43">
        <v>17.317760188153365</v>
      </c>
      <c r="C11" s="44">
        <v>5.2579469610742784</v>
      </c>
      <c r="D11" s="39"/>
      <c r="E11" s="39" t="s">
        <v>14</v>
      </c>
      <c r="F11" s="45">
        <v>0.4</v>
      </c>
      <c r="G11" s="39">
        <v>0.5</v>
      </c>
      <c r="H11" s="39"/>
      <c r="I11" s="39"/>
      <c r="J11" s="39"/>
      <c r="K11" s="39"/>
    </row>
    <row r="12" spans="1:11">
      <c r="A12" s="41">
        <v>33.38683566513496</v>
      </c>
      <c r="B12" s="43">
        <v>19.62359487961329</v>
      </c>
      <c r="C12" s="44">
        <v>10.342777719823214</v>
      </c>
      <c r="D12" s="39"/>
      <c r="E12" s="46" t="s">
        <v>15</v>
      </c>
      <c r="F12" s="48">
        <v>0.63245553203367588</v>
      </c>
      <c r="G12" s="48">
        <v>0.70710678118654757</v>
      </c>
      <c r="H12" s="46"/>
      <c r="I12" s="46"/>
      <c r="J12" s="46"/>
      <c r="K12" s="46" t="s">
        <v>95</v>
      </c>
    </row>
    <row r="13" spans="1:11">
      <c r="A13" s="41">
        <v>41.860249112328972</v>
      </c>
      <c r="B13" s="43">
        <v>17.555544291677315</v>
      </c>
      <c r="C13" s="44">
        <v>6.0212884488500302</v>
      </c>
      <c r="D13" s="39"/>
      <c r="E13" s="39"/>
      <c r="F13" s="39"/>
      <c r="G13" s="39"/>
      <c r="H13" s="39"/>
      <c r="I13" s="39"/>
      <c r="J13" s="39"/>
      <c r="K13" s="39"/>
    </row>
    <row r="14" spans="1:11">
      <c r="A14" s="41">
        <v>22.899485259423045</v>
      </c>
      <c r="B14" s="43">
        <v>18.305006556983699</v>
      </c>
      <c r="C14" s="44">
        <v>4.9193335682744852</v>
      </c>
      <c r="D14" s="39"/>
      <c r="E14" s="39"/>
      <c r="F14" s="39"/>
      <c r="G14" s="39"/>
      <c r="H14" s="39"/>
      <c r="I14" s="39"/>
      <c r="J14" s="39"/>
      <c r="K14" s="39"/>
    </row>
    <row r="15" spans="1:11">
      <c r="A15" s="41">
        <v>23.252984316211815</v>
      </c>
      <c r="B15" s="43">
        <v>20.029524391860981</v>
      </c>
      <c r="C15" s="44">
        <v>4.588804726984212</v>
      </c>
      <c r="D15" s="39"/>
      <c r="E15" s="39"/>
      <c r="F15" s="39"/>
      <c r="G15" s="39"/>
      <c r="H15" s="39"/>
      <c r="I15" s="39"/>
      <c r="J15" s="39"/>
      <c r="K15" s="39"/>
    </row>
    <row r="16" spans="1:11">
      <c r="A16" s="41">
        <v>41.805830562204939</v>
      </c>
      <c r="B16" s="43">
        <v>19.766275441418028</v>
      </c>
      <c r="C16" s="44">
        <v>6.0869308606566701</v>
      </c>
      <c r="D16" s="39"/>
      <c r="E16" s="39"/>
      <c r="F16" s="39"/>
      <c r="G16" s="39"/>
      <c r="H16" s="39"/>
      <c r="I16" s="39"/>
      <c r="J16" s="39"/>
      <c r="K16" s="39"/>
    </row>
    <row r="17" spans="1:3">
      <c r="A17" s="41">
        <v>39.943456935615032</v>
      </c>
      <c r="B17" s="43">
        <v>20.648333403508801</v>
      </c>
      <c r="C17" s="44">
        <v>7.2383173650810537</v>
      </c>
    </row>
    <row r="18" spans="1:3">
      <c r="A18" s="41">
        <v>40.646881469001329</v>
      </c>
      <c r="B18" s="43">
        <v>18.865173937710594</v>
      </c>
      <c r="C18" s="44">
        <v>6.6805633303774945</v>
      </c>
    </row>
    <row r="19" spans="1:3">
      <c r="A19" s="41">
        <v>38.001118112497011</v>
      </c>
      <c r="B19" s="43">
        <v>18.492453961087172</v>
      </c>
      <c r="C19" s="44">
        <v>4.2999485407417133</v>
      </c>
    </row>
    <row r="20" spans="1:3">
      <c r="A20" s="41">
        <v>26.581142187711656</v>
      </c>
      <c r="B20" s="43">
        <v>19.622197140921884</v>
      </c>
      <c r="C20" s="44">
        <v>4.5311017122282147</v>
      </c>
    </row>
    <row r="21" spans="1:3">
      <c r="A21" s="41">
        <v>40.889598260351107</v>
      </c>
      <c r="B21" s="43">
        <v>18.010442715604746</v>
      </c>
      <c r="C21" s="44">
        <v>17.366772598696478</v>
      </c>
    </row>
    <row r="22" spans="1:3">
      <c r="A22" s="41">
        <v>34.077431856487664</v>
      </c>
      <c r="B22" s="43">
        <v>18.60713255326371</v>
      </c>
      <c r="C22" s="44">
        <v>4.0329839182061784</v>
      </c>
    </row>
    <row r="23" spans="1:3">
      <c r="A23" s="41">
        <v>34.885297677163713</v>
      </c>
      <c r="B23" s="43">
        <v>17.948326628185796</v>
      </c>
      <c r="C23" s="44">
        <v>5.7354537728058865</v>
      </c>
    </row>
    <row r="24" spans="1:3">
      <c r="A24" s="41">
        <v>40.209369754155475</v>
      </c>
      <c r="B24" s="43">
        <v>18.189802024915139</v>
      </c>
      <c r="C24" s="44">
        <v>7.6256851991102437</v>
      </c>
    </row>
    <row r="25" spans="1:3">
      <c r="A25" s="41">
        <v>28.36637324789454</v>
      </c>
      <c r="B25" s="43">
        <v>16.393020152864153</v>
      </c>
      <c r="C25" s="44">
        <v>5.2387773479144988</v>
      </c>
    </row>
    <row r="26" spans="1:3">
      <c r="A26" s="41">
        <v>28.176092692742646</v>
      </c>
      <c r="B26" s="43">
        <v>18.822883590892541</v>
      </c>
      <c r="C26" s="44">
        <v>4.8813639675682099</v>
      </c>
    </row>
    <row r="27" spans="1:3">
      <c r="A27" s="41">
        <v>35.41597089110703</v>
      </c>
      <c r="B27" s="43">
        <v>19.228900293439242</v>
      </c>
      <c r="C27" s="44">
        <v>5.0373584462709751</v>
      </c>
    </row>
    <row r="28" spans="1:3">
      <c r="A28" s="41">
        <v>32.223675429673648</v>
      </c>
      <c r="B28" s="43">
        <v>16.630551365283438</v>
      </c>
      <c r="C28" s="44">
        <v>4.8706211366736829</v>
      </c>
    </row>
    <row r="29" spans="1:3">
      <c r="A29" s="41">
        <v>27.419072133758736</v>
      </c>
      <c r="B29" s="43">
        <v>16.942775190450725</v>
      </c>
      <c r="C29" s="44">
        <v>10.688705052470713</v>
      </c>
    </row>
    <row r="30" spans="1:3">
      <c r="A30" s="41">
        <v>28.176629056756575</v>
      </c>
      <c r="B30" s="43">
        <v>18.781847311532907</v>
      </c>
      <c r="C30" s="44">
        <v>13.852523201134508</v>
      </c>
    </row>
    <row r="31" spans="1:3">
      <c r="A31" s="41">
        <v>40.155108186590688</v>
      </c>
      <c r="B31" s="43">
        <v>17.435911632668198</v>
      </c>
      <c r="C31" s="44">
        <v>4.1109868533944613</v>
      </c>
    </row>
    <row r="32" spans="1:3">
      <c r="A32" s="41">
        <v>32.63601055856482</v>
      </c>
      <c r="B32" s="39"/>
      <c r="C32" s="44">
        <v>15.919101364137028</v>
      </c>
    </row>
    <row r="33" spans="1:3">
      <c r="A33" s="41">
        <v>40.105943616841472</v>
      </c>
      <c r="B33" s="39"/>
      <c r="C33" s="44">
        <v>8.7791370639331276</v>
      </c>
    </row>
    <row r="34" spans="1:3">
      <c r="A34" s="41">
        <v>32.879723765438087</v>
      </c>
      <c r="B34" s="39"/>
      <c r="C34" s="44">
        <v>8.912724320620514</v>
      </c>
    </row>
    <row r="35" spans="1:3">
      <c r="A35" s="41">
        <v>38.738758205713125</v>
      </c>
      <c r="B35" s="39"/>
      <c r="C35" s="44">
        <v>9.7113802256860016</v>
      </c>
    </row>
    <row r="36" spans="1:3">
      <c r="A36" s="41">
        <v>25.145622549736142</v>
      </c>
      <c r="B36" s="39"/>
      <c r="C36" s="44">
        <v>7.0711869175796576</v>
      </c>
    </row>
    <row r="37" spans="1:3">
      <c r="A37" s="41">
        <v>28.173379053732848</v>
      </c>
      <c r="B37" s="39"/>
      <c r="C37" s="44">
        <v>5.3819362063360714</v>
      </c>
    </row>
    <row r="38" spans="1:3">
      <c r="A38" s="41">
        <v>27.45174150536873</v>
      </c>
      <c r="B38" s="39"/>
      <c r="C38" s="44">
        <v>6.1190533894067425</v>
      </c>
    </row>
    <row r="39" spans="1:3">
      <c r="A39" s="41">
        <v>28.355211661681871</v>
      </c>
      <c r="B39" s="39"/>
      <c r="C39" s="44">
        <v>7.9226850708165371</v>
      </c>
    </row>
    <row r="40" spans="1:3">
      <c r="A40" s="41">
        <v>38.263485754000683</v>
      </c>
      <c r="B40" s="39"/>
      <c r="C40" s="44">
        <v>9.5140078205470218</v>
      </c>
    </row>
    <row r="41" spans="1:3">
      <c r="A41" s="41">
        <v>30.020116744336114</v>
      </c>
      <c r="B41" s="39"/>
      <c r="C41" s="44">
        <v>6.0213663379803783</v>
      </c>
    </row>
    <row r="42" spans="1:3">
      <c r="A42" s="41">
        <v>37.556134595648004</v>
      </c>
      <c r="B42" s="39"/>
      <c r="C42" s="44">
        <v>4.6758093454707144</v>
      </c>
    </row>
    <row r="43" spans="1:3">
      <c r="A43" s="41">
        <v>23.925194496713949</v>
      </c>
      <c r="B43" s="39"/>
      <c r="C43" s="44">
        <v>12.364327515229496</v>
      </c>
    </row>
    <row r="44" spans="1:3">
      <c r="A44" s="41">
        <v>33.221178734156382</v>
      </c>
      <c r="B44" s="39"/>
      <c r="C44" s="44">
        <v>6.3688600012803267</v>
      </c>
    </row>
    <row r="45" spans="1:3">
      <c r="A45" s="41">
        <v>28.540472409270386</v>
      </c>
      <c r="B45" s="39"/>
      <c r="C45" s="44">
        <v>8.1993000952848654</v>
      </c>
    </row>
    <row r="46" spans="1:3">
      <c r="A46" s="41">
        <v>39.987084137040114</v>
      </c>
      <c r="B46" s="39"/>
      <c r="C46" s="44">
        <v>5.0776780258605942</v>
      </c>
    </row>
    <row r="47" spans="1:3">
      <c r="A47" s="41">
        <v>39.14808964506183</v>
      </c>
      <c r="B47" s="39"/>
      <c r="C47" s="44">
        <v>9.3290682389704358</v>
      </c>
    </row>
    <row r="48" spans="1:3">
      <c r="A48" s="41">
        <v>41.291494533088695</v>
      </c>
      <c r="B48" s="39"/>
      <c r="C48" s="44">
        <v>4.2495000325485455</v>
      </c>
    </row>
    <row r="49" spans="1:3">
      <c r="A49" s="41">
        <v>36.34682583917315</v>
      </c>
      <c r="B49" s="39"/>
      <c r="C49" s="44">
        <v>4.5382940081015937</v>
      </c>
    </row>
    <row r="50" spans="1:3">
      <c r="A50" s="41">
        <v>39.395893549400014</v>
      </c>
      <c r="B50" s="39"/>
      <c r="C50" s="44">
        <v>4.8801924454452692</v>
      </c>
    </row>
    <row r="51" spans="1:3">
      <c r="A51" s="41">
        <v>27.253806872407765</v>
      </c>
      <c r="B51" s="39"/>
      <c r="C51" s="44">
        <v>16.440151735057533</v>
      </c>
    </row>
    <row r="52" spans="1:3">
      <c r="A52" s="41">
        <v>23.304007218361058</v>
      </c>
      <c r="B52" s="39"/>
      <c r="C52" s="44">
        <v>4.2449347690052326</v>
      </c>
    </row>
    <row r="53" spans="1:3">
      <c r="A53" s="41">
        <v>35.642977913412281</v>
      </c>
      <c r="B53" s="39"/>
      <c r="C53" s="44">
        <v>8.0672382519997274</v>
      </c>
    </row>
    <row r="54" spans="1:3">
      <c r="A54" s="41">
        <v>38.537499974818758</v>
      </c>
      <c r="B54" s="39"/>
      <c r="C54" s="44">
        <v>9.1283683733927763</v>
      </c>
    </row>
    <row r="55" spans="1:3">
      <c r="A55" s="41">
        <v>38.47127173173515</v>
      </c>
      <c r="B55" s="39"/>
      <c r="C55" s="44">
        <v>6.3888252880820913</v>
      </c>
    </row>
    <row r="56" spans="1:3">
      <c r="A56" s="41">
        <v>32.909416832259808</v>
      </c>
      <c r="B56" s="39"/>
      <c r="C56" s="44">
        <v>4.1177056162196344</v>
      </c>
    </row>
    <row r="57" spans="1:3">
      <c r="A57" s="41">
        <v>34.830362849285002</v>
      </c>
      <c r="B57" s="39"/>
      <c r="C57" s="44">
        <v>5.1489152928105399</v>
      </c>
    </row>
    <row r="58" spans="1:3">
      <c r="A58" s="41">
        <v>34.960360361730032</v>
      </c>
      <c r="B58" s="39"/>
      <c r="C58" s="44">
        <v>4.6900555050806974</v>
      </c>
    </row>
    <row r="59" spans="1:3">
      <c r="A59" s="41">
        <v>35.264502754188264</v>
      </c>
      <c r="B59" s="39"/>
      <c r="C59" s="44">
        <v>4.5329526169076404</v>
      </c>
    </row>
    <row r="60" spans="1:3">
      <c r="A60" s="41">
        <v>30.825436396836245</v>
      </c>
      <c r="B60" s="39"/>
      <c r="C60" s="44">
        <v>4.4528265960839422</v>
      </c>
    </row>
    <row r="61" spans="1:3">
      <c r="A61" s="41">
        <v>29.881607146452978</v>
      </c>
      <c r="B61" s="39"/>
      <c r="C61" s="44">
        <v>10.277314916322538</v>
      </c>
    </row>
    <row r="62" spans="1:3">
      <c r="A62" s="41">
        <v>37.798355093430082</v>
      </c>
      <c r="B62" s="39"/>
      <c r="C62" s="44">
        <v>13.382261899300959</v>
      </c>
    </row>
    <row r="63" spans="1:3">
      <c r="A63" s="41">
        <v>40.778458107793526</v>
      </c>
      <c r="B63" s="39"/>
      <c r="C63" s="44">
        <v>14.34286029480854</v>
      </c>
    </row>
    <row r="64" spans="1:3">
      <c r="A64" s="41">
        <v>40.751717757321764</v>
      </c>
      <c r="B64" s="39"/>
      <c r="C64" s="44">
        <v>11.740218619656204</v>
      </c>
    </row>
    <row r="65" spans="1:3">
      <c r="A65" s="41">
        <v>29.91323705269788</v>
      </c>
      <c r="B65" s="39"/>
      <c r="C65" s="44">
        <v>6.0897818338976819</v>
      </c>
    </row>
    <row r="66" spans="1:3">
      <c r="A66" s="41">
        <v>39.085880323548949</v>
      </c>
      <c r="B66" s="39"/>
      <c r="C66" s="44">
        <v>17.910397681640703</v>
      </c>
    </row>
    <row r="67" spans="1:3">
      <c r="A67" s="41">
        <v>39.22912542257081</v>
      </c>
      <c r="B67" s="39"/>
      <c r="C67" s="44">
        <v>7.7569274294870985</v>
      </c>
    </row>
    <row r="68" spans="1:3">
      <c r="A68" s="41">
        <v>34.525751241798211</v>
      </c>
      <c r="B68" s="39"/>
      <c r="C68" s="44">
        <v>12.457088979366679</v>
      </c>
    </row>
    <row r="69" spans="1:3">
      <c r="A69" s="41">
        <v>31.522182120596963</v>
      </c>
      <c r="B69" s="39"/>
      <c r="C69" s="44">
        <v>6.1017463099928744</v>
      </c>
    </row>
    <row r="70" spans="1:3">
      <c r="A70" s="41">
        <v>24.96508543327009</v>
      </c>
      <c r="B70" s="39"/>
      <c r="C70" s="44">
        <v>5.0532983464947776</v>
      </c>
    </row>
    <row r="71" spans="1:3">
      <c r="A71" s="41">
        <v>40.93148749319753</v>
      </c>
      <c r="B71" s="39"/>
      <c r="C71" s="44">
        <v>11.281146677354617</v>
      </c>
    </row>
    <row r="72" spans="1:3">
      <c r="A72" s="41">
        <v>24.174483128658238</v>
      </c>
      <c r="B72" s="39"/>
      <c r="C72" s="44">
        <v>4.5873891570903025</v>
      </c>
    </row>
    <row r="73" spans="1:3">
      <c r="A73" s="41">
        <v>23.646592080043767</v>
      </c>
      <c r="B73" s="39"/>
      <c r="C73" s="44">
        <v>7.5022051711644995</v>
      </c>
    </row>
    <row r="74" spans="1:3">
      <c r="A74" s="41">
        <v>24.917415321894477</v>
      </c>
      <c r="B74" s="39"/>
      <c r="C74" s="44">
        <v>6.4783854203055924</v>
      </c>
    </row>
    <row r="75" spans="1:3">
      <c r="A75" s="41">
        <v>28.11838830692669</v>
      </c>
      <c r="B75" s="39"/>
      <c r="C75" s="44">
        <v>4.6672295480399484</v>
      </c>
    </row>
    <row r="76" spans="1:3">
      <c r="A76" s="41">
        <v>39.056692662883613</v>
      </c>
      <c r="B76" s="39"/>
      <c r="C76" s="44">
        <v>8.5128896972880099</v>
      </c>
    </row>
    <row r="77" spans="1:3">
      <c r="A77" s="41">
        <v>41.905371835069644</v>
      </c>
      <c r="B77" s="39"/>
      <c r="C77" s="44">
        <v>9.4432537379290586</v>
      </c>
    </row>
    <row r="78" spans="1:3">
      <c r="A78" s="41">
        <v>34.064269816898488</v>
      </c>
      <c r="B78" s="39"/>
      <c r="C78" s="44">
        <v>4.8248384628838767</v>
      </c>
    </row>
    <row r="79" spans="1:3">
      <c r="A79" s="41">
        <v>29.447333124189829</v>
      </c>
      <c r="B79" s="39"/>
      <c r="C79" s="44">
        <v>4.1275284877806868</v>
      </c>
    </row>
    <row r="80" spans="1:3">
      <c r="A80" s="41">
        <v>34.112247667328084</v>
      </c>
      <c r="B80" s="39"/>
      <c r="C80" s="44">
        <v>5.6123382588828434</v>
      </c>
    </row>
    <row r="81" spans="1:3">
      <c r="A81" s="41">
        <v>36.594836377062791</v>
      </c>
      <c r="B81" s="39"/>
      <c r="C81" s="44">
        <v>7.8943067036642516</v>
      </c>
    </row>
    <row r="82" spans="1:3">
      <c r="A82" s="41">
        <v>41.514943292377843</v>
      </c>
      <c r="B82" s="39"/>
      <c r="C82" s="44">
        <v>4.3731223454180776</v>
      </c>
    </row>
    <row r="83" spans="1:3">
      <c r="A83" s="41">
        <v>31.506700780609027</v>
      </c>
      <c r="B83" s="39"/>
      <c r="C83" s="44">
        <v>32.54200329224544</v>
      </c>
    </row>
    <row r="84" spans="1:3">
      <c r="A84" s="41">
        <v>24.201376370616927</v>
      </c>
      <c r="B84" s="39"/>
      <c r="C84" s="44">
        <v>4.1076592559815106</v>
      </c>
    </row>
    <row r="85" spans="1:3">
      <c r="A85" s="41">
        <v>30.990404977571576</v>
      </c>
      <c r="B85" s="39"/>
      <c r="C85" s="44">
        <v>10.5478598320652</v>
      </c>
    </row>
    <row r="86" spans="1:3">
      <c r="A86" s="41">
        <v>34.892948637021256</v>
      </c>
      <c r="B86" s="39"/>
      <c r="C86" s="44">
        <v>4.5508745347298767</v>
      </c>
    </row>
    <row r="87" spans="1:3">
      <c r="A87" s="41">
        <v>32.916436500382694</v>
      </c>
      <c r="B87" s="39"/>
      <c r="C87" s="44">
        <v>17.759605762751299</v>
      </c>
    </row>
    <row r="88" spans="1:3">
      <c r="A88" s="41">
        <v>40.5687455743358</v>
      </c>
      <c r="B88" s="39"/>
      <c r="C88" s="44">
        <v>7.7677321172132974</v>
      </c>
    </row>
    <row r="89" spans="1:3">
      <c r="A89" s="41">
        <v>35.886861125391647</v>
      </c>
      <c r="B89" s="39"/>
      <c r="C89" s="44">
        <v>5.9864364573941327</v>
      </c>
    </row>
    <row r="90" spans="1:3">
      <c r="A90" s="41">
        <v>41.179636135045598</v>
      </c>
      <c r="B90" s="39"/>
      <c r="C90" s="44">
        <v>4.6589127747339605</v>
      </c>
    </row>
    <row r="91" spans="1:3">
      <c r="A91" s="41">
        <v>41.840382156063512</v>
      </c>
      <c r="B91" s="39"/>
      <c r="C91" s="44">
        <v>6.1737970243056735</v>
      </c>
    </row>
    <row r="92" spans="1:3">
      <c r="A92" s="41">
        <v>29.887929741482633</v>
      </c>
      <c r="B92" s="39"/>
      <c r="C92" s="44">
        <v>9.992179078612466</v>
      </c>
    </row>
    <row r="93" spans="1:3">
      <c r="A93" s="41">
        <v>36.57353403943155</v>
      </c>
      <c r="B93" s="39"/>
      <c r="C93" s="44">
        <v>6.4371098121176633</v>
      </c>
    </row>
    <row r="94" spans="1:3">
      <c r="A94" s="41">
        <v>30.080999112936155</v>
      </c>
      <c r="B94" s="39"/>
      <c r="C94" s="44">
        <v>11.121583986381136</v>
      </c>
    </row>
    <row r="95" spans="1:3">
      <c r="A95" s="41">
        <v>34.447638449823096</v>
      </c>
      <c r="B95" s="39"/>
      <c r="C95" s="44">
        <v>8.2932911097322535</v>
      </c>
    </row>
    <row r="96" spans="1:3">
      <c r="A96" s="41">
        <v>41.179372953770368</v>
      </c>
      <c r="B96" s="39"/>
      <c r="C96" s="44">
        <v>8.751755584706256</v>
      </c>
    </row>
    <row r="97" spans="1:3">
      <c r="A97" s="41">
        <v>37.917150095497455</v>
      </c>
      <c r="B97" s="39"/>
      <c r="C97" s="44">
        <v>27.795207594133583</v>
      </c>
    </row>
    <row r="98" spans="1:3">
      <c r="A98" s="41">
        <v>40.977889236966007</v>
      </c>
      <c r="B98" s="39"/>
      <c r="C98" s="44">
        <v>18.782169436584653</v>
      </c>
    </row>
    <row r="99" spans="1:3">
      <c r="A99" s="41">
        <v>24.27839065838026</v>
      </c>
      <c r="B99" s="39"/>
      <c r="C99" s="44">
        <v>12.044632921322613</v>
      </c>
    </row>
    <row r="100" spans="1:3">
      <c r="A100" s="41">
        <v>35.901880506361778</v>
      </c>
      <c r="B100" s="39"/>
      <c r="C100" s="44">
        <v>4.9654186287375346</v>
      </c>
    </row>
    <row r="101" spans="1:3">
      <c r="A101" s="41">
        <v>40.176428792124682</v>
      </c>
      <c r="B101" s="39"/>
      <c r="C101" s="44">
        <v>9.7094215993744886</v>
      </c>
    </row>
    <row r="102" spans="1:3">
      <c r="A102" s="41">
        <v>37.730516654689929</v>
      </c>
      <c r="B102" s="39"/>
      <c r="C102" s="39"/>
    </row>
    <row r="103" spans="1:3">
      <c r="A103" s="41">
        <v>27.459217392981628</v>
      </c>
      <c r="B103" s="39"/>
      <c r="C103" s="39"/>
    </row>
    <row r="104" spans="1:3">
      <c r="A104" s="41">
        <v>29.549174037390742</v>
      </c>
      <c r="B104" s="39"/>
      <c r="C104" s="39"/>
    </row>
    <row r="105" spans="1:3">
      <c r="A105" s="41">
        <v>33.105564251567131</v>
      </c>
      <c r="B105" s="39"/>
      <c r="C105" s="39"/>
    </row>
    <row r="106" spans="1:3">
      <c r="A106" s="41">
        <v>28.760307439653026</v>
      </c>
      <c r="B106" s="39"/>
      <c r="C106" s="39"/>
    </row>
    <row r="107" spans="1:3">
      <c r="A107" s="41">
        <v>28.340028306777711</v>
      </c>
      <c r="B107" s="39"/>
      <c r="C107" s="39"/>
    </row>
    <row r="108" spans="1:3">
      <c r="A108" s="41">
        <v>22.173534180510416</v>
      </c>
      <c r="B108" s="39"/>
      <c r="C108" s="39"/>
    </row>
    <row r="109" spans="1:3">
      <c r="A109" s="41">
        <v>33.968640128676419</v>
      </c>
      <c r="B109" s="39"/>
      <c r="C109" s="39"/>
    </row>
    <row r="110" spans="1:3">
      <c r="A110" s="41">
        <v>34.109131098389852</v>
      </c>
      <c r="B110" s="39"/>
      <c r="C110" s="39"/>
    </row>
    <row r="111" spans="1:3">
      <c r="A111" s="41">
        <v>23.253096519686537</v>
      </c>
      <c r="B111" s="39"/>
      <c r="C111" s="39"/>
    </row>
    <row r="112" spans="1:3">
      <c r="A112" s="41">
        <v>40.652466598973511</v>
      </c>
      <c r="B112" s="39"/>
      <c r="C112" s="39"/>
    </row>
    <row r="113" spans="1:1">
      <c r="A113" s="41">
        <v>24.569651762574736</v>
      </c>
    </row>
    <row r="114" spans="1:1">
      <c r="A114" s="41">
        <v>26.564009424097243</v>
      </c>
    </row>
    <row r="115" spans="1:1">
      <c r="A115" s="41">
        <v>30.781952701984096</v>
      </c>
    </row>
    <row r="116" spans="1:1">
      <c r="A116" s="41">
        <v>23.869098828642496</v>
      </c>
    </row>
    <row r="117" spans="1:1">
      <c r="A117" s="41">
        <v>25.342908600795191</v>
      </c>
    </row>
    <row r="118" spans="1:1">
      <c r="A118" s="41">
        <v>34.881328927337186</v>
      </c>
    </row>
    <row r="119" spans="1:1">
      <c r="A119" s="41">
        <v>30.690687767853738</v>
      </c>
    </row>
    <row r="120" spans="1:1">
      <c r="A120" s="41">
        <v>24.910491334984663</v>
      </c>
    </row>
    <row r="121" spans="1:1">
      <c r="A121" s="41">
        <v>30.369213707190795</v>
      </c>
    </row>
    <row r="122" spans="1:1">
      <c r="A122" s="41">
        <v>33.409633682103362</v>
      </c>
    </row>
    <row r="123" spans="1:1">
      <c r="A123" s="41">
        <v>34.479460339110119</v>
      </c>
    </row>
    <row r="124" spans="1:1">
      <c r="A124" s="41">
        <v>27.394447846186843</v>
      </c>
    </row>
    <row r="125" spans="1:1">
      <c r="A125" s="41">
        <v>37.581934520754459</v>
      </c>
    </row>
    <row r="126" spans="1:1">
      <c r="A126" s="41">
        <v>37.879119053796074</v>
      </c>
    </row>
    <row r="127" spans="1:1">
      <c r="A127" s="41">
        <v>28.551506082509633</v>
      </c>
    </row>
    <row r="128" spans="1:1">
      <c r="A128" s="41">
        <v>33.914879140786837</v>
      </c>
    </row>
    <row r="129" spans="1:1">
      <c r="A129" s="41">
        <v>31.105146441184061</v>
      </c>
    </row>
    <row r="130" spans="1:1">
      <c r="A130" s="41">
        <v>25.724696296683298</v>
      </c>
    </row>
    <row r="131" spans="1:1">
      <c r="A131" s="41">
        <v>39.364795260538827</v>
      </c>
    </row>
    <row r="132" spans="1:1">
      <c r="A132" s="41">
        <v>32.737441860651735</v>
      </c>
    </row>
    <row r="133" spans="1:1">
      <c r="A133" s="41">
        <v>30.012571546990095</v>
      </c>
    </row>
    <row r="134" spans="1:1">
      <c r="A134" s="41">
        <v>23.62712622666352</v>
      </c>
    </row>
    <row r="135" spans="1:1">
      <c r="A135" s="41">
        <v>30.213629962825642</v>
      </c>
    </row>
    <row r="136" spans="1:1">
      <c r="A136" s="41">
        <v>22.774952637068051</v>
      </c>
    </row>
    <row r="137" spans="1:1">
      <c r="A137" s="41">
        <v>26.591331605602722</v>
      </c>
    </row>
    <row r="138" spans="1:1">
      <c r="A138" s="41">
        <v>39.859175427198679</v>
      </c>
    </row>
    <row r="139" spans="1:1">
      <c r="A139" s="41">
        <v>32.133594906406501</v>
      </c>
    </row>
    <row r="140" spans="1:1">
      <c r="A140" s="41">
        <v>29.983695275618992</v>
      </c>
    </row>
    <row r="141" spans="1:1">
      <c r="A141" s="41">
        <v>23.145709189765167</v>
      </c>
    </row>
    <row r="142" spans="1:1">
      <c r="A142" s="41">
        <v>24.371693208432628</v>
      </c>
    </row>
    <row r="143" spans="1:1">
      <c r="A143" s="41">
        <v>41.535129999370781</v>
      </c>
    </row>
    <row r="144" spans="1:1">
      <c r="A144" s="41">
        <v>23.047927196164203</v>
      </c>
    </row>
    <row r="145" spans="1:1">
      <c r="A145" s="41">
        <v>26.719168177928314</v>
      </c>
    </row>
    <row r="146" spans="1:1">
      <c r="A146" s="41">
        <v>36.805178467118985</v>
      </c>
    </row>
    <row r="147" spans="1:1">
      <c r="A147" s="41">
        <v>33.982467428716831</v>
      </c>
    </row>
    <row r="148" spans="1:1">
      <c r="A148" s="41">
        <v>36.050831354395484</v>
      </c>
    </row>
    <row r="149" spans="1:1">
      <c r="A149" s="41">
        <v>25.574872490605973</v>
      </c>
    </row>
    <row r="150" spans="1:1">
      <c r="A150" s="41">
        <v>29.405047354655991</v>
      </c>
    </row>
    <row r="151" spans="1:1">
      <c r="A151" s="41">
        <v>29.750436698190441</v>
      </c>
    </row>
    <row r="152" spans="1:1">
      <c r="A152" s="41">
        <v>41.147999002199128</v>
      </c>
    </row>
    <row r="153" spans="1:1">
      <c r="A153" s="41">
        <v>23.415990022556748</v>
      </c>
    </row>
    <row r="154" spans="1:1">
      <c r="A154" s="41">
        <v>22.296783827528444</v>
      </c>
    </row>
    <row r="155" spans="1:1">
      <c r="A155" s="41">
        <v>33.863029684584816</v>
      </c>
    </row>
    <row r="156" spans="1:1">
      <c r="A156" s="41">
        <v>28.656532301568092</v>
      </c>
    </row>
    <row r="157" spans="1:1">
      <c r="A157" s="41">
        <v>29.878269395113371</v>
      </c>
    </row>
    <row r="158" spans="1:1">
      <c r="A158" s="41">
        <v>22.870724564249773</v>
      </c>
    </row>
    <row r="159" spans="1:1">
      <c r="A159" s="41">
        <v>40.107511360553275</v>
      </c>
    </row>
    <row r="160" spans="1:1">
      <c r="A160" s="41">
        <v>25.431612301913809</v>
      </c>
    </row>
    <row r="161" spans="1:1">
      <c r="A161" s="41">
        <v>37.189834716577124</v>
      </c>
    </row>
    <row r="162" spans="1:1">
      <c r="A162" s="41">
        <v>26.816099786994581</v>
      </c>
    </row>
    <row r="163" spans="1:1">
      <c r="A163" s="41">
        <v>23.184710895456007</v>
      </c>
    </row>
    <row r="164" spans="1:1">
      <c r="A164" s="41">
        <v>34.622615848440219</v>
      </c>
    </row>
    <row r="165" spans="1:1">
      <c r="A165" s="41">
        <v>28.533002569983335</v>
      </c>
    </row>
    <row r="166" spans="1:1">
      <c r="A166" s="41">
        <v>36.842851947513935</v>
      </c>
    </row>
    <row r="167" spans="1:1">
      <c r="A167" s="41">
        <v>23.883499820835112</v>
      </c>
    </row>
    <row r="168" spans="1:1">
      <c r="A168" s="41">
        <v>30.614286054000488</v>
      </c>
    </row>
    <row r="169" spans="1:1">
      <c r="A169" s="41">
        <v>37.343519436739847</v>
      </c>
    </row>
    <row r="170" spans="1:1">
      <c r="A170" s="41">
        <v>23.700292018655766</v>
      </c>
    </row>
    <row r="171" spans="1:1">
      <c r="A171" s="41">
        <v>30.630165672261541</v>
      </c>
    </row>
    <row r="172" spans="1:1">
      <c r="A172" s="41">
        <v>41.224788846792521</v>
      </c>
    </row>
    <row r="173" spans="1:1">
      <c r="A173" s="41">
        <v>36.163813626974871</v>
      </c>
    </row>
    <row r="174" spans="1:1">
      <c r="A174" s="41">
        <v>41.892815950606234</v>
      </c>
    </row>
    <row r="175" spans="1:1">
      <c r="A175" s="41">
        <v>25.734383580115377</v>
      </c>
    </row>
    <row r="176" spans="1:1">
      <c r="A176" s="41">
        <v>29.280350147462791</v>
      </c>
    </row>
    <row r="177" spans="1:1">
      <c r="A177" s="41">
        <v>30.692685207085532</v>
      </c>
    </row>
    <row r="178" spans="1:1">
      <c r="A178" s="41">
        <v>40.453515745491003</v>
      </c>
    </row>
    <row r="179" spans="1:1">
      <c r="A179" s="41">
        <v>35.033850047974013</v>
      </c>
    </row>
    <row r="180" spans="1:1">
      <c r="A180" s="41">
        <v>39.311875376991097</v>
      </c>
    </row>
    <row r="181" spans="1:1">
      <c r="A181" s="41">
        <v>40.725955535962683</v>
      </c>
    </row>
    <row r="182" spans="1:1">
      <c r="A182" s="41">
        <v>22.826403467395398</v>
      </c>
    </row>
    <row r="183" spans="1:1">
      <c r="A183" s="41">
        <v>29.083434688401681</v>
      </c>
    </row>
    <row r="184" spans="1:1">
      <c r="A184" s="41">
        <v>36.569506350319003</v>
      </c>
    </row>
    <row r="185" spans="1:1">
      <c r="A185" s="41">
        <v>27.559203682362437</v>
      </c>
    </row>
    <row r="186" spans="1:1">
      <c r="A186" s="41">
        <v>27.610558962124479</v>
      </c>
    </row>
    <row r="187" spans="1:1">
      <c r="A187" s="41">
        <v>36.222099429778645</v>
      </c>
    </row>
    <row r="188" spans="1:1">
      <c r="A188" s="41">
        <v>31.178421930929652</v>
      </c>
    </row>
    <row r="189" spans="1:1">
      <c r="A189" s="41">
        <v>30.403798289710167</v>
      </c>
    </row>
    <row r="190" spans="1:1">
      <c r="A190" s="41">
        <v>35.88511080396777</v>
      </c>
    </row>
    <row r="191" spans="1:1">
      <c r="A191" s="41">
        <v>33.009807216083118</v>
      </c>
    </row>
    <row r="192" spans="1:1">
      <c r="A192" s="41">
        <v>30.82124766906788</v>
      </c>
    </row>
    <row r="193" spans="1:1">
      <c r="A193" s="41">
        <v>33.087420471733445</v>
      </c>
    </row>
    <row r="194" spans="1:1">
      <c r="A194" s="41">
        <v>38.003832356041457</v>
      </c>
    </row>
    <row r="195" spans="1:1">
      <c r="A195" s="41">
        <v>41.248121650118158</v>
      </c>
    </row>
    <row r="196" spans="1:1">
      <c r="A196" s="41">
        <v>37.669454613435882</v>
      </c>
    </row>
    <row r="197" spans="1:1">
      <c r="A197" s="41">
        <v>37.808376859404504</v>
      </c>
    </row>
    <row r="198" spans="1:1">
      <c r="A198" s="41">
        <v>40.648744769222276</v>
      </c>
    </row>
    <row r="199" spans="1:1">
      <c r="A199" s="41">
        <v>33.742481472076207</v>
      </c>
    </row>
    <row r="200" spans="1:1">
      <c r="A200" s="41">
        <v>25.22493475571418</v>
      </c>
    </row>
    <row r="201" spans="1:1">
      <c r="A201" s="41">
        <v>30.847061859846388</v>
      </c>
    </row>
    <row r="202" spans="1:1">
      <c r="A202" s="41">
        <v>25.708273969078355</v>
      </c>
    </row>
    <row r="203" spans="1:1">
      <c r="A203" s="41">
        <v>23.681191313634862</v>
      </c>
    </row>
    <row r="204" spans="1:1">
      <c r="A204" s="41">
        <v>30.855520434897713</v>
      </c>
    </row>
    <row r="205" spans="1:1">
      <c r="A205" s="41">
        <v>41.442370342144713</v>
      </c>
    </row>
    <row r="206" spans="1:1">
      <c r="A206" s="41">
        <v>39.94850327332783</v>
      </c>
    </row>
    <row r="207" spans="1:1">
      <c r="A207" s="41">
        <v>29.640671890173891</v>
      </c>
    </row>
    <row r="208" spans="1:1">
      <c r="A208" s="41">
        <v>32.048656723712469</v>
      </c>
    </row>
    <row r="209" spans="1:1">
      <c r="A209" s="41">
        <v>40.690862185285305</v>
      </c>
    </row>
    <row r="210" spans="1:1">
      <c r="A210" s="41">
        <v>36.931509424831702</v>
      </c>
    </row>
    <row r="211" spans="1:1">
      <c r="A211" s="41">
        <v>35.480071941514638</v>
      </c>
    </row>
    <row r="212" spans="1:1">
      <c r="A212" s="41">
        <v>33.356042761801724</v>
      </c>
    </row>
    <row r="213" spans="1:1">
      <c r="A213" s="41">
        <v>40.037740890485544</v>
      </c>
    </row>
    <row r="214" spans="1:1">
      <c r="A214" s="41">
        <v>30.170803561036657</v>
      </c>
    </row>
    <row r="215" spans="1:1">
      <c r="A215" s="41">
        <v>41.201753642593545</v>
      </c>
    </row>
    <row r="216" spans="1:1">
      <c r="A216" s="41">
        <v>34.357350481099864</v>
      </c>
    </row>
    <row r="217" spans="1:1">
      <c r="A217" s="41">
        <v>28.381846009641894</v>
      </c>
    </row>
    <row r="218" spans="1:1">
      <c r="A218" s="41">
        <v>28.145311858422108</v>
      </c>
    </row>
    <row r="219" spans="1:1">
      <c r="A219" s="41">
        <v>23.340476630235408</v>
      </c>
    </row>
    <row r="220" spans="1:1">
      <c r="A220" s="41">
        <v>31.226748859329234</v>
      </c>
    </row>
    <row r="221" spans="1:1">
      <c r="A221" s="41">
        <v>29.205894362225482</v>
      </c>
    </row>
    <row r="222" spans="1:1">
      <c r="A222" s="41">
        <v>32.544408497380168</v>
      </c>
    </row>
    <row r="223" spans="1:1">
      <c r="A223" s="41">
        <v>26.244584637237168</v>
      </c>
    </row>
    <row r="224" spans="1:1">
      <c r="A224" s="41">
        <v>26.689650770417703</v>
      </c>
    </row>
    <row r="225" spans="1:1">
      <c r="A225" s="41">
        <v>35.310862963087544</v>
      </c>
    </row>
    <row r="226" spans="1:1">
      <c r="A226" s="41">
        <v>32.650785603551</v>
      </c>
    </row>
    <row r="227" spans="1:1">
      <c r="A227" s="41">
        <v>33.653154959505052</v>
      </c>
    </row>
    <row r="228" spans="1:1">
      <c r="A228" s="41">
        <v>36.964238774321309</v>
      </c>
    </row>
    <row r="229" spans="1:1">
      <c r="A229" s="41">
        <v>36.502837767237409</v>
      </c>
    </row>
    <row r="230" spans="1:1">
      <c r="A230" s="41">
        <v>27.897529503737388</v>
      </c>
    </row>
    <row r="231" spans="1:1">
      <c r="A231" s="41">
        <v>33.183824394160027</v>
      </c>
    </row>
    <row r="232" spans="1:1">
      <c r="A232" s="41">
        <v>23.242830387161604</v>
      </c>
    </row>
    <row r="233" spans="1:1">
      <c r="A233" s="41">
        <v>34.530799139041775</v>
      </c>
    </row>
    <row r="234" spans="1:1">
      <c r="A234" s="41">
        <v>34.459581261160963</v>
      </c>
    </row>
    <row r="235" spans="1:1">
      <c r="A235" s="41">
        <v>23.827141275677935</v>
      </c>
    </row>
    <row r="236" spans="1:1">
      <c r="A236" s="41">
        <v>29.469703034408983</v>
      </c>
    </row>
    <row r="237" spans="1:1">
      <c r="A237" s="41">
        <v>39.781904988852169</v>
      </c>
    </row>
    <row r="238" spans="1:1">
      <c r="A238" s="41">
        <v>28.961601562652959</v>
      </c>
    </row>
    <row r="239" spans="1:1">
      <c r="A239" s="41">
        <v>34.522061175679589</v>
      </c>
    </row>
    <row r="240" spans="1:1">
      <c r="A240" s="41">
        <v>39.931304003170339</v>
      </c>
    </row>
    <row r="241" spans="1:1">
      <c r="A241" s="41">
        <v>40.544584311644506</v>
      </c>
    </row>
    <row r="242" spans="1:1">
      <c r="A242" s="41">
        <v>38.153805320610907</v>
      </c>
    </row>
    <row r="243" spans="1:1">
      <c r="A243" s="41">
        <v>23.948398549258904</v>
      </c>
    </row>
    <row r="244" spans="1:1">
      <c r="A244" s="41">
        <v>30.430065961999944</v>
      </c>
    </row>
    <row r="245" spans="1:1">
      <c r="A245" s="41">
        <v>29.021210692685091</v>
      </c>
    </row>
    <row r="246" spans="1:1">
      <c r="A246" s="41">
        <v>29.648244270115065</v>
      </c>
    </row>
    <row r="247" spans="1:1">
      <c r="A247" s="41">
        <v>34.687235705244802</v>
      </c>
    </row>
    <row r="248" spans="1:1">
      <c r="A248" s="41">
        <v>28.599440619659632</v>
      </c>
    </row>
    <row r="249" spans="1:1">
      <c r="A249" s="41">
        <v>34.76344627695444</v>
      </c>
    </row>
    <row r="250" spans="1:1">
      <c r="A250" s="41">
        <v>29.814266183477514</v>
      </c>
    </row>
    <row r="251" spans="1:1">
      <c r="A251" s="41">
        <v>33.252884064438206</v>
      </c>
    </row>
    <row r="252" spans="1:1">
      <c r="A252" s="41">
        <v>41.916710343641235</v>
      </c>
    </row>
    <row r="253" spans="1:1">
      <c r="A253" s="41">
        <v>22.280810723021638</v>
      </c>
    </row>
    <row r="254" spans="1:1">
      <c r="A254" s="41">
        <v>22.157586727098327</v>
      </c>
    </row>
    <row r="255" spans="1:1">
      <c r="A255" s="41">
        <v>31.719097815847793</v>
      </c>
    </row>
    <row r="256" spans="1:1">
      <c r="A256" s="41">
        <v>32.030869849021265</v>
      </c>
    </row>
    <row r="257" spans="1:1">
      <c r="A257" s="41">
        <v>23.494437066505824</v>
      </c>
    </row>
    <row r="258" spans="1:1">
      <c r="A258" s="41">
        <v>35.958841881613637</v>
      </c>
    </row>
    <row r="259" spans="1:1">
      <c r="A259" s="41">
        <v>37.561431099320103</v>
      </c>
    </row>
    <row r="260" spans="1:1">
      <c r="A260" s="41">
        <v>28.206689942437144</v>
      </c>
    </row>
    <row r="261" spans="1:1">
      <c r="A261" s="41">
        <v>28.171555802926783</v>
      </c>
    </row>
    <row r="262" spans="1:1">
      <c r="A262" s="41">
        <v>25.113531853601572</v>
      </c>
    </row>
    <row r="263" spans="1:1">
      <c r="A263" s="41">
        <v>29.813780706968455</v>
      </c>
    </row>
    <row r="264" spans="1:1">
      <c r="A264" s="41">
        <v>33.03401893281103</v>
      </c>
    </row>
    <row r="265" spans="1:1">
      <c r="A265" s="41">
        <v>38.483414187067275</v>
      </c>
    </row>
    <row r="266" spans="1:1">
      <c r="A266" s="41">
        <v>27.992580805262271</v>
      </c>
    </row>
    <row r="267" spans="1:1">
      <c r="A267" s="41">
        <v>33.540510640093558</v>
      </c>
    </row>
    <row r="268" spans="1:1">
      <c r="A268" s="41">
        <v>39.247715158873376</v>
      </c>
    </row>
    <row r="269" spans="1:1">
      <c r="A269" s="41">
        <v>38.72254030828497</v>
      </c>
    </row>
    <row r="270" spans="1:1">
      <c r="A270" s="41">
        <v>36.265835681386307</v>
      </c>
    </row>
    <row r="271" spans="1:1">
      <c r="A271" s="41">
        <v>34.224408206198959</v>
      </c>
    </row>
    <row r="272" spans="1:1">
      <c r="A272" s="41">
        <v>36.320539845814935</v>
      </c>
    </row>
    <row r="273" spans="1:1">
      <c r="A273" s="41">
        <v>30.30724961868129</v>
      </c>
    </row>
    <row r="274" spans="1:1">
      <c r="A274" s="41">
        <v>27.420482454815719</v>
      </c>
    </row>
    <row r="275" spans="1:1">
      <c r="A275" s="41">
        <v>36.453938943175828</v>
      </c>
    </row>
    <row r="276" spans="1:1">
      <c r="A276" s="41">
        <v>30.18373610591258</v>
      </c>
    </row>
    <row r="277" spans="1:1">
      <c r="A277" s="41">
        <v>33.83090116444496</v>
      </c>
    </row>
    <row r="278" spans="1:1">
      <c r="A278" s="41">
        <v>38.48298309402027</v>
      </c>
    </row>
    <row r="279" spans="1:1">
      <c r="A279" s="41">
        <v>31.718285407919215</v>
      </c>
    </row>
    <row r="280" spans="1:1">
      <c r="A280" s="41">
        <v>31.0097019239542</v>
      </c>
    </row>
    <row r="281" spans="1:1">
      <c r="A281" s="41">
        <v>27.095595549177894</v>
      </c>
    </row>
    <row r="282" spans="1:1">
      <c r="A282" s="41">
        <v>38.130624496820801</v>
      </c>
    </row>
    <row r="283" spans="1:1">
      <c r="A283" s="41">
        <v>30.817748611827025</v>
      </c>
    </row>
    <row r="284" spans="1:1">
      <c r="A284" s="41">
        <v>39.72112823020035</v>
      </c>
    </row>
    <row r="285" spans="1:1">
      <c r="A285" s="41">
        <v>31.826299616489589</v>
      </c>
    </row>
    <row r="286" spans="1:1">
      <c r="A286" s="41">
        <v>23.321406549564408</v>
      </c>
    </row>
    <row r="287" spans="1:1">
      <c r="A287" s="41">
        <v>30.80236296094084</v>
      </c>
    </row>
    <row r="288" spans="1:1">
      <c r="A288" s="41">
        <v>33.3852897024898</v>
      </c>
    </row>
    <row r="289" spans="1:1">
      <c r="A289" s="41">
        <v>28.113303854028867</v>
      </c>
    </row>
    <row r="290" spans="1:1">
      <c r="A290" s="41">
        <v>27.793192645650347</v>
      </c>
    </row>
    <row r="291" spans="1:1">
      <c r="A291" s="41">
        <v>32.507748721921608</v>
      </c>
    </row>
    <row r="292" spans="1:1">
      <c r="A292" s="41">
        <v>27.913356957765945</v>
      </c>
    </row>
    <row r="293" spans="1:1">
      <c r="A293" s="41">
        <v>30.210083734498692</v>
      </c>
    </row>
    <row r="294" spans="1:1">
      <c r="A294" s="41">
        <v>24.923563062603588</v>
      </c>
    </row>
    <row r="295" spans="1:1">
      <c r="A295" s="41">
        <v>31.865839497302087</v>
      </c>
    </row>
    <row r="296" spans="1:1">
      <c r="A296" s="41">
        <v>27.75115315559848</v>
      </c>
    </row>
    <row r="297" spans="1:1">
      <c r="A297" s="41">
        <v>24.457968083109783</v>
      </c>
    </row>
    <row r="298" spans="1:1">
      <c r="A298" s="41">
        <v>36.507408086925793</v>
      </c>
    </row>
    <row r="299" spans="1:1">
      <c r="A299" s="41">
        <v>26.151286981238755</v>
      </c>
    </row>
    <row r="300" spans="1:1">
      <c r="A300" s="41">
        <v>34.0791380990417</v>
      </c>
    </row>
    <row r="301" spans="1:1">
      <c r="A301" s="41">
        <v>38.902544187972772</v>
      </c>
    </row>
    <row r="302" spans="1:1">
      <c r="A302" s="41">
        <v>32.258929615304638</v>
      </c>
    </row>
    <row r="303" spans="1:1">
      <c r="A303" s="41">
        <v>34.7374555685535</v>
      </c>
    </row>
    <row r="304" spans="1:1">
      <c r="A304" s="41">
        <v>31.015950996939708</v>
      </c>
    </row>
    <row r="305" spans="1:1">
      <c r="A305" s="41">
        <v>40.597524495017481</v>
      </c>
    </row>
    <row r="306" spans="1:1">
      <c r="A306" s="41">
        <v>23.79107252953618</v>
      </c>
    </row>
    <row r="307" spans="1:1">
      <c r="A307" s="41">
        <v>24.764641217219431</v>
      </c>
    </row>
    <row r="308" spans="1:1">
      <c r="A308" s="41">
        <v>23.433584080737624</v>
      </c>
    </row>
    <row r="309" spans="1:1">
      <c r="A309" s="41">
        <v>22.348050766112689</v>
      </c>
    </row>
    <row r="310" spans="1:1">
      <c r="A310" s="41">
        <v>31.928951171302252</v>
      </c>
    </row>
    <row r="311" spans="1:1">
      <c r="A311" s="41">
        <v>34.361758461431116</v>
      </c>
    </row>
    <row r="312" spans="1:1">
      <c r="A312" s="41">
        <v>27.302508853455002</v>
      </c>
    </row>
    <row r="313" spans="1:1">
      <c r="A313" s="41">
        <v>29.831725155708099</v>
      </c>
    </row>
    <row r="314" spans="1:1">
      <c r="A314" s="41">
        <v>41.562141846121563</v>
      </c>
    </row>
    <row r="315" spans="1:1">
      <c r="A315" s="41">
        <v>23.869876050188282</v>
      </c>
    </row>
    <row r="316" spans="1:1">
      <c r="A316" s="41">
        <v>40.135092338489059</v>
      </c>
    </row>
    <row r="317" spans="1:1">
      <c r="A317" s="41">
        <v>22.516678179373237</v>
      </c>
    </row>
    <row r="318" spans="1:1">
      <c r="A318" s="41">
        <v>23.285034195657204</v>
      </c>
    </row>
    <row r="319" spans="1:1">
      <c r="A319" s="41">
        <v>27.242407942924203</v>
      </c>
    </row>
    <row r="320" spans="1:1">
      <c r="A320" s="41">
        <v>37.642717655524294</v>
      </c>
    </row>
    <row r="321" spans="1:1">
      <c r="A321" s="41">
        <v>25.334602068871845</v>
      </c>
    </row>
    <row r="322" spans="1:1">
      <c r="A322" s="41">
        <v>39.385188740360491</v>
      </c>
    </row>
    <row r="323" spans="1:1">
      <c r="A323" s="41">
        <v>25.193941237226213</v>
      </c>
    </row>
    <row r="324" spans="1:1">
      <c r="A324" s="41">
        <v>41.18122188038874</v>
      </c>
    </row>
    <row r="325" spans="1:1">
      <c r="A325" s="41">
        <v>31.682553295718165</v>
      </c>
    </row>
    <row r="326" spans="1:1">
      <c r="A326" s="41">
        <v>23.503286014119833</v>
      </c>
    </row>
    <row r="327" spans="1:1">
      <c r="A327" s="41">
        <v>25.385332701557864</v>
      </c>
    </row>
    <row r="328" spans="1:1">
      <c r="A328" s="41">
        <v>24.870505176673184</v>
      </c>
    </row>
    <row r="329" spans="1:1">
      <c r="A329" s="41">
        <v>25.180024276095356</v>
      </c>
    </row>
    <row r="330" spans="1:1">
      <c r="A330" s="41">
        <v>33.69369715455084</v>
      </c>
    </row>
    <row r="331" spans="1:1">
      <c r="A331" s="41">
        <v>25.645951623189283</v>
      </c>
    </row>
    <row r="332" spans="1:1">
      <c r="A332" s="41">
        <v>25.845369400594638</v>
      </c>
    </row>
    <row r="333" spans="1:1">
      <c r="A333" s="41">
        <v>25.488816423256583</v>
      </c>
    </row>
    <row r="334" spans="1:1">
      <c r="A334" s="41">
        <v>35.543235695897536</v>
      </c>
    </row>
    <row r="335" spans="1:1">
      <c r="A335" s="41">
        <v>33.425264834608619</v>
      </c>
    </row>
    <row r="336" spans="1:1">
      <c r="A336" s="41">
        <v>29.242830365145103</v>
      </c>
    </row>
    <row r="337" spans="1:1">
      <c r="A337" s="41">
        <v>34.598433316754914</v>
      </c>
    </row>
    <row r="338" spans="1:1">
      <c r="A338" s="41">
        <v>26.842428996033892</v>
      </c>
    </row>
    <row r="339" spans="1:1">
      <c r="A339" s="41">
        <v>37.783969433047979</v>
      </c>
    </row>
    <row r="340" spans="1:1">
      <c r="A340" s="41">
        <v>40.324072436800719</v>
      </c>
    </row>
    <row r="341" spans="1:1">
      <c r="A341" s="41">
        <v>33.353550355866446</v>
      </c>
    </row>
    <row r="342" spans="1:1">
      <c r="A342" s="41">
        <v>39.323740481465109</v>
      </c>
    </row>
    <row r="343" spans="1:1">
      <c r="A343" s="41">
        <v>30.2779266999108</v>
      </c>
    </row>
    <row r="344" spans="1:1">
      <c r="A344" s="41">
        <v>23.17862801889455</v>
      </c>
    </row>
    <row r="345" spans="1:1">
      <c r="A345" s="41">
        <v>32.442355027971374</v>
      </c>
    </row>
    <row r="346" spans="1:1">
      <c r="A346" s="41">
        <v>22.973177854124078</v>
      </c>
    </row>
    <row r="347" spans="1:1">
      <c r="A347" s="41">
        <v>27.260532726337559</v>
      </c>
    </row>
    <row r="348" spans="1:1">
      <c r="A348" s="41">
        <v>35.801004147640292</v>
      </c>
    </row>
    <row r="349" spans="1:1">
      <c r="A349" s="41">
        <v>41.788266148782114</v>
      </c>
    </row>
    <row r="350" spans="1:1">
      <c r="A350" s="41">
        <v>33.380649178388822</v>
      </c>
    </row>
    <row r="351" spans="1:1">
      <c r="A351" s="41">
        <v>29.437158420459635</v>
      </c>
    </row>
    <row r="352" spans="1:1">
      <c r="A352" s="41">
        <v>22.889539203824139</v>
      </c>
    </row>
    <row r="353" spans="1:1">
      <c r="A353" s="41">
        <v>40.267751276751234</v>
      </c>
    </row>
    <row r="354" spans="1:1">
      <c r="A354" s="41">
        <v>33.252460505678364</v>
      </c>
    </row>
    <row r="355" spans="1:1">
      <c r="A355" s="41">
        <v>30.18719391158945</v>
      </c>
    </row>
    <row r="356" spans="1:1">
      <c r="A356" s="41">
        <v>30.092590408341252</v>
      </c>
    </row>
    <row r="357" spans="1:1">
      <c r="A357" s="41">
        <v>37.897634862497199</v>
      </c>
    </row>
    <row r="358" spans="1:1">
      <c r="A358" s="41">
        <v>40.250750886835014</v>
      </c>
    </row>
    <row r="359" spans="1:1">
      <c r="A359" s="41">
        <v>33.102512424472167</v>
      </c>
    </row>
    <row r="360" spans="1:1">
      <c r="A360" s="41">
        <v>35.355722712237991</v>
      </c>
    </row>
    <row r="361" spans="1:1">
      <c r="A361" s="41">
        <v>23.88681843903921</v>
      </c>
    </row>
    <row r="362" spans="1:1">
      <c r="A362" s="41">
        <v>32.583491340314062</v>
      </c>
    </row>
    <row r="363" spans="1:1">
      <c r="A363" s="41">
        <v>22.144637212080475</v>
      </c>
    </row>
    <row r="364" spans="1:1">
      <c r="A364" s="41">
        <v>36.897519607459806</v>
      </c>
    </row>
    <row r="365" spans="1:1">
      <c r="A365" s="41">
        <v>32.828743434340893</v>
      </c>
    </row>
    <row r="366" spans="1:1">
      <c r="A366" s="41">
        <v>22.300649349411657</v>
      </c>
    </row>
    <row r="367" spans="1:1">
      <c r="A367" s="41">
        <v>35.927744086566854</v>
      </c>
    </row>
    <row r="368" spans="1:1">
      <c r="A368" s="41">
        <v>29.517102130593869</v>
      </c>
    </row>
    <row r="369" spans="1:1">
      <c r="A369" s="41">
        <v>31.026411580621399</v>
      </c>
    </row>
    <row r="370" spans="1:1">
      <c r="A370" s="41">
        <v>29.395069503452586</v>
      </c>
    </row>
    <row r="371" spans="1:1">
      <c r="A371" s="41">
        <v>35.150331333635862</v>
      </c>
    </row>
    <row r="372" spans="1:1">
      <c r="A372" s="41">
        <v>27.541472297293524</v>
      </c>
    </row>
    <row r="373" spans="1:1">
      <c r="A373" s="41">
        <v>39.112837586744767</v>
      </c>
    </row>
    <row r="374" spans="1:1">
      <c r="A374" s="41">
        <v>37.263467575730743</v>
      </c>
    </row>
    <row r="375" spans="1:1">
      <c r="A375" s="41">
        <v>28.005696370680205</v>
      </c>
    </row>
    <row r="376" spans="1:1">
      <c r="A376" s="41">
        <v>25.144398288688286</v>
      </c>
    </row>
    <row r="377" spans="1:1">
      <c r="A377" s="41">
        <v>24.528452650518524</v>
      </c>
    </row>
    <row r="378" spans="1:1">
      <c r="A378" s="41">
        <v>25.636726965381108</v>
      </c>
    </row>
    <row r="379" spans="1:1">
      <c r="A379" s="41">
        <v>31.403513641233392</v>
      </c>
    </row>
    <row r="380" spans="1:1">
      <c r="A380" s="41">
        <v>32.908693746554832</v>
      </c>
    </row>
    <row r="381" spans="1:1">
      <c r="A381" s="41">
        <v>23.332171294965367</v>
      </c>
    </row>
    <row r="382" spans="1:1">
      <c r="A382" s="41">
        <v>30.516206418397974</v>
      </c>
    </row>
    <row r="383" spans="1:1">
      <c r="A383" s="41">
        <v>26.763607063451705</v>
      </c>
    </row>
    <row r="384" spans="1:1">
      <c r="A384" s="41">
        <v>31.34435658359461</v>
      </c>
    </row>
    <row r="385" spans="1:1">
      <c r="A385" s="41">
        <v>34.540256792266781</v>
      </c>
    </row>
    <row r="386" spans="1:1">
      <c r="A386" s="41">
        <v>39.74369613715443</v>
      </c>
    </row>
    <row r="387" spans="1:1">
      <c r="A387" s="41">
        <v>23.598344730436317</v>
      </c>
    </row>
    <row r="388" spans="1:1">
      <c r="A388" s="41">
        <v>34.789864139177759</v>
      </c>
    </row>
    <row r="389" spans="1:1">
      <c r="A389" s="41">
        <v>28.256790374346046</v>
      </c>
    </row>
    <row r="390" spans="1:1">
      <c r="A390" s="41">
        <v>30.934836787893055</v>
      </c>
    </row>
    <row r="391" spans="1:1">
      <c r="A391" s="41">
        <v>30.934112269030024</v>
      </c>
    </row>
    <row r="392" spans="1:1">
      <c r="A392" s="41">
        <v>40.215899676763257</v>
      </c>
    </row>
    <row r="393" spans="1:1">
      <c r="A393" s="41">
        <v>35.936434170027695</v>
      </c>
    </row>
    <row r="394" spans="1:1">
      <c r="A394" s="41">
        <v>38.004482774857749</v>
      </c>
    </row>
    <row r="395" spans="1:1">
      <c r="A395" s="41">
        <v>33.07367881617153</v>
      </c>
    </row>
    <row r="396" spans="1:1">
      <c r="A396" s="41">
        <v>40.211480094482596</v>
      </c>
    </row>
    <row r="397" spans="1:1">
      <c r="A397" s="41">
        <v>34.22954424023699</v>
      </c>
    </row>
    <row r="398" spans="1:1">
      <c r="A398" s="41">
        <v>36.40496425926974</v>
      </c>
    </row>
    <row r="399" spans="1:1">
      <c r="A399" s="41">
        <v>41.860593903685071</v>
      </c>
    </row>
    <row r="400" spans="1:1">
      <c r="A400" s="41">
        <v>38.437925972448795</v>
      </c>
    </row>
    <row r="401" spans="1:1">
      <c r="A401" s="41">
        <v>34.316936814393785</v>
      </c>
    </row>
    <row r="402" spans="1:1">
      <c r="A402" s="41">
        <v>38.446209567499082</v>
      </c>
    </row>
    <row r="403" spans="1:1">
      <c r="A403" s="41">
        <v>22.972168823693799</v>
      </c>
    </row>
    <row r="404" spans="1:1">
      <c r="A404" s="41">
        <v>33.230222991587326</v>
      </c>
    </row>
    <row r="405" spans="1:1">
      <c r="A405" s="41">
        <v>29.089928668315686</v>
      </c>
    </row>
    <row r="406" spans="1:1">
      <c r="A406" s="41">
        <v>41.908700914962751</v>
      </c>
    </row>
    <row r="407" spans="1:1">
      <c r="A407" s="41">
        <v>37.096758461333053</v>
      </c>
    </row>
    <row r="408" spans="1:1">
      <c r="A408" s="41">
        <v>40.030364089508602</v>
      </c>
    </row>
    <row r="409" spans="1:1">
      <c r="A409" s="41">
        <v>32.901946057997087</v>
      </c>
    </row>
    <row r="410" spans="1:1">
      <c r="A410" s="41">
        <v>28.353016926517427</v>
      </c>
    </row>
    <row r="411" spans="1:1">
      <c r="A411" s="41">
        <v>32.35757920729943</v>
      </c>
    </row>
    <row r="412" spans="1:1">
      <c r="A412" s="41">
        <v>28.233357385236733</v>
      </c>
    </row>
    <row r="413" spans="1:1">
      <c r="A413" s="41">
        <v>41.477001259599284</v>
      </c>
    </row>
    <row r="414" spans="1:1">
      <c r="A414" s="41">
        <v>24.956458828354283</v>
      </c>
    </row>
    <row r="415" spans="1:1">
      <c r="A415" s="41">
        <v>32.898894851645451</v>
      </c>
    </row>
    <row r="416" spans="1:1">
      <c r="A416" s="41">
        <v>38.309296608258151</v>
      </c>
    </row>
    <row r="417" spans="1:1">
      <c r="A417" s="41">
        <v>28.114736610886503</v>
      </c>
    </row>
    <row r="418" spans="1:1">
      <c r="A418" s="41">
        <v>31.991167679432465</v>
      </c>
    </row>
    <row r="419" spans="1:1">
      <c r="A419" s="41">
        <v>34.37294065525677</v>
      </c>
    </row>
    <row r="420" spans="1:1">
      <c r="A420" s="41">
        <v>33.380921518930755</v>
      </c>
    </row>
    <row r="421" spans="1:1">
      <c r="A421" s="41">
        <v>27.287552092242976</v>
      </c>
    </row>
    <row r="422" spans="1:1">
      <c r="A422" s="41">
        <v>27.437721569764783</v>
      </c>
    </row>
    <row r="423" spans="1:1">
      <c r="A423" s="41">
        <v>32.894803482725926</v>
      </c>
    </row>
    <row r="424" spans="1:1">
      <c r="A424" s="41">
        <v>23.531758840145741</v>
      </c>
    </row>
    <row r="425" spans="1:1">
      <c r="A425" s="41">
        <v>23.575350128115794</v>
      </c>
    </row>
    <row r="426" spans="1:1">
      <c r="A426" s="41">
        <v>23.930025283049815</v>
      </c>
    </row>
    <row r="427" spans="1:1">
      <c r="A427" s="41">
        <v>28.282004508904244</v>
      </c>
    </row>
    <row r="428" spans="1:1">
      <c r="A428" s="41">
        <v>41.125047070683934</v>
      </c>
    </row>
    <row r="429" spans="1:1">
      <c r="A429" s="41">
        <v>32.626998867798576</v>
      </c>
    </row>
    <row r="430" spans="1:1">
      <c r="A430" s="41">
        <v>39.654419344714199</v>
      </c>
    </row>
    <row r="431" spans="1:1">
      <c r="A431" s="41">
        <v>23.606773632851251</v>
      </c>
    </row>
    <row r="432" spans="1:1">
      <c r="A432" s="41">
        <v>37.030091837256727</v>
      </c>
    </row>
    <row r="433" spans="1:1">
      <c r="A433" s="41">
        <v>40.114502838333323</v>
      </c>
    </row>
    <row r="434" spans="1:1">
      <c r="A434" s="41">
        <v>24.517414377338767</v>
      </c>
    </row>
    <row r="435" spans="1:1">
      <c r="A435" s="41">
        <v>33.659506513068642</v>
      </c>
    </row>
    <row r="436" spans="1:1">
      <c r="A436" s="41">
        <v>22.073600827491074</v>
      </c>
    </row>
    <row r="437" spans="1:1">
      <c r="A437" s="41">
        <v>26.091589392662158</v>
      </c>
    </row>
    <row r="438" spans="1:1">
      <c r="A438" s="41">
        <v>36.507451773293027</v>
      </c>
    </row>
    <row r="439" spans="1:1">
      <c r="A439" s="41">
        <v>30.7785923916522</v>
      </c>
    </row>
    <row r="440" spans="1:1">
      <c r="A440" s="41">
        <v>23.55639062530561</v>
      </c>
    </row>
    <row r="441" spans="1:1">
      <c r="A441" s="41">
        <v>36.938517614102665</v>
      </c>
    </row>
    <row r="442" spans="1:1">
      <c r="A442" s="41">
        <v>39.853186761412211</v>
      </c>
    </row>
    <row r="443" spans="1:1">
      <c r="A443" s="41">
        <v>34.508176212933108</v>
      </c>
    </row>
    <row r="444" spans="1:1">
      <c r="A444" s="41">
        <v>25.684438646445383</v>
      </c>
    </row>
    <row r="445" spans="1:1">
      <c r="A445" s="41">
        <v>38.436510028979029</v>
      </c>
    </row>
    <row r="446" spans="1:1">
      <c r="A446" s="41">
        <v>37.838812211007124</v>
      </c>
    </row>
    <row r="447" spans="1:1">
      <c r="A447" s="41">
        <v>23.084885387688388</v>
      </c>
    </row>
    <row r="448" spans="1:1">
      <c r="A448" s="41">
        <v>37.755870541892143</v>
      </c>
    </row>
    <row r="449" spans="1:1">
      <c r="A449" s="41">
        <v>37.337944008133341</v>
      </c>
    </row>
    <row r="450" spans="1:1">
      <c r="A450" s="41">
        <v>38.720223157457767</v>
      </c>
    </row>
    <row r="451" spans="1:1">
      <c r="A451" s="41">
        <v>36.935554427544346</v>
      </c>
    </row>
    <row r="452" spans="1:1">
      <c r="A452" s="41">
        <v>25.107661632371801</v>
      </c>
    </row>
    <row r="453" spans="1:1">
      <c r="A453" s="41">
        <v>30.606603782513076</v>
      </c>
    </row>
    <row r="454" spans="1:1">
      <c r="A454" s="41">
        <v>22.428871906867716</v>
      </c>
    </row>
    <row r="455" spans="1:1">
      <c r="A455" s="41">
        <v>26.972835542160709</v>
      </c>
    </row>
    <row r="456" spans="1:1">
      <c r="A456" s="41">
        <v>32.877494737947657</v>
      </c>
    </row>
    <row r="457" spans="1:1">
      <c r="A457" s="41">
        <v>39.389413446712098</v>
      </c>
    </row>
    <row r="458" spans="1:1">
      <c r="A458" s="41">
        <v>33.020237518103336</v>
      </c>
    </row>
    <row r="459" spans="1:1">
      <c r="A459" s="41">
        <v>27.650131318760341</v>
      </c>
    </row>
    <row r="460" spans="1:1">
      <c r="A460" s="41">
        <v>32.858218901365333</v>
      </c>
    </row>
    <row r="461" spans="1:1">
      <c r="A461" s="41">
        <v>34.630576487004795</v>
      </c>
    </row>
    <row r="462" spans="1:1">
      <c r="A462" s="41">
        <v>32.819014170210117</v>
      </c>
    </row>
    <row r="463" spans="1:1">
      <c r="A463" s="41">
        <v>32.502448410906325</v>
      </c>
    </row>
    <row r="464" spans="1:1">
      <c r="A464" s="41">
        <v>29.78443343095573</v>
      </c>
    </row>
    <row r="465" spans="1:1">
      <c r="A465" s="41">
        <v>39.484031333376805</v>
      </c>
    </row>
    <row r="466" spans="1:1">
      <c r="A466" s="41">
        <v>25.969459551483254</v>
      </c>
    </row>
    <row r="467" spans="1:1">
      <c r="A467" s="41">
        <v>30.711947024435673</v>
      </c>
    </row>
    <row r="468" spans="1:1">
      <c r="A468" s="41">
        <v>34.101684817406493</v>
      </c>
    </row>
    <row r="469" spans="1:1">
      <c r="A469" s="41">
        <v>40.928528338220012</v>
      </c>
    </row>
    <row r="470" spans="1:1">
      <c r="A470" s="41">
        <v>28.741336440639643</v>
      </c>
    </row>
    <row r="471" spans="1:1">
      <c r="A471" s="41">
        <v>27.66047916185591</v>
      </c>
    </row>
    <row r="472" spans="1:1">
      <c r="A472" s="41">
        <v>24.430392162216187</v>
      </c>
    </row>
    <row r="473" spans="1:1">
      <c r="A473" s="41">
        <v>24.017458642544106</v>
      </c>
    </row>
    <row r="474" spans="1:1">
      <c r="A474" s="41">
        <v>29.742206792837063</v>
      </c>
    </row>
    <row r="475" spans="1:1">
      <c r="A475" s="41">
        <v>41.697673671291824</v>
      </c>
    </row>
    <row r="476" spans="1:1">
      <c r="A476" s="41">
        <v>38.965833934464044</v>
      </c>
    </row>
    <row r="477" spans="1:1">
      <c r="A477" s="41">
        <v>24.315794856455156</v>
      </c>
    </row>
    <row r="478" spans="1:1">
      <c r="A478" s="41">
        <v>40.489256952385546</v>
      </c>
    </row>
    <row r="479" spans="1:1">
      <c r="A479" s="41">
        <v>27.733451755657008</v>
      </c>
    </row>
    <row r="480" spans="1:1">
      <c r="A480" s="41">
        <v>40.125887784624922</v>
      </c>
    </row>
    <row r="481" spans="1:1">
      <c r="A481" s="41">
        <v>24.540168645904792</v>
      </c>
    </row>
    <row r="482" spans="1:1">
      <c r="A482" s="41">
        <v>36.049757118182505</v>
      </c>
    </row>
    <row r="483" spans="1:1">
      <c r="A483" s="41">
        <v>22.271539950157763</v>
      </c>
    </row>
    <row r="484" spans="1:1">
      <c r="A484" s="41">
        <v>25.342450936987539</v>
      </c>
    </row>
    <row r="485" spans="1:1">
      <c r="A485" s="41">
        <v>33.512177024051553</v>
      </c>
    </row>
    <row r="486" spans="1:1">
      <c r="A486" s="41">
        <v>38.865110550255359</v>
      </c>
    </row>
    <row r="487" spans="1:1">
      <c r="A487" s="41">
        <v>25.697435942397046</v>
      </c>
    </row>
    <row r="488" spans="1:1">
      <c r="A488" s="41">
        <v>28.336260107393631</v>
      </c>
    </row>
    <row r="489" spans="1:1">
      <c r="A489" s="41">
        <v>36.222897967283814</v>
      </c>
    </row>
    <row r="490" spans="1:1">
      <c r="A490" s="41">
        <v>40.495403815834763</v>
      </c>
    </row>
    <row r="491" spans="1:1">
      <c r="A491" s="41">
        <v>25.873349726627584</v>
      </c>
    </row>
    <row r="492" spans="1:1">
      <c r="A492" s="41">
        <v>22.693044982590774</v>
      </c>
    </row>
    <row r="493" spans="1:1">
      <c r="A493" s="41">
        <v>24.507097758578276</v>
      </c>
    </row>
    <row r="494" spans="1:1">
      <c r="A494" s="41">
        <v>31.713584235852423</v>
      </c>
    </row>
    <row r="495" spans="1:1">
      <c r="A495" s="41">
        <v>35.208916529280906</v>
      </c>
    </row>
    <row r="496" spans="1:1">
      <c r="A496" s="41">
        <v>41.179412175271295</v>
      </c>
    </row>
    <row r="497" spans="1:1">
      <c r="A497" s="41">
        <v>33.666442697603529</v>
      </c>
    </row>
    <row r="498" spans="1:1">
      <c r="A498" s="41">
        <v>29.118018764600187</v>
      </c>
    </row>
    <row r="499" spans="1:1">
      <c r="A499" s="41">
        <v>39.95051141495091</v>
      </c>
    </row>
    <row r="500" spans="1:1">
      <c r="A500" s="41">
        <v>35.207146259218661</v>
      </c>
    </row>
    <row r="501" spans="1:1">
      <c r="A501" s="41">
        <v>28.962639662950252</v>
      </c>
    </row>
    <row r="502" spans="1:1">
      <c r="A502" s="41">
        <v>25.909944734801719</v>
      </c>
    </row>
    <row r="503" spans="1:1">
      <c r="A503" s="41">
        <v>27.095555773011252</v>
      </c>
    </row>
    <row r="504" spans="1:1">
      <c r="A504" s="41">
        <v>39.429236964908434</v>
      </c>
    </row>
    <row r="505" spans="1:1">
      <c r="A505" s="41">
        <v>29.254310595234035</v>
      </c>
    </row>
    <row r="506" spans="1:1">
      <c r="A506" s="41">
        <v>33.62776598371115</v>
      </c>
    </row>
    <row r="507" spans="1:1">
      <c r="A507" s="41">
        <v>30.779495869134443</v>
      </c>
    </row>
    <row r="508" spans="1:1">
      <c r="A508" s="41">
        <v>30.624449545211718</v>
      </c>
    </row>
    <row r="509" spans="1:1">
      <c r="A509" s="41">
        <v>24.253234959555424</v>
      </c>
    </row>
    <row r="510" spans="1:1">
      <c r="A510" s="41">
        <v>31.303295947316958</v>
      </c>
    </row>
    <row r="511" spans="1:1">
      <c r="A511" s="41">
        <v>33.43908250190276</v>
      </c>
    </row>
    <row r="512" spans="1:1">
      <c r="A512" s="41">
        <v>27.178075652792909</v>
      </c>
    </row>
    <row r="513" spans="1:1">
      <c r="A513" s="41">
        <v>22.888854709387683</v>
      </c>
    </row>
    <row r="514" spans="1:1">
      <c r="A514" s="41">
        <v>37.980618624275237</v>
      </c>
    </row>
    <row r="515" spans="1:1">
      <c r="A515" s="41">
        <v>37.901004414028314</v>
      </c>
    </row>
    <row r="516" spans="1:1">
      <c r="A516" s="41">
        <v>22.636029520204136</v>
      </c>
    </row>
    <row r="517" spans="1:1">
      <c r="A517" s="41">
        <v>24.689040611719733</v>
      </c>
    </row>
    <row r="518" spans="1:1">
      <c r="A518" s="41">
        <v>34.639600492587412</v>
      </c>
    </row>
    <row r="519" spans="1:1">
      <c r="A519" s="41">
        <v>37.521978424850047</v>
      </c>
    </row>
    <row r="520" spans="1:1">
      <c r="A520" s="41">
        <v>35.731175134658116</v>
      </c>
    </row>
    <row r="521" spans="1:1">
      <c r="A521" s="41">
        <v>27.933507493760377</v>
      </c>
    </row>
    <row r="522" spans="1:1">
      <c r="A522" s="41">
        <v>38.975580904149922</v>
      </c>
    </row>
    <row r="523" spans="1:1">
      <c r="A523" s="41">
        <v>24.675305759436696</v>
      </c>
    </row>
    <row r="524" spans="1:1">
      <c r="A524" s="41">
        <v>22.84721657063232</v>
      </c>
    </row>
    <row r="525" spans="1:1">
      <c r="A525" s="41">
        <v>33.646009853575883</v>
      </c>
    </row>
    <row r="526" spans="1:1">
      <c r="A526" s="41">
        <v>29.15971351355746</v>
      </c>
    </row>
    <row r="527" spans="1:1">
      <c r="A527" s="41">
        <v>22.563638740725985</v>
      </c>
    </row>
    <row r="528" spans="1:1">
      <c r="A528" s="41">
        <v>41.009088165577623</v>
      </c>
    </row>
    <row r="529" spans="1:1">
      <c r="A529" s="41">
        <v>33.54496278005071</v>
      </c>
    </row>
    <row r="530" spans="1:1">
      <c r="A530" s="41">
        <v>29.426612383292763</v>
      </c>
    </row>
    <row r="531" spans="1:1">
      <c r="A531" s="41">
        <v>36.925346346994708</v>
      </c>
    </row>
    <row r="532" spans="1:1">
      <c r="A532" s="41">
        <v>29.977564812932467</v>
      </c>
    </row>
    <row r="533" spans="1:1">
      <c r="A533" s="41">
        <v>34.160526961374039</v>
      </c>
    </row>
    <row r="534" spans="1:1">
      <c r="A534" s="41">
        <v>37.023359949397118</v>
      </c>
    </row>
    <row r="535" spans="1:1">
      <c r="A535" s="41">
        <v>32.134298178066757</v>
      </c>
    </row>
    <row r="536" spans="1:1">
      <c r="A536" s="41">
        <v>22.279969842838042</v>
      </c>
    </row>
    <row r="537" spans="1:1">
      <c r="A537" s="41">
        <v>24.7502643647775</v>
      </c>
    </row>
    <row r="538" spans="1:1">
      <c r="A538" s="41">
        <v>32.779392602404428</v>
      </c>
    </row>
    <row r="539" spans="1:1">
      <c r="A539" s="41">
        <v>24.956109495453365</v>
      </c>
    </row>
    <row r="540" spans="1:1">
      <c r="A540" s="41">
        <v>39.572641147002507</v>
      </c>
    </row>
    <row r="541" spans="1:1">
      <c r="A541" s="41">
        <v>36.003292881063089</v>
      </c>
    </row>
    <row r="542" spans="1:1">
      <c r="A542" s="41">
        <v>24.670348595282075</v>
      </c>
    </row>
    <row r="543" spans="1:1">
      <c r="A543" s="41">
        <v>32.558970539314956</v>
      </c>
    </row>
    <row r="544" spans="1:1">
      <c r="A544" s="41">
        <v>30.67032972462588</v>
      </c>
    </row>
    <row r="545" spans="1:1">
      <c r="A545" s="41">
        <v>39.038750645614783</v>
      </c>
    </row>
    <row r="546" spans="1:1">
      <c r="A546" s="41">
        <v>39.963066878522675</v>
      </c>
    </row>
    <row r="547" spans="1:1">
      <c r="A547" s="41">
        <v>28.345782101661442</v>
      </c>
    </row>
    <row r="548" spans="1:1">
      <c r="A548" s="41">
        <v>35.944957486984428</v>
      </c>
    </row>
    <row r="549" spans="1:1">
      <c r="A549" s="41">
        <v>33.364549885355281</v>
      </c>
    </row>
    <row r="550" spans="1:1">
      <c r="A550" s="41">
        <v>35.62981560340215</v>
      </c>
    </row>
    <row r="551" spans="1:1">
      <c r="A551" s="41">
        <v>34.735469407573724</v>
      </c>
    </row>
    <row r="552" spans="1:1">
      <c r="A552" s="41">
        <v>36.375513361093184</v>
      </c>
    </row>
    <row r="553" spans="1:1">
      <c r="A553" s="41">
        <v>34.290043147377915</v>
      </c>
    </row>
    <row r="554" spans="1:1">
      <c r="A554" s="41">
        <v>39.740040705614604</v>
      </c>
    </row>
    <row r="555" spans="1:1">
      <c r="A555" s="41">
        <v>36.00397359674291</v>
      </c>
    </row>
    <row r="556" spans="1:1">
      <c r="A556" s="41">
        <v>29.965232602854151</v>
      </c>
    </row>
    <row r="557" spans="1:1">
      <c r="A557" s="41">
        <v>36.731432159653082</v>
      </c>
    </row>
    <row r="558" spans="1:1">
      <c r="A558" s="41">
        <v>36.083022838649931</v>
      </c>
    </row>
    <row r="559" spans="1:1">
      <c r="A559" s="41">
        <v>27.221710847057697</v>
      </c>
    </row>
    <row r="560" spans="1:1">
      <c r="A560" s="41">
        <v>30.56199028489673</v>
      </c>
    </row>
    <row r="561" spans="1:1">
      <c r="A561" s="41">
        <v>39.728804822490758</v>
      </c>
    </row>
    <row r="562" spans="1:1">
      <c r="A562" s="41">
        <v>37.139986071097582</v>
      </c>
    </row>
    <row r="563" spans="1:1">
      <c r="A563" s="41">
        <v>27.739445213620193</v>
      </c>
    </row>
    <row r="564" spans="1:1">
      <c r="A564" s="41">
        <v>36.559744222115782</v>
      </c>
    </row>
    <row r="565" spans="1:1">
      <c r="A565" s="41">
        <v>40.175712231454185</v>
      </c>
    </row>
    <row r="566" spans="1:1">
      <c r="A566" s="41">
        <v>22.152480406093179</v>
      </c>
    </row>
    <row r="567" spans="1:1">
      <c r="A567" s="41">
        <v>38.885966758894909</v>
      </c>
    </row>
    <row r="568" spans="1:1">
      <c r="A568" s="41">
        <v>22.436640454701468</v>
      </c>
    </row>
    <row r="569" spans="1:1">
      <c r="A569" s="41">
        <v>32.702509169268396</v>
      </c>
    </row>
    <row r="570" spans="1:1">
      <c r="A570" s="41">
        <v>27.518602926436245</v>
      </c>
    </row>
    <row r="571" spans="1:1">
      <c r="A571" s="41">
        <v>40.198986075196501</v>
      </c>
    </row>
    <row r="572" spans="1:1">
      <c r="A572" s="41">
        <v>33.678282609478757</v>
      </c>
    </row>
    <row r="573" spans="1:1">
      <c r="A573" s="41">
        <v>25.213801719164174</v>
      </c>
    </row>
    <row r="574" spans="1:1">
      <c r="A574" s="41">
        <v>29.31205800554827</v>
      </c>
    </row>
    <row r="575" spans="1:1">
      <c r="A575" s="41">
        <v>34.414412067797457</v>
      </c>
    </row>
    <row r="576" spans="1:1">
      <c r="A576" s="41">
        <v>31.158969004707281</v>
      </c>
    </row>
    <row r="577" spans="1:9">
      <c r="A577" s="41">
        <v>25.185811183672634</v>
      </c>
    </row>
    <row r="578" spans="1:9">
      <c r="A578" s="41">
        <v>31.783417852443495</v>
      </c>
    </row>
    <row r="579" spans="1:9">
      <c r="A579" s="41">
        <v>25.773681343125041</v>
      </c>
    </row>
    <row r="580" spans="1:9">
      <c r="A580" s="41">
        <v>37.728869211286927</v>
      </c>
    </row>
    <row r="581" spans="1:9">
      <c r="A581" s="41">
        <v>36.17952939469658</v>
      </c>
    </row>
    <row r="582" spans="1:9">
      <c r="A582" s="41">
        <v>30.395924619210636</v>
      </c>
    </row>
    <row r="583" spans="1:9">
      <c r="A583" s="41">
        <v>40.470613005926374</v>
      </c>
    </row>
    <row r="584" spans="1:9">
      <c r="A584" s="41">
        <v>37.521503319364001</v>
      </c>
    </row>
    <row r="585" spans="1:9">
      <c r="A585" s="41">
        <v>25.627721845023558</v>
      </c>
    </row>
    <row r="586" spans="1:9">
      <c r="A586" s="41">
        <v>25.803017519036644</v>
      </c>
    </row>
    <row r="587" spans="1:9">
      <c r="A587" s="41">
        <v>27.012837913667521</v>
      </c>
    </row>
    <row r="588" spans="1:9">
      <c r="A588" s="41">
        <v>30.21221761104292</v>
      </c>
      <c r="G588">
        <v>10</v>
      </c>
      <c r="I588">
        <f>LOG(G588)</f>
        <v>1</v>
      </c>
    </row>
    <row r="589" spans="1:9">
      <c r="A589" s="41">
        <v>22.797239194274994</v>
      </c>
      <c r="G589">
        <v>11</v>
      </c>
      <c r="I589">
        <f>LOG(G589)</f>
        <v>1.0413926851582251</v>
      </c>
    </row>
    <row r="590" spans="1:9">
      <c r="A590" s="41">
        <v>23.877734737731593</v>
      </c>
    </row>
    <row r="591" spans="1:9">
      <c r="A591" s="41">
        <v>25.456980517288393</v>
      </c>
    </row>
    <row r="592" spans="1:9">
      <c r="A592" s="41">
        <v>40.493032604505764</v>
      </c>
    </row>
    <row r="593" spans="1:1">
      <c r="A593" s="41">
        <v>34.31183115131418</v>
      </c>
    </row>
    <row r="594" spans="1:1">
      <c r="A594" s="41">
        <v>31.103914795047309</v>
      </c>
    </row>
    <row r="595" spans="1:1">
      <c r="A595" s="41">
        <v>28.258505246386626</v>
      </c>
    </row>
    <row r="596" spans="1:1">
      <c r="A596" s="41">
        <v>36.760291011030574</v>
      </c>
    </row>
    <row r="597" spans="1:1">
      <c r="A597" s="41">
        <v>25.185865757158926</v>
      </c>
    </row>
    <row r="598" spans="1:1">
      <c r="A598" s="41">
        <v>26.969256230154389</v>
      </c>
    </row>
    <row r="599" spans="1:1">
      <c r="A599" s="41">
        <v>37.302856982422156</v>
      </c>
    </row>
    <row r="600" spans="1:1">
      <c r="A600" s="41">
        <v>30.17524571442106</v>
      </c>
    </row>
    <row r="601" spans="1:1">
      <c r="A601" s="41">
        <v>38.537745181578025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01"/>
  <sheetViews>
    <sheetView showGridLines="0" workbookViewId="0">
      <selection activeCell="B8" sqref="B8"/>
    </sheetView>
  </sheetViews>
  <sheetFormatPr defaultRowHeight="15"/>
  <cols>
    <col min="2" max="2" width="19.5703125" bestFit="1" customWidth="1"/>
  </cols>
  <sheetData>
    <row r="1" spans="1:13">
      <c r="A1" s="50" t="s">
        <v>96</v>
      </c>
      <c r="B1" s="50" t="s">
        <v>97</v>
      </c>
      <c r="C1" s="92" t="s">
        <v>98</v>
      </c>
      <c r="D1" s="49"/>
      <c r="E1" s="50" t="s">
        <v>96</v>
      </c>
      <c r="F1" s="51" t="s">
        <v>98</v>
      </c>
    </row>
    <row r="2" spans="1:13">
      <c r="A2" s="50" t="s">
        <v>99</v>
      </c>
      <c r="B2" s="50" t="s">
        <v>100</v>
      </c>
      <c r="C2" s="52">
        <v>33.648207302979202</v>
      </c>
      <c r="D2" s="49"/>
      <c r="E2" s="53" t="s">
        <v>99</v>
      </c>
      <c r="F2" s="54">
        <v>33.744010375759629</v>
      </c>
    </row>
    <row r="3" spans="1:13">
      <c r="A3" s="50" t="s">
        <v>99</v>
      </c>
      <c r="B3" s="50" t="s">
        <v>101</v>
      </c>
      <c r="C3" s="52">
        <v>29.871571309508791</v>
      </c>
      <c r="D3" s="49"/>
      <c r="E3" s="53" t="s">
        <v>102</v>
      </c>
      <c r="F3" s="54">
        <v>33.273064957010433</v>
      </c>
    </row>
    <row r="4" spans="1:13">
      <c r="A4" s="50" t="s">
        <v>99</v>
      </c>
      <c r="B4" s="50" t="s">
        <v>103</v>
      </c>
      <c r="C4" s="52">
        <v>39.354537477681475</v>
      </c>
      <c r="D4" s="49"/>
      <c r="E4" s="53" t="s">
        <v>104</v>
      </c>
      <c r="F4" s="54">
        <v>33.361691789028498</v>
      </c>
      <c r="H4" s="60">
        <f>AVERAGE(C2:C601)</f>
        <v>32.085030592847986</v>
      </c>
    </row>
    <row r="5" spans="1:13">
      <c r="A5" s="50" t="s">
        <v>99</v>
      </c>
      <c r="B5" s="50" t="s">
        <v>105</v>
      </c>
      <c r="C5" s="52">
        <v>39.891900371091978</v>
      </c>
      <c r="D5" s="60"/>
      <c r="E5" s="53" t="s">
        <v>106</v>
      </c>
      <c r="F5" s="54">
        <v>35.321748318269549</v>
      </c>
      <c r="H5" s="93">
        <f>STDEV(C2:C601)</f>
        <v>5.6993491093887476</v>
      </c>
    </row>
    <row r="6" spans="1:13">
      <c r="A6" s="50" t="s">
        <v>99</v>
      </c>
      <c r="B6" s="50" t="s">
        <v>107</v>
      </c>
      <c r="C6" s="52">
        <v>33.231118580917169</v>
      </c>
      <c r="D6" s="60"/>
      <c r="E6" s="53" t="s">
        <v>108</v>
      </c>
      <c r="F6" s="54">
        <v>30.473024604268311</v>
      </c>
      <c r="I6" s="60"/>
    </row>
    <row r="7" spans="1:13">
      <c r="A7" s="50" t="s">
        <v>99</v>
      </c>
      <c r="B7" s="50" t="s">
        <v>109</v>
      </c>
      <c r="C7" s="52">
        <v>25.347100645748405</v>
      </c>
      <c r="D7" s="60"/>
      <c r="E7" s="53" t="s">
        <v>110</v>
      </c>
      <c r="F7" s="54">
        <v>30.279320169442936</v>
      </c>
      <c r="H7" s="60">
        <f>AVERAGE(F2:F25)</f>
        <v>32.085030592848</v>
      </c>
    </row>
    <row r="8" spans="1:13">
      <c r="A8" s="50" t="s">
        <v>99</v>
      </c>
      <c r="B8" s="50" t="s">
        <v>111</v>
      </c>
      <c r="C8" s="52">
        <v>37.575089220178512</v>
      </c>
      <c r="D8" s="60"/>
      <c r="E8" s="53" t="s">
        <v>112</v>
      </c>
      <c r="F8" s="54">
        <v>31.013019335187085</v>
      </c>
      <c r="H8" s="93">
        <f>STDEV(F2:F25)</f>
        <v>1.2963305108991718</v>
      </c>
      <c r="I8" s="60"/>
    </row>
    <row r="9" spans="1:13">
      <c r="A9" s="50" t="s">
        <v>99</v>
      </c>
      <c r="B9" s="50" t="s">
        <v>113</v>
      </c>
      <c r="C9" s="52">
        <v>35.737190380735512</v>
      </c>
      <c r="D9" s="49"/>
      <c r="E9" s="53" t="s">
        <v>114</v>
      </c>
      <c r="F9" s="54">
        <v>33.826716128449476</v>
      </c>
    </row>
    <row r="10" spans="1:13">
      <c r="A10" s="50" t="s">
        <v>99</v>
      </c>
      <c r="B10" s="50" t="s">
        <v>115</v>
      </c>
      <c r="C10" s="52">
        <v>27.288089070426452</v>
      </c>
      <c r="D10" s="49"/>
      <c r="E10" s="53" t="s">
        <v>116</v>
      </c>
      <c r="F10" s="54">
        <v>32.371675721085865</v>
      </c>
    </row>
    <row r="11" spans="1:13">
      <c r="A11" s="50" t="s">
        <v>99</v>
      </c>
      <c r="B11" s="50" t="s">
        <v>117</v>
      </c>
      <c r="C11" s="52">
        <v>26.673307925799371</v>
      </c>
      <c r="D11" s="49"/>
      <c r="E11" s="53" t="s">
        <v>118</v>
      </c>
      <c r="F11" s="54">
        <v>32.391683767314262</v>
      </c>
    </row>
    <row r="12" spans="1:13">
      <c r="A12" s="50" t="s">
        <v>99</v>
      </c>
      <c r="B12" s="50" t="s">
        <v>119</v>
      </c>
      <c r="C12" s="52">
        <v>33.38683566513496</v>
      </c>
      <c r="D12" s="49"/>
      <c r="E12" s="53" t="s">
        <v>120</v>
      </c>
      <c r="F12" s="54">
        <v>32.024892588015263</v>
      </c>
    </row>
    <row r="13" spans="1:13">
      <c r="A13" s="50" t="s">
        <v>99</v>
      </c>
      <c r="B13" s="50" t="s">
        <v>121</v>
      </c>
      <c r="C13" s="52">
        <v>41.860249112328972</v>
      </c>
      <c r="D13" s="49"/>
      <c r="E13" s="53" t="s">
        <v>122</v>
      </c>
      <c r="F13" s="54">
        <v>31.252756575020303</v>
      </c>
    </row>
    <row r="14" spans="1:13">
      <c r="A14" s="50" t="s">
        <v>99</v>
      </c>
      <c r="B14" s="50" t="s">
        <v>123</v>
      </c>
      <c r="C14" s="52">
        <v>22.899485259423045</v>
      </c>
      <c r="D14" s="49"/>
      <c r="E14" s="53" t="s">
        <v>124</v>
      </c>
      <c r="F14" s="54">
        <v>30.356275774251234</v>
      </c>
    </row>
    <row r="15" spans="1:13">
      <c r="A15" s="50" t="s">
        <v>99</v>
      </c>
      <c r="B15" s="50" t="s">
        <v>125</v>
      </c>
      <c r="C15" s="52">
        <v>23.252984316211815</v>
      </c>
      <c r="D15" s="49"/>
      <c r="E15" s="53" t="s">
        <v>126</v>
      </c>
      <c r="F15" s="54">
        <v>30.923476835761889</v>
      </c>
      <c r="K15">
        <v>10</v>
      </c>
      <c r="L15" s="85">
        <f>LOG(K15)</f>
        <v>1</v>
      </c>
      <c r="M15" s="85"/>
    </row>
    <row r="16" spans="1:13">
      <c r="A16" s="50" t="s">
        <v>99</v>
      </c>
      <c r="B16" s="50" t="s">
        <v>127</v>
      </c>
      <c r="C16" s="52">
        <v>41.805830562204939</v>
      </c>
      <c r="D16" s="49"/>
      <c r="E16" s="53" t="s">
        <v>128</v>
      </c>
      <c r="F16" s="54">
        <v>31.680901853155234</v>
      </c>
      <c r="K16">
        <v>11</v>
      </c>
      <c r="L16" s="85">
        <f>LOG(K16)</f>
        <v>1.0413926851582251</v>
      </c>
      <c r="M16" s="85"/>
    </row>
    <row r="17" spans="1:14">
      <c r="A17" s="50" t="s">
        <v>99</v>
      </c>
      <c r="B17" s="50" t="s">
        <v>129</v>
      </c>
      <c r="C17" s="52">
        <v>39.943456935615032</v>
      </c>
      <c r="D17" s="49"/>
      <c r="E17" s="53" t="s">
        <v>130</v>
      </c>
      <c r="F17" s="54">
        <v>32.876942812669569</v>
      </c>
      <c r="K17">
        <v>12</v>
      </c>
      <c r="L17" s="85">
        <f>LOG(K17)</f>
        <v>1.0791812460476249</v>
      </c>
    </row>
    <row r="18" spans="1:14">
      <c r="A18" s="50" t="s">
        <v>99</v>
      </c>
      <c r="B18" s="50" t="s">
        <v>131</v>
      </c>
      <c r="C18" s="52">
        <v>40.646881469001329</v>
      </c>
      <c r="D18" s="49"/>
      <c r="E18" s="53" t="s">
        <v>132</v>
      </c>
      <c r="F18" s="54">
        <v>31.551155300094386</v>
      </c>
      <c r="K18">
        <v>13</v>
      </c>
      <c r="L18" s="85">
        <f>LOG(K18)</f>
        <v>1.1139433523068367</v>
      </c>
      <c r="N18" s="49"/>
    </row>
    <row r="19" spans="1:14">
      <c r="A19" s="50" t="s">
        <v>99</v>
      </c>
      <c r="B19" s="50" t="s">
        <v>133</v>
      </c>
      <c r="C19" s="52">
        <v>38.001118112497011</v>
      </c>
      <c r="D19" s="49"/>
      <c r="E19" s="53" t="s">
        <v>134</v>
      </c>
      <c r="F19" s="54">
        <v>33.068740119957972</v>
      </c>
      <c r="N19" s="49"/>
    </row>
    <row r="20" spans="1:14">
      <c r="A20" s="50" t="s">
        <v>99</v>
      </c>
      <c r="B20" s="50" t="s">
        <v>135</v>
      </c>
      <c r="C20" s="52">
        <v>26.581142187711656</v>
      </c>
      <c r="D20" s="49"/>
      <c r="E20" s="53" t="s">
        <v>136</v>
      </c>
      <c r="F20" s="54">
        <v>31.483958926265998</v>
      </c>
    </row>
    <row r="21" spans="1:14">
      <c r="A21" s="50" t="s">
        <v>99</v>
      </c>
      <c r="B21" s="50" t="s">
        <v>137</v>
      </c>
      <c r="C21" s="52">
        <v>40.889598260351107</v>
      </c>
      <c r="D21" s="49"/>
      <c r="E21" s="53" t="s">
        <v>138</v>
      </c>
      <c r="F21" s="54">
        <v>31.683110304603847</v>
      </c>
    </row>
    <row r="22" spans="1:14">
      <c r="A22" s="50" t="s">
        <v>99</v>
      </c>
      <c r="B22" s="50" t="s">
        <v>139</v>
      </c>
      <c r="C22" s="52">
        <v>34.077431856487664</v>
      </c>
      <c r="D22" s="49"/>
      <c r="E22" s="53" t="s">
        <v>140</v>
      </c>
      <c r="F22" s="54">
        <v>30.564803382176166</v>
      </c>
    </row>
    <row r="23" spans="1:14">
      <c r="A23" s="50" t="s">
        <v>99</v>
      </c>
      <c r="B23" s="50" t="s">
        <v>141</v>
      </c>
      <c r="C23" s="52">
        <v>34.885297677163713</v>
      </c>
      <c r="D23" s="49"/>
      <c r="E23" s="53" t="s">
        <v>142</v>
      </c>
      <c r="F23" s="54">
        <v>32.481164380811535</v>
      </c>
    </row>
    <row r="24" spans="1:14">
      <c r="A24" s="50" t="s">
        <v>99</v>
      </c>
      <c r="B24" s="50" t="s">
        <v>143</v>
      </c>
      <c r="C24" s="52">
        <v>40.209369754155475</v>
      </c>
      <c r="D24" s="49"/>
      <c r="E24" s="53" t="s">
        <v>144</v>
      </c>
      <c r="F24" s="54">
        <v>33.039574452080203</v>
      </c>
    </row>
    <row r="25" spans="1:14">
      <c r="A25" s="50" t="s">
        <v>99</v>
      </c>
      <c r="B25" s="50" t="s">
        <v>145</v>
      </c>
      <c r="C25" s="52">
        <v>28.36637324789454</v>
      </c>
      <c r="D25" s="49"/>
      <c r="E25" s="53" t="s">
        <v>146</v>
      </c>
      <c r="F25" s="54">
        <v>30.997025757672414</v>
      </c>
    </row>
    <row r="26" spans="1:14">
      <c r="A26" s="50" t="s">
        <v>99</v>
      </c>
      <c r="B26" s="50" t="s">
        <v>147</v>
      </c>
      <c r="C26" s="52">
        <v>28.176092692742646</v>
      </c>
      <c r="D26" s="49"/>
      <c r="E26" s="49"/>
      <c r="F26" s="49"/>
    </row>
    <row r="27" spans="1:14">
      <c r="A27" s="50" t="s">
        <v>102</v>
      </c>
      <c r="B27" s="50" t="s">
        <v>148</v>
      </c>
      <c r="C27" s="52">
        <v>35.41597089110703</v>
      </c>
      <c r="D27" s="49"/>
      <c r="E27" s="49"/>
      <c r="F27" s="49"/>
    </row>
    <row r="28" spans="1:14">
      <c r="A28" s="50" t="s">
        <v>102</v>
      </c>
      <c r="B28" s="50" t="s">
        <v>149</v>
      </c>
      <c r="C28" s="52">
        <v>32.223675429673648</v>
      </c>
      <c r="D28" s="49"/>
      <c r="E28" s="49"/>
      <c r="F28" s="49"/>
    </row>
    <row r="29" spans="1:14">
      <c r="A29" s="50" t="s">
        <v>102</v>
      </c>
      <c r="B29" s="50" t="s">
        <v>150</v>
      </c>
      <c r="C29" s="52">
        <v>27.419072133758736</v>
      </c>
      <c r="D29" s="49"/>
      <c r="E29" s="49"/>
      <c r="F29" s="49"/>
    </row>
    <row r="30" spans="1:14">
      <c r="A30" s="50" t="s">
        <v>102</v>
      </c>
      <c r="B30" s="50" t="s">
        <v>151</v>
      </c>
      <c r="C30" s="52">
        <v>28.176629056756575</v>
      </c>
      <c r="D30" s="49"/>
      <c r="E30" s="49"/>
      <c r="F30" s="49"/>
    </row>
    <row r="31" spans="1:14">
      <c r="A31" s="50" t="s">
        <v>102</v>
      </c>
      <c r="B31" s="50" t="s">
        <v>152</v>
      </c>
      <c r="C31" s="52">
        <v>40.155108186590688</v>
      </c>
      <c r="D31" s="49"/>
      <c r="E31" s="49"/>
      <c r="F31" s="49"/>
    </row>
    <row r="32" spans="1:14">
      <c r="A32" s="50" t="s">
        <v>102</v>
      </c>
      <c r="B32" s="50" t="s">
        <v>153</v>
      </c>
      <c r="C32" s="52">
        <v>32.63601055856482</v>
      </c>
      <c r="D32" s="49"/>
      <c r="E32" s="49"/>
      <c r="F32" s="49"/>
    </row>
    <row r="33" spans="1:3">
      <c r="A33" s="50" t="s">
        <v>102</v>
      </c>
      <c r="B33" s="50" t="s">
        <v>154</v>
      </c>
      <c r="C33" s="52">
        <v>40.105943616841472</v>
      </c>
    </row>
    <row r="34" spans="1:3">
      <c r="A34" s="50" t="s">
        <v>102</v>
      </c>
      <c r="B34" s="50" t="s">
        <v>155</v>
      </c>
      <c r="C34" s="52">
        <v>32.879723765438087</v>
      </c>
    </row>
    <row r="35" spans="1:3">
      <c r="A35" s="50" t="s">
        <v>102</v>
      </c>
      <c r="B35" s="50" t="s">
        <v>156</v>
      </c>
      <c r="C35" s="52">
        <v>38.738758205713125</v>
      </c>
    </row>
    <row r="36" spans="1:3">
      <c r="A36" s="50" t="s">
        <v>102</v>
      </c>
      <c r="B36" s="50" t="s">
        <v>157</v>
      </c>
      <c r="C36" s="52">
        <v>25.145622549736142</v>
      </c>
    </row>
    <row r="37" spans="1:3">
      <c r="A37" s="50" t="s">
        <v>102</v>
      </c>
      <c r="B37" s="50" t="s">
        <v>158</v>
      </c>
      <c r="C37" s="52">
        <v>28.173379053732848</v>
      </c>
    </row>
    <row r="38" spans="1:3">
      <c r="A38" s="50" t="s">
        <v>102</v>
      </c>
      <c r="B38" s="50" t="s">
        <v>159</v>
      </c>
      <c r="C38" s="52">
        <v>27.45174150536873</v>
      </c>
    </row>
    <row r="39" spans="1:3">
      <c r="A39" s="50" t="s">
        <v>102</v>
      </c>
      <c r="B39" s="50" t="s">
        <v>160</v>
      </c>
      <c r="C39" s="52">
        <v>28.355211661681871</v>
      </c>
    </row>
    <row r="40" spans="1:3">
      <c r="A40" s="50" t="s">
        <v>102</v>
      </c>
      <c r="B40" s="50" t="s">
        <v>161</v>
      </c>
      <c r="C40" s="52">
        <v>38.263485754000683</v>
      </c>
    </row>
    <row r="41" spans="1:3">
      <c r="A41" s="50" t="s">
        <v>102</v>
      </c>
      <c r="B41" s="50" t="s">
        <v>162</v>
      </c>
      <c r="C41" s="52">
        <v>30.020116744336114</v>
      </c>
    </row>
    <row r="42" spans="1:3">
      <c r="A42" s="50" t="s">
        <v>102</v>
      </c>
      <c r="B42" s="50" t="s">
        <v>163</v>
      </c>
      <c r="C42" s="52">
        <v>37.556134595648004</v>
      </c>
    </row>
    <row r="43" spans="1:3">
      <c r="A43" s="50" t="s">
        <v>102</v>
      </c>
      <c r="B43" s="50" t="s">
        <v>164</v>
      </c>
      <c r="C43" s="52">
        <v>23.925194496713949</v>
      </c>
    </row>
    <row r="44" spans="1:3">
      <c r="A44" s="50" t="s">
        <v>102</v>
      </c>
      <c r="B44" s="50" t="s">
        <v>165</v>
      </c>
      <c r="C44" s="52">
        <v>33.221178734156382</v>
      </c>
    </row>
    <row r="45" spans="1:3">
      <c r="A45" s="50" t="s">
        <v>102</v>
      </c>
      <c r="B45" s="50" t="s">
        <v>166</v>
      </c>
      <c r="C45" s="52">
        <v>28.540472409270386</v>
      </c>
    </row>
    <row r="46" spans="1:3">
      <c r="A46" s="50" t="s">
        <v>102</v>
      </c>
      <c r="B46" s="50" t="s">
        <v>167</v>
      </c>
      <c r="C46" s="52">
        <v>39.987084137040114</v>
      </c>
    </row>
    <row r="47" spans="1:3">
      <c r="A47" s="50" t="s">
        <v>102</v>
      </c>
      <c r="B47" s="50" t="s">
        <v>168</v>
      </c>
      <c r="C47" s="52">
        <v>39.14808964506183</v>
      </c>
    </row>
    <row r="48" spans="1:3">
      <c r="A48" s="50" t="s">
        <v>102</v>
      </c>
      <c r="B48" s="50" t="s">
        <v>169</v>
      </c>
      <c r="C48" s="52">
        <v>41.291494533088695</v>
      </c>
    </row>
    <row r="49" spans="1:3">
      <c r="A49" s="50" t="s">
        <v>102</v>
      </c>
      <c r="B49" s="50" t="s">
        <v>170</v>
      </c>
      <c r="C49" s="52">
        <v>36.34682583917315</v>
      </c>
    </row>
    <row r="50" spans="1:3">
      <c r="A50" s="50" t="s">
        <v>102</v>
      </c>
      <c r="B50" s="50" t="s">
        <v>171</v>
      </c>
      <c r="C50" s="52">
        <v>39.395893549400014</v>
      </c>
    </row>
    <row r="51" spans="1:3">
      <c r="A51" s="50" t="s">
        <v>102</v>
      </c>
      <c r="B51" s="50" t="s">
        <v>172</v>
      </c>
      <c r="C51" s="52">
        <v>27.253806872407765</v>
      </c>
    </row>
    <row r="52" spans="1:3">
      <c r="A52" s="50" t="s">
        <v>104</v>
      </c>
      <c r="B52" s="50" t="s">
        <v>173</v>
      </c>
      <c r="C52" s="52">
        <v>23.304007218361058</v>
      </c>
    </row>
    <row r="53" spans="1:3">
      <c r="A53" s="50" t="s">
        <v>104</v>
      </c>
      <c r="B53" s="50" t="s">
        <v>174</v>
      </c>
      <c r="C53" s="52">
        <v>35.642977913412281</v>
      </c>
    </row>
    <row r="54" spans="1:3">
      <c r="A54" s="50" t="s">
        <v>104</v>
      </c>
      <c r="B54" s="50" t="s">
        <v>175</v>
      </c>
      <c r="C54" s="52">
        <v>38.537499974818758</v>
      </c>
    </row>
    <row r="55" spans="1:3">
      <c r="A55" s="50" t="s">
        <v>104</v>
      </c>
      <c r="B55" s="50" t="s">
        <v>176</v>
      </c>
      <c r="C55" s="52">
        <v>38.47127173173515</v>
      </c>
    </row>
    <row r="56" spans="1:3">
      <c r="A56" s="50" t="s">
        <v>104</v>
      </c>
      <c r="B56" s="50" t="s">
        <v>177</v>
      </c>
      <c r="C56" s="52">
        <v>32.909416832259808</v>
      </c>
    </row>
    <row r="57" spans="1:3">
      <c r="A57" s="50" t="s">
        <v>104</v>
      </c>
      <c r="B57" s="50" t="s">
        <v>178</v>
      </c>
      <c r="C57" s="52">
        <v>34.830362849285002</v>
      </c>
    </row>
    <row r="58" spans="1:3">
      <c r="A58" s="50" t="s">
        <v>104</v>
      </c>
      <c r="B58" s="50" t="s">
        <v>179</v>
      </c>
      <c r="C58" s="52">
        <v>34.960360361730032</v>
      </c>
    </row>
    <row r="59" spans="1:3">
      <c r="A59" s="50" t="s">
        <v>104</v>
      </c>
      <c r="B59" s="50" t="s">
        <v>180</v>
      </c>
      <c r="C59" s="52">
        <v>35.264502754188264</v>
      </c>
    </row>
    <row r="60" spans="1:3">
      <c r="A60" s="50" t="s">
        <v>104</v>
      </c>
      <c r="B60" s="50" t="s">
        <v>181</v>
      </c>
      <c r="C60" s="52">
        <v>30.825436396836245</v>
      </c>
    </row>
    <row r="61" spans="1:3">
      <c r="A61" s="50" t="s">
        <v>104</v>
      </c>
      <c r="B61" s="50" t="s">
        <v>182</v>
      </c>
      <c r="C61" s="52">
        <v>29.881607146452978</v>
      </c>
    </row>
    <row r="62" spans="1:3">
      <c r="A62" s="50" t="s">
        <v>104</v>
      </c>
      <c r="B62" s="50" t="s">
        <v>183</v>
      </c>
      <c r="C62" s="52">
        <v>37.798355093430082</v>
      </c>
    </row>
    <row r="63" spans="1:3">
      <c r="A63" s="50" t="s">
        <v>104</v>
      </c>
      <c r="B63" s="50" t="s">
        <v>184</v>
      </c>
      <c r="C63" s="52">
        <v>40.778458107793526</v>
      </c>
    </row>
    <row r="64" spans="1:3">
      <c r="A64" s="50" t="s">
        <v>104</v>
      </c>
      <c r="B64" s="50" t="s">
        <v>185</v>
      </c>
      <c r="C64" s="52">
        <v>40.751717757321764</v>
      </c>
    </row>
    <row r="65" spans="1:3">
      <c r="A65" s="50" t="s">
        <v>104</v>
      </c>
      <c r="B65" s="50" t="s">
        <v>186</v>
      </c>
      <c r="C65" s="52">
        <v>29.91323705269788</v>
      </c>
    </row>
    <row r="66" spans="1:3">
      <c r="A66" s="50" t="s">
        <v>104</v>
      </c>
      <c r="B66" s="50" t="s">
        <v>187</v>
      </c>
      <c r="C66" s="52">
        <v>39.085880323548949</v>
      </c>
    </row>
    <row r="67" spans="1:3">
      <c r="A67" s="50" t="s">
        <v>104</v>
      </c>
      <c r="B67" s="50" t="s">
        <v>188</v>
      </c>
      <c r="C67" s="52">
        <v>39.22912542257081</v>
      </c>
    </row>
    <row r="68" spans="1:3">
      <c r="A68" s="50" t="s">
        <v>104</v>
      </c>
      <c r="B68" s="50" t="s">
        <v>189</v>
      </c>
      <c r="C68" s="52">
        <v>34.525751241798211</v>
      </c>
    </row>
    <row r="69" spans="1:3">
      <c r="A69" s="50" t="s">
        <v>104</v>
      </c>
      <c r="B69" s="50" t="s">
        <v>190</v>
      </c>
      <c r="C69" s="52">
        <v>31.522182120596963</v>
      </c>
    </row>
    <row r="70" spans="1:3">
      <c r="A70" s="50" t="s">
        <v>104</v>
      </c>
      <c r="B70" s="50" t="s">
        <v>191</v>
      </c>
      <c r="C70" s="52">
        <v>24.96508543327009</v>
      </c>
    </row>
    <row r="71" spans="1:3">
      <c r="A71" s="50" t="s">
        <v>104</v>
      </c>
      <c r="B71" s="50" t="s">
        <v>192</v>
      </c>
      <c r="C71" s="52">
        <v>40.93148749319753</v>
      </c>
    </row>
    <row r="72" spans="1:3">
      <c r="A72" s="50" t="s">
        <v>104</v>
      </c>
      <c r="B72" s="50" t="s">
        <v>193</v>
      </c>
      <c r="C72" s="52">
        <v>24.174483128658238</v>
      </c>
    </row>
    <row r="73" spans="1:3">
      <c r="A73" s="50" t="s">
        <v>104</v>
      </c>
      <c r="B73" s="50" t="s">
        <v>194</v>
      </c>
      <c r="C73" s="52">
        <v>23.646592080043767</v>
      </c>
    </row>
    <row r="74" spans="1:3">
      <c r="A74" s="50" t="s">
        <v>104</v>
      </c>
      <c r="B74" s="50" t="s">
        <v>195</v>
      </c>
      <c r="C74" s="52">
        <v>24.917415321894477</v>
      </c>
    </row>
    <row r="75" spans="1:3">
      <c r="A75" s="50" t="s">
        <v>104</v>
      </c>
      <c r="B75" s="50" t="s">
        <v>196</v>
      </c>
      <c r="C75" s="52">
        <v>28.11838830692669</v>
      </c>
    </row>
    <row r="76" spans="1:3">
      <c r="A76" s="50" t="s">
        <v>104</v>
      </c>
      <c r="B76" s="50" t="s">
        <v>197</v>
      </c>
      <c r="C76" s="52">
        <v>39.056692662883613</v>
      </c>
    </row>
    <row r="77" spans="1:3">
      <c r="A77" s="50" t="s">
        <v>106</v>
      </c>
      <c r="B77" s="50" t="s">
        <v>198</v>
      </c>
      <c r="C77" s="52">
        <v>41.905371835069644</v>
      </c>
    </row>
    <row r="78" spans="1:3">
      <c r="A78" s="50" t="s">
        <v>106</v>
      </c>
      <c r="B78" s="50" t="s">
        <v>199</v>
      </c>
      <c r="C78" s="52">
        <v>34.064269816898488</v>
      </c>
    </row>
    <row r="79" spans="1:3">
      <c r="A79" s="50" t="s">
        <v>106</v>
      </c>
      <c r="B79" s="50" t="s">
        <v>200</v>
      </c>
      <c r="C79" s="52">
        <v>29.447333124189829</v>
      </c>
    </row>
    <row r="80" spans="1:3">
      <c r="A80" s="50" t="s">
        <v>106</v>
      </c>
      <c r="B80" s="50" t="s">
        <v>201</v>
      </c>
      <c r="C80" s="52">
        <v>34.112247667328084</v>
      </c>
    </row>
    <row r="81" spans="1:3">
      <c r="A81" s="50" t="s">
        <v>106</v>
      </c>
      <c r="B81" s="50" t="s">
        <v>202</v>
      </c>
      <c r="C81" s="52">
        <v>36.594836377062791</v>
      </c>
    </row>
    <row r="82" spans="1:3">
      <c r="A82" s="50" t="s">
        <v>106</v>
      </c>
      <c r="B82" s="50" t="s">
        <v>203</v>
      </c>
      <c r="C82" s="52">
        <v>41.514943292377843</v>
      </c>
    </row>
    <row r="83" spans="1:3">
      <c r="A83" s="50" t="s">
        <v>106</v>
      </c>
      <c r="B83" s="50" t="s">
        <v>204</v>
      </c>
      <c r="C83" s="52">
        <v>31.506700780609027</v>
      </c>
    </row>
    <row r="84" spans="1:3">
      <c r="A84" s="50" t="s">
        <v>106</v>
      </c>
      <c r="B84" s="50" t="s">
        <v>205</v>
      </c>
      <c r="C84" s="52">
        <v>24.201376370616927</v>
      </c>
    </row>
    <row r="85" spans="1:3">
      <c r="A85" s="50" t="s">
        <v>106</v>
      </c>
      <c r="B85" s="50" t="s">
        <v>206</v>
      </c>
      <c r="C85" s="52">
        <v>30.990404977571576</v>
      </c>
    </row>
    <row r="86" spans="1:3">
      <c r="A86" s="50" t="s">
        <v>106</v>
      </c>
      <c r="B86" s="50" t="s">
        <v>207</v>
      </c>
      <c r="C86" s="52">
        <v>34.892948637021256</v>
      </c>
    </row>
    <row r="87" spans="1:3">
      <c r="A87" s="50" t="s">
        <v>106</v>
      </c>
      <c r="B87" s="50" t="s">
        <v>208</v>
      </c>
      <c r="C87" s="52">
        <v>32.916436500382694</v>
      </c>
    </row>
    <row r="88" spans="1:3">
      <c r="A88" s="50" t="s">
        <v>106</v>
      </c>
      <c r="B88" s="50" t="s">
        <v>209</v>
      </c>
      <c r="C88" s="52">
        <v>40.5687455743358</v>
      </c>
    </row>
    <row r="89" spans="1:3">
      <c r="A89" s="50" t="s">
        <v>106</v>
      </c>
      <c r="B89" s="50" t="s">
        <v>210</v>
      </c>
      <c r="C89" s="52">
        <v>35.886861125391647</v>
      </c>
    </row>
    <row r="90" spans="1:3">
      <c r="A90" s="50" t="s">
        <v>106</v>
      </c>
      <c r="B90" s="50" t="s">
        <v>211</v>
      </c>
      <c r="C90" s="52">
        <v>41.179636135045598</v>
      </c>
    </row>
    <row r="91" spans="1:3">
      <c r="A91" s="50" t="s">
        <v>106</v>
      </c>
      <c r="B91" s="50" t="s">
        <v>212</v>
      </c>
      <c r="C91" s="52">
        <v>41.840382156063512</v>
      </c>
    </row>
    <row r="92" spans="1:3">
      <c r="A92" s="50" t="s">
        <v>106</v>
      </c>
      <c r="B92" s="50" t="s">
        <v>213</v>
      </c>
      <c r="C92" s="52">
        <v>29.887929741482633</v>
      </c>
    </row>
    <row r="93" spans="1:3">
      <c r="A93" s="50" t="s">
        <v>106</v>
      </c>
      <c r="B93" s="50" t="s">
        <v>214</v>
      </c>
      <c r="C93" s="52">
        <v>36.57353403943155</v>
      </c>
    </row>
    <row r="94" spans="1:3">
      <c r="A94" s="50" t="s">
        <v>106</v>
      </c>
      <c r="B94" s="50" t="s">
        <v>215</v>
      </c>
      <c r="C94" s="52">
        <v>30.080999112936155</v>
      </c>
    </row>
    <row r="95" spans="1:3">
      <c r="A95" s="50" t="s">
        <v>106</v>
      </c>
      <c r="B95" s="50" t="s">
        <v>216</v>
      </c>
      <c r="C95" s="52">
        <v>34.447638449823096</v>
      </c>
    </row>
    <row r="96" spans="1:3">
      <c r="A96" s="50" t="s">
        <v>106</v>
      </c>
      <c r="B96" s="50" t="s">
        <v>217</v>
      </c>
      <c r="C96" s="52">
        <v>41.179372953770368</v>
      </c>
    </row>
    <row r="97" spans="1:3">
      <c r="A97" s="50" t="s">
        <v>106</v>
      </c>
      <c r="B97" s="50" t="s">
        <v>218</v>
      </c>
      <c r="C97" s="52">
        <v>37.917150095497455</v>
      </c>
    </row>
    <row r="98" spans="1:3">
      <c r="A98" s="50" t="s">
        <v>106</v>
      </c>
      <c r="B98" s="50" t="s">
        <v>219</v>
      </c>
      <c r="C98" s="52">
        <v>40.977889236966007</v>
      </c>
    </row>
    <row r="99" spans="1:3">
      <c r="A99" s="50" t="s">
        <v>106</v>
      </c>
      <c r="B99" s="50" t="s">
        <v>220</v>
      </c>
      <c r="C99" s="52">
        <v>24.27839065838026</v>
      </c>
    </row>
    <row r="100" spans="1:3">
      <c r="A100" s="50" t="s">
        <v>106</v>
      </c>
      <c r="B100" s="50" t="s">
        <v>221</v>
      </c>
      <c r="C100" s="52">
        <v>35.901880506361778</v>
      </c>
    </row>
    <row r="101" spans="1:3">
      <c r="A101" s="50" t="s">
        <v>106</v>
      </c>
      <c r="B101" s="50" t="s">
        <v>222</v>
      </c>
      <c r="C101" s="52">
        <v>40.176428792124682</v>
      </c>
    </row>
    <row r="102" spans="1:3">
      <c r="A102" s="50" t="s">
        <v>108</v>
      </c>
      <c r="B102" s="50" t="s">
        <v>223</v>
      </c>
      <c r="C102" s="52">
        <v>37.730516654689929</v>
      </c>
    </row>
    <row r="103" spans="1:3">
      <c r="A103" s="50" t="s">
        <v>108</v>
      </c>
      <c r="B103" s="50" t="s">
        <v>224</v>
      </c>
      <c r="C103" s="52">
        <v>27.459217392981628</v>
      </c>
    </row>
    <row r="104" spans="1:3">
      <c r="A104" s="50" t="s">
        <v>108</v>
      </c>
      <c r="B104" s="50" t="s">
        <v>225</v>
      </c>
      <c r="C104" s="52">
        <v>29.549174037390742</v>
      </c>
    </row>
    <row r="105" spans="1:3">
      <c r="A105" s="50" t="s">
        <v>108</v>
      </c>
      <c r="B105" s="50" t="s">
        <v>226</v>
      </c>
      <c r="C105" s="52">
        <v>33.105564251567131</v>
      </c>
    </row>
    <row r="106" spans="1:3">
      <c r="A106" s="50" t="s">
        <v>108</v>
      </c>
      <c r="B106" s="50" t="s">
        <v>227</v>
      </c>
      <c r="C106" s="52">
        <v>28.760307439653026</v>
      </c>
    </row>
    <row r="107" spans="1:3">
      <c r="A107" s="50" t="s">
        <v>108</v>
      </c>
      <c r="B107" s="50" t="s">
        <v>228</v>
      </c>
      <c r="C107" s="52">
        <v>28.340028306777711</v>
      </c>
    </row>
    <row r="108" spans="1:3">
      <c r="A108" s="50" t="s">
        <v>108</v>
      </c>
      <c r="B108" s="50" t="s">
        <v>229</v>
      </c>
      <c r="C108" s="52">
        <v>22.173534180510416</v>
      </c>
    </row>
    <row r="109" spans="1:3">
      <c r="A109" s="50" t="s">
        <v>108</v>
      </c>
      <c r="B109" s="50" t="s">
        <v>230</v>
      </c>
      <c r="C109" s="52">
        <v>33.968640128676419</v>
      </c>
    </row>
    <row r="110" spans="1:3">
      <c r="A110" s="50" t="s">
        <v>108</v>
      </c>
      <c r="B110" s="50" t="s">
        <v>231</v>
      </c>
      <c r="C110" s="52">
        <v>34.109131098389852</v>
      </c>
    </row>
    <row r="111" spans="1:3">
      <c r="A111" s="50" t="s">
        <v>108</v>
      </c>
      <c r="B111" s="50" t="s">
        <v>232</v>
      </c>
      <c r="C111" s="52">
        <v>23.253096519686537</v>
      </c>
    </row>
    <row r="112" spans="1:3">
      <c r="A112" s="50" t="s">
        <v>108</v>
      </c>
      <c r="B112" s="50" t="s">
        <v>233</v>
      </c>
      <c r="C112" s="52">
        <v>40.652466598973511</v>
      </c>
    </row>
    <row r="113" spans="1:3">
      <c r="A113" s="50" t="s">
        <v>108</v>
      </c>
      <c r="B113" s="50" t="s">
        <v>234</v>
      </c>
      <c r="C113" s="52">
        <v>24.569651762574736</v>
      </c>
    </row>
    <row r="114" spans="1:3">
      <c r="A114" s="50" t="s">
        <v>108</v>
      </c>
      <c r="B114" s="50" t="s">
        <v>235</v>
      </c>
      <c r="C114" s="52">
        <v>26.564009424097243</v>
      </c>
    </row>
    <row r="115" spans="1:3">
      <c r="A115" s="50" t="s">
        <v>108</v>
      </c>
      <c r="B115" s="50" t="s">
        <v>236</v>
      </c>
      <c r="C115" s="52">
        <v>30.781952701984096</v>
      </c>
    </row>
    <row r="116" spans="1:3">
      <c r="A116" s="50" t="s">
        <v>108</v>
      </c>
      <c r="B116" s="50" t="s">
        <v>237</v>
      </c>
      <c r="C116" s="52">
        <v>23.869098828642496</v>
      </c>
    </row>
    <row r="117" spans="1:3">
      <c r="A117" s="50" t="s">
        <v>108</v>
      </c>
      <c r="B117" s="50" t="s">
        <v>238</v>
      </c>
      <c r="C117" s="52">
        <v>25.342908600795191</v>
      </c>
    </row>
    <row r="118" spans="1:3">
      <c r="A118" s="50" t="s">
        <v>108</v>
      </c>
      <c r="B118" s="50" t="s">
        <v>239</v>
      </c>
      <c r="C118" s="52">
        <v>34.881328927337186</v>
      </c>
    </row>
    <row r="119" spans="1:3">
      <c r="A119" s="50" t="s">
        <v>108</v>
      </c>
      <c r="B119" s="50" t="s">
        <v>240</v>
      </c>
      <c r="C119" s="52">
        <v>30.690687767853738</v>
      </c>
    </row>
    <row r="120" spans="1:3">
      <c r="A120" s="50" t="s">
        <v>108</v>
      </c>
      <c r="B120" s="50" t="s">
        <v>241</v>
      </c>
      <c r="C120" s="52">
        <v>24.910491334984663</v>
      </c>
    </row>
    <row r="121" spans="1:3">
      <c r="A121" s="50" t="s">
        <v>108</v>
      </c>
      <c r="B121" s="50" t="s">
        <v>242</v>
      </c>
      <c r="C121" s="52">
        <v>30.369213707190795</v>
      </c>
    </row>
    <row r="122" spans="1:3">
      <c r="A122" s="50" t="s">
        <v>108</v>
      </c>
      <c r="B122" s="50" t="s">
        <v>243</v>
      </c>
      <c r="C122" s="52">
        <v>33.409633682103362</v>
      </c>
    </row>
    <row r="123" spans="1:3">
      <c r="A123" s="50" t="s">
        <v>108</v>
      </c>
      <c r="B123" s="50" t="s">
        <v>244</v>
      </c>
      <c r="C123" s="52">
        <v>34.479460339110119</v>
      </c>
    </row>
    <row r="124" spans="1:3">
      <c r="A124" s="50" t="s">
        <v>108</v>
      </c>
      <c r="B124" s="50" t="s">
        <v>245</v>
      </c>
      <c r="C124" s="52">
        <v>27.394447846186843</v>
      </c>
    </row>
    <row r="125" spans="1:3">
      <c r="A125" s="50" t="s">
        <v>108</v>
      </c>
      <c r="B125" s="50" t="s">
        <v>246</v>
      </c>
      <c r="C125" s="52">
        <v>37.581934520754459</v>
      </c>
    </row>
    <row r="126" spans="1:3">
      <c r="A126" s="50" t="s">
        <v>108</v>
      </c>
      <c r="B126" s="50" t="s">
        <v>247</v>
      </c>
      <c r="C126" s="52">
        <v>37.879119053796074</v>
      </c>
    </row>
    <row r="127" spans="1:3">
      <c r="A127" s="50" t="s">
        <v>110</v>
      </c>
      <c r="B127" s="50" t="s">
        <v>248</v>
      </c>
      <c r="C127" s="52">
        <v>28.551506082509633</v>
      </c>
    </row>
    <row r="128" spans="1:3">
      <c r="A128" s="50" t="s">
        <v>110</v>
      </c>
      <c r="B128" s="50" t="s">
        <v>249</v>
      </c>
      <c r="C128" s="52">
        <v>33.914879140786837</v>
      </c>
    </row>
    <row r="129" spans="1:3">
      <c r="A129" s="50" t="s">
        <v>110</v>
      </c>
      <c r="B129" s="50" t="s">
        <v>250</v>
      </c>
      <c r="C129" s="52">
        <v>31.105146441184061</v>
      </c>
    </row>
    <row r="130" spans="1:3">
      <c r="A130" s="50" t="s">
        <v>110</v>
      </c>
      <c r="B130" s="50" t="s">
        <v>251</v>
      </c>
      <c r="C130" s="52">
        <v>25.724696296683298</v>
      </c>
    </row>
    <row r="131" spans="1:3">
      <c r="A131" s="50" t="s">
        <v>110</v>
      </c>
      <c r="B131" s="50" t="s">
        <v>252</v>
      </c>
      <c r="C131" s="52">
        <v>39.364795260538827</v>
      </c>
    </row>
    <row r="132" spans="1:3">
      <c r="A132" s="50" t="s">
        <v>110</v>
      </c>
      <c r="B132" s="50" t="s">
        <v>253</v>
      </c>
      <c r="C132" s="52">
        <v>32.737441860651735</v>
      </c>
    </row>
    <row r="133" spans="1:3">
      <c r="A133" s="50" t="s">
        <v>110</v>
      </c>
      <c r="B133" s="50" t="s">
        <v>254</v>
      </c>
      <c r="C133" s="52">
        <v>30.012571546990095</v>
      </c>
    </row>
    <row r="134" spans="1:3">
      <c r="A134" s="50" t="s">
        <v>110</v>
      </c>
      <c r="B134" s="50" t="s">
        <v>255</v>
      </c>
      <c r="C134" s="52">
        <v>23.62712622666352</v>
      </c>
    </row>
    <row r="135" spans="1:3">
      <c r="A135" s="50" t="s">
        <v>110</v>
      </c>
      <c r="B135" s="50" t="s">
        <v>256</v>
      </c>
      <c r="C135" s="52">
        <v>30.213629962825642</v>
      </c>
    </row>
    <row r="136" spans="1:3">
      <c r="A136" s="50" t="s">
        <v>110</v>
      </c>
      <c r="B136" s="50" t="s">
        <v>257</v>
      </c>
      <c r="C136" s="52">
        <v>22.774952637068051</v>
      </c>
    </row>
    <row r="137" spans="1:3">
      <c r="A137" s="50" t="s">
        <v>110</v>
      </c>
      <c r="B137" s="50" t="s">
        <v>258</v>
      </c>
      <c r="C137" s="52">
        <v>26.591331605602722</v>
      </c>
    </row>
    <row r="138" spans="1:3">
      <c r="A138" s="50" t="s">
        <v>110</v>
      </c>
      <c r="B138" s="50" t="s">
        <v>259</v>
      </c>
      <c r="C138" s="52">
        <v>39.859175427198679</v>
      </c>
    </row>
    <row r="139" spans="1:3">
      <c r="A139" s="50" t="s">
        <v>110</v>
      </c>
      <c r="B139" s="50" t="s">
        <v>260</v>
      </c>
      <c r="C139" s="52">
        <v>32.133594906406501</v>
      </c>
    </row>
    <row r="140" spans="1:3">
      <c r="A140" s="50" t="s">
        <v>110</v>
      </c>
      <c r="B140" s="50" t="s">
        <v>261</v>
      </c>
      <c r="C140" s="52">
        <v>29.983695275618992</v>
      </c>
    </row>
    <row r="141" spans="1:3">
      <c r="A141" s="50" t="s">
        <v>110</v>
      </c>
      <c r="B141" s="50" t="s">
        <v>262</v>
      </c>
      <c r="C141" s="52">
        <v>23.145709189765167</v>
      </c>
    </row>
    <row r="142" spans="1:3">
      <c r="A142" s="50" t="s">
        <v>110</v>
      </c>
      <c r="B142" s="50" t="s">
        <v>263</v>
      </c>
      <c r="C142" s="52">
        <v>24.371693208432628</v>
      </c>
    </row>
    <row r="143" spans="1:3">
      <c r="A143" s="50" t="s">
        <v>110</v>
      </c>
      <c r="B143" s="50" t="s">
        <v>264</v>
      </c>
      <c r="C143" s="52">
        <v>41.535129999370781</v>
      </c>
    </row>
    <row r="144" spans="1:3">
      <c r="A144" s="50" t="s">
        <v>110</v>
      </c>
      <c r="B144" s="50" t="s">
        <v>265</v>
      </c>
      <c r="C144" s="52">
        <v>23.047927196164203</v>
      </c>
    </row>
    <row r="145" spans="1:3">
      <c r="A145" s="50" t="s">
        <v>110</v>
      </c>
      <c r="B145" s="50" t="s">
        <v>266</v>
      </c>
      <c r="C145" s="52">
        <v>26.719168177928314</v>
      </c>
    </row>
    <row r="146" spans="1:3">
      <c r="A146" s="50" t="s">
        <v>110</v>
      </c>
      <c r="B146" s="50" t="s">
        <v>267</v>
      </c>
      <c r="C146" s="52">
        <v>36.805178467118985</v>
      </c>
    </row>
    <row r="147" spans="1:3">
      <c r="A147" s="50" t="s">
        <v>110</v>
      </c>
      <c r="B147" s="50" t="s">
        <v>268</v>
      </c>
      <c r="C147" s="52">
        <v>33.982467428716831</v>
      </c>
    </row>
    <row r="148" spans="1:3">
      <c r="A148" s="50" t="s">
        <v>110</v>
      </c>
      <c r="B148" s="50" t="s">
        <v>269</v>
      </c>
      <c r="C148" s="52">
        <v>36.050831354395484</v>
      </c>
    </row>
    <row r="149" spans="1:3">
      <c r="A149" s="50" t="s">
        <v>110</v>
      </c>
      <c r="B149" s="50" t="s">
        <v>270</v>
      </c>
      <c r="C149" s="52">
        <v>25.574872490605973</v>
      </c>
    </row>
    <row r="150" spans="1:3">
      <c r="A150" s="50" t="s">
        <v>110</v>
      </c>
      <c r="B150" s="50" t="s">
        <v>271</v>
      </c>
      <c r="C150" s="52">
        <v>29.405047354655991</v>
      </c>
    </row>
    <row r="151" spans="1:3">
      <c r="A151" s="50" t="s">
        <v>110</v>
      </c>
      <c r="B151" s="50" t="s">
        <v>272</v>
      </c>
      <c r="C151" s="52">
        <v>29.750436698190441</v>
      </c>
    </row>
    <row r="152" spans="1:3">
      <c r="A152" s="50" t="s">
        <v>112</v>
      </c>
      <c r="B152" s="50" t="s">
        <v>273</v>
      </c>
      <c r="C152" s="52">
        <v>41.147999002199128</v>
      </c>
    </row>
    <row r="153" spans="1:3">
      <c r="A153" s="50" t="s">
        <v>112</v>
      </c>
      <c r="B153" s="50" t="s">
        <v>274</v>
      </c>
      <c r="C153" s="52">
        <v>23.415990022556748</v>
      </c>
    </row>
    <row r="154" spans="1:3">
      <c r="A154" s="50" t="s">
        <v>112</v>
      </c>
      <c r="B154" s="50" t="s">
        <v>275</v>
      </c>
      <c r="C154" s="52">
        <v>22.296783827528444</v>
      </c>
    </row>
    <row r="155" spans="1:3">
      <c r="A155" s="50" t="s">
        <v>112</v>
      </c>
      <c r="B155" s="50" t="s">
        <v>276</v>
      </c>
      <c r="C155" s="52">
        <v>33.863029684584816</v>
      </c>
    </row>
    <row r="156" spans="1:3">
      <c r="A156" s="50" t="s">
        <v>112</v>
      </c>
      <c r="B156" s="50" t="s">
        <v>277</v>
      </c>
      <c r="C156" s="52">
        <v>28.656532301568092</v>
      </c>
    </row>
    <row r="157" spans="1:3">
      <c r="A157" s="50" t="s">
        <v>112</v>
      </c>
      <c r="B157" s="50" t="s">
        <v>278</v>
      </c>
      <c r="C157" s="52">
        <v>29.878269395113371</v>
      </c>
    </row>
    <row r="158" spans="1:3">
      <c r="A158" s="50" t="s">
        <v>112</v>
      </c>
      <c r="B158" s="50" t="s">
        <v>279</v>
      </c>
      <c r="C158" s="52">
        <v>22.870724564249773</v>
      </c>
    </row>
    <row r="159" spans="1:3">
      <c r="A159" s="50" t="s">
        <v>112</v>
      </c>
      <c r="B159" s="50" t="s">
        <v>280</v>
      </c>
      <c r="C159" s="52">
        <v>40.107511360553275</v>
      </c>
    </row>
    <row r="160" spans="1:3">
      <c r="A160" s="50" t="s">
        <v>112</v>
      </c>
      <c r="B160" s="50" t="s">
        <v>281</v>
      </c>
      <c r="C160" s="52">
        <v>25.431612301913809</v>
      </c>
    </row>
    <row r="161" spans="1:3">
      <c r="A161" s="50" t="s">
        <v>112</v>
      </c>
      <c r="B161" s="50" t="s">
        <v>282</v>
      </c>
      <c r="C161" s="52">
        <v>37.189834716577124</v>
      </c>
    </row>
    <row r="162" spans="1:3">
      <c r="A162" s="50" t="s">
        <v>112</v>
      </c>
      <c r="B162" s="50" t="s">
        <v>283</v>
      </c>
      <c r="C162" s="52">
        <v>26.816099786994581</v>
      </c>
    </row>
    <row r="163" spans="1:3">
      <c r="A163" s="50" t="s">
        <v>112</v>
      </c>
      <c r="B163" s="50" t="s">
        <v>284</v>
      </c>
      <c r="C163" s="52">
        <v>23.184710895456007</v>
      </c>
    </row>
    <row r="164" spans="1:3">
      <c r="A164" s="50" t="s">
        <v>112</v>
      </c>
      <c r="B164" s="50" t="s">
        <v>285</v>
      </c>
      <c r="C164" s="52">
        <v>34.622615848440219</v>
      </c>
    </row>
    <row r="165" spans="1:3">
      <c r="A165" s="50" t="s">
        <v>112</v>
      </c>
      <c r="B165" s="50" t="s">
        <v>286</v>
      </c>
      <c r="C165" s="52">
        <v>28.533002569983335</v>
      </c>
    </row>
    <row r="166" spans="1:3">
      <c r="A166" s="50" t="s">
        <v>112</v>
      </c>
      <c r="B166" s="50" t="s">
        <v>287</v>
      </c>
      <c r="C166" s="52">
        <v>36.842851947513935</v>
      </c>
    </row>
    <row r="167" spans="1:3">
      <c r="A167" s="50" t="s">
        <v>112</v>
      </c>
      <c r="B167" s="50" t="s">
        <v>288</v>
      </c>
      <c r="C167" s="52">
        <v>23.883499820835112</v>
      </c>
    </row>
    <row r="168" spans="1:3">
      <c r="A168" s="50" t="s">
        <v>112</v>
      </c>
      <c r="B168" s="50" t="s">
        <v>289</v>
      </c>
      <c r="C168" s="52">
        <v>30.614286054000488</v>
      </c>
    </row>
    <row r="169" spans="1:3">
      <c r="A169" s="50" t="s">
        <v>112</v>
      </c>
      <c r="B169" s="50" t="s">
        <v>290</v>
      </c>
      <c r="C169" s="52">
        <v>37.343519436739847</v>
      </c>
    </row>
    <row r="170" spans="1:3">
      <c r="A170" s="50" t="s">
        <v>112</v>
      </c>
      <c r="B170" s="50" t="s">
        <v>291</v>
      </c>
      <c r="C170" s="52">
        <v>23.700292018655766</v>
      </c>
    </row>
    <row r="171" spans="1:3">
      <c r="A171" s="50" t="s">
        <v>112</v>
      </c>
      <c r="B171" s="50" t="s">
        <v>292</v>
      </c>
      <c r="C171" s="52">
        <v>30.630165672261541</v>
      </c>
    </row>
    <row r="172" spans="1:3">
      <c r="A172" s="50" t="s">
        <v>112</v>
      </c>
      <c r="B172" s="50" t="s">
        <v>293</v>
      </c>
      <c r="C172" s="52">
        <v>41.224788846792521</v>
      </c>
    </row>
    <row r="173" spans="1:3">
      <c r="A173" s="50" t="s">
        <v>112</v>
      </c>
      <c r="B173" s="50" t="s">
        <v>294</v>
      </c>
      <c r="C173" s="52">
        <v>36.163813626974871</v>
      </c>
    </row>
    <row r="174" spans="1:3">
      <c r="A174" s="50" t="s">
        <v>112</v>
      </c>
      <c r="B174" s="50" t="s">
        <v>295</v>
      </c>
      <c r="C174" s="52">
        <v>41.892815950606234</v>
      </c>
    </row>
    <row r="175" spans="1:3">
      <c r="A175" s="50" t="s">
        <v>112</v>
      </c>
      <c r="B175" s="50" t="s">
        <v>296</v>
      </c>
      <c r="C175" s="52">
        <v>25.734383580115377</v>
      </c>
    </row>
    <row r="176" spans="1:3">
      <c r="A176" s="50" t="s">
        <v>112</v>
      </c>
      <c r="B176" s="50" t="s">
        <v>297</v>
      </c>
      <c r="C176" s="52">
        <v>29.280350147462791</v>
      </c>
    </row>
    <row r="177" spans="1:3">
      <c r="A177" s="50" t="s">
        <v>114</v>
      </c>
      <c r="B177" s="50" t="s">
        <v>298</v>
      </c>
      <c r="C177" s="52">
        <v>30.692685207085532</v>
      </c>
    </row>
    <row r="178" spans="1:3">
      <c r="A178" s="50" t="s">
        <v>114</v>
      </c>
      <c r="B178" s="50" t="s">
        <v>299</v>
      </c>
      <c r="C178" s="52">
        <v>40.453515745491003</v>
      </c>
    </row>
    <row r="179" spans="1:3">
      <c r="A179" s="50" t="s">
        <v>114</v>
      </c>
      <c r="B179" s="50" t="s">
        <v>300</v>
      </c>
      <c r="C179" s="52">
        <v>35.033850047974013</v>
      </c>
    </row>
    <row r="180" spans="1:3">
      <c r="A180" s="50" t="s">
        <v>114</v>
      </c>
      <c r="B180" s="50" t="s">
        <v>301</v>
      </c>
      <c r="C180" s="52">
        <v>39.311875376991097</v>
      </c>
    </row>
    <row r="181" spans="1:3">
      <c r="A181" s="50" t="s">
        <v>114</v>
      </c>
      <c r="B181" s="50" t="s">
        <v>302</v>
      </c>
      <c r="C181" s="52">
        <v>40.725955535962683</v>
      </c>
    </row>
    <row r="182" spans="1:3">
      <c r="A182" s="50" t="s">
        <v>114</v>
      </c>
      <c r="B182" s="50" t="s">
        <v>303</v>
      </c>
      <c r="C182" s="52">
        <v>22.826403467395398</v>
      </c>
    </row>
    <row r="183" spans="1:3">
      <c r="A183" s="50" t="s">
        <v>114</v>
      </c>
      <c r="B183" s="50" t="s">
        <v>304</v>
      </c>
      <c r="C183" s="52">
        <v>29.083434688401681</v>
      </c>
    </row>
    <row r="184" spans="1:3">
      <c r="A184" s="50" t="s">
        <v>114</v>
      </c>
      <c r="B184" s="50" t="s">
        <v>305</v>
      </c>
      <c r="C184" s="52">
        <v>36.569506350319003</v>
      </c>
    </row>
    <row r="185" spans="1:3">
      <c r="A185" s="50" t="s">
        <v>114</v>
      </c>
      <c r="B185" s="50" t="s">
        <v>306</v>
      </c>
      <c r="C185" s="52">
        <v>27.559203682362437</v>
      </c>
    </row>
    <row r="186" spans="1:3">
      <c r="A186" s="50" t="s">
        <v>114</v>
      </c>
      <c r="B186" s="50" t="s">
        <v>307</v>
      </c>
      <c r="C186" s="52">
        <v>27.610558962124479</v>
      </c>
    </row>
    <row r="187" spans="1:3">
      <c r="A187" s="50" t="s">
        <v>114</v>
      </c>
      <c r="B187" s="50" t="s">
        <v>308</v>
      </c>
      <c r="C187" s="52">
        <v>36.222099429778645</v>
      </c>
    </row>
    <row r="188" spans="1:3">
      <c r="A188" s="50" t="s">
        <v>114</v>
      </c>
      <c r="B188" s="50" t="s">
        <v>309</v>
      </c>
      <c r="C188" s="52">
        <v>31.178421930929652</v>
      </c>
    </row>
    <row r="189" spans="1:3">
      <c r="A189" s="50" t="s">
        <v>114</v>
      </c>
      <c r="B189" s="50" t="s">
        <v>310</v>
      </c>
      <c r="C189" s="52">
        <v>30.403798289710167</v>
      </c>
    </row>
    <row r="190" spans="1:3">
      <c r="A190" s="50" t="s">
        <v>114</v>
      </c>
      <c r="B190" s="50" t="s">
        <v>311</v>
      </c>
      <c r="C190" s="52">
        <v>35.88511080396777</v>
      </c>
    </row>
    <row r="191" spans="1:3">
      <c r="A191" s="50" t="s">
        <v>114</v>
      </c>
      <c r="B191" s="50" t="s">
        <v>312</v>
      </c>
      <c r="C191" s="52">
        <v>33.009807216083118</v>
      </c>
    </row>
    <row r="192" spans="1:3">
      <c r="A192" s="50" t="s">
        <v>114</v>
      </c>
      <c r="B192" s="50" t="s">
        <v>313</v>
      </c>
      <c r="C192" s="52">
        <v>30.82124766906788</v>
      </c>
    </row>
    <row r="193" spans="1:3">
      <c r="A193" s="50" t="s">
        <v>114</v>
      </c>
      <c r="B193" s="50" t="s">
        <v>314</v>
      </c>
      <c r="C193" s="52">
        <v>33.087420471733445</v>
      </c>
    </row>
    <row r="194" spans="1:3">
      <c r="A194" s="50" t="s">
        <v>114</v>
      </c>
      <c r="B194" s="50" t="s">
        <v>315</v>
      </c>
      <c r="C194" s="52">
        <v>38.003832356041457</v>
      </c>
    </row>
    <row r="195" spans="1:3">
      <c r="A195" s="50" t="s">
        <v>114</v>
      </c>
      <c r="B195" s="50" t="s">
        <v>316</v>
      </c>
      <c r="C195" s="52">
        <v>41.248121650118158</v>
      </c>
    </row>
    <row r="196" spans="1:3">
      <c r="A196" s="50" t="s">
        <v>114</v>
      </c>
      <c r="B196" s="50" t="s">
        <v>317</v>
      </c>
      <c r="C196" s="52">
        <v>37.669454613435882</v>
      </c>
    </row>
    <row r="197" spans="1:3">
      <c r="A197" s="50" t="s">
        <v>114</v>
      </c>
      <c r="B197" s="50" t="s">
        <v>318</v>
      </c>
      <c r="C197" s="52">
        <v>37.808376859404504</v>
      </c>
    </row>
    <row r="198" spans="1:3">
      <c r="A198" s="50" t="s">
        <v>114</v>
      </c>
      <c r="B198" s="50" t="s">
        <v>319</v>
      </c>
      <c r="C198" s="52">
        <v>40.648744769222276</v>
      </c>
    </row>
    <row r="199" spans="1:3">
      <c r="A199" s="50" t="s">
        <v>114</v>
      </c>
      <c r="B199" s="50" t="s">
        <v>320</v>
      </c>
      <c r="C199" s="52">
        <v>33.742481472076207</v>
      </c>
    </row>
    <row r="200" spans="1:3">
      <c r="A200" s="50" t="s">
        <v>114</v>
      </c>
      <c r="B200" s="50" t="s">
        <v>321</v>
      </c>
      <c r="C200" s="52">
        <v>25.22493475571418</v>
      </c>
    </row>
    <row r="201" spans="1:3">
      <c r="A201" s="50" t="s">
        <v>114</v>
      </c>
      <c r="B201" s="50" t="s">
        <v>322</v>
      </c>
      <c r="C201" s="52">
        <v>30.847061859846388</v>
      </c>
    </row>
    <row r="202" spans="1:3">
      <c r="A202" s="50" t="s">
        <v>116</v>
      </c>
      <c r="B202" s="50" t="s">
        <v>323</v>
      </c>
      <c r="C202" s="52">
        <v>25.708273969078355</v>
      </c>
    </row>
    <row r="203" spans="1:3">
      <c r="A203" s="50" t="s">
        <v>116</v>
      </c>
      <c r="B203" s="50" t="s">
        <v>324</v>
      </c>
      <c r="C203" s="52">
        <v>23.681191313634862</v>
      </c>
    </row>
    <row r="204" spans="1:3">
      <c r="A204" s="50" t="s">
        <v>116</v>
      </c>
      <c r="B204" s="50" t="s">
        <v>325</v>
      </c>
      <c r="C204" s="52">
        <v>30.855520434897713</v>
      </c>
    </row>
    <row r="205" spans="1:3">
      <c r="A205" s="50" t="s">
        <v>116</v>
      </c>
      <c r="B205" s="50" t="s">
        <v>326</v>
      </c>
      <c r="C205" s="52">
        <v>41.442370342144713</v>
      </c>
    </row>
    <row r="206" spans="1:3">
      <c r="A206" s="50" t="s">
        <v>116</v>
      </c>
      <c r="B206" s="50" t="s">
        <v>327</v>
      </c>
      <c r="C206" s="52">
        <v>39.94850327332783</v>
      </c>
    </row>
    <row r="207" spans="1:3">
      <c r="A207" s="50" t="s">
        <v>116</v>
      </c>
      <c r="B207" s="50" t="s">
        <v>328</v>
      </c>
      <c r="C207" s="52">
        <v>29.640671890173891</v>
      </c>
    </row>
    <row r="208" spans="1:3">
      <c r="A208" s="50" t="s">
        <v>116</v>
      </c>
      <c r="B208" s="50" t="s">
        <v>329</v>
      </c>
      <c r="C208" s="52">
        <v>32.048656723712469</v>
      </c>
    </row>
    <row r="209" spans="1:3">
      <c r="A209" s="50" t="s">
        <v>116</v>
      </c>
      <c r="B209" s="50" t="s">
        <v>330</v>
      </c>
      <c r="C209" s="52">
        <v>40.690862185285305</v>
      </c>
    </row>
    <row r="210" spans="1:3">
      <c r="A210" s="50" t="s">
        <v>116</v>
      </c>
      <c r="B210" s="50" t="s">
        <v>331</v>
      </c>
      <c r="C210" s="52">
        <v>36.931509424831702</v>
      </c>
    </row>
    <row r="211" spans="1:3">
      <c r="A211" s="50" t="s">
        <v>116</v>
      </c>
      <c r="B211" s="50" t="s">
        <v>332</v>
      </c>
      <c r="C211" s="52">
        <v>35.480071941514638</v>
      </c>
    </row>
    <row r="212" spans="1:3">
      <c r="A212" s="50" t="s">
        <v>116</v>
      </c>
      <c r="B212" s="50" t="s">
        <v>333</v>
      </c>
      <c r="C212" s="52">
        <v>33.356042761801724</v>
      </c>
    </row>
    <row r="213" spans="1:3">
      <c r="A213" s="50" t="s">
        <v>116</v>
      </c>
      <c r="B213" s="50" t="s">
        <v>334</v>
      </c>
      <c r="C213" s="52">
        <v>40.037740890485544</v>
      </c>
    </row>
    <row r="214" spans="1:3">
      <c r="A214" s="50" t="s">
        <v>116</v>
      </c>
      <c r="B214" s="50" t="s">
        <v>335</v>
      </c>
      <c r="C214" s="52">
        <v>30.170803561036657</v>
      </c>
    </row>
    <row r="215" spans="1:3">
      <c r="A215" s="50" t="s">
        <v>116</v>
      </c>
      <c r="B215" s="50" t="s">
        <v>336</v>
      </c>
      <c r="C215" s="52">
        <v>41.201753642593545</v>
      </c>
    </row>
    <row r="216" spans="1:3">
      <c r="A216" s="50" t="s">
        <v>116</v>
      </c>
      <c r="B216" s="50" t="s">
        <v>337</v>
      </c>
      <c r="C216" s="52">
        <v>34.357350481099864</v>
      </c>
    </row>
    <row r="217" spans="1:3">
      <c r="A217" s="50" t="s">
        <v>116</v>
      </c>
      <c r="B217" s="50" t="s">
        <v>338</v>
      </c>
      <c r="C217" s="52">
        <v>28.381846009641894</v>
      </c>
    </row>
    <row r="218" spans="1:3">
      <c r="A218" s="50" t="s">
        <v>116</v>
      </c>
      <c r="B218" s="50" t="s">
        <v>339</v>
      </c>
      <c r="C218" s="52">
        <v>28.145311858422108</v>
      </c>
    </row>
    <row r="219" spans="1:3">
      <c r="A219" s="50" t="s">
        <v>116</v>
      </c>
      <c r="B219" s="50" t="s">
        <v>340</v>
      </c>
      <c r="C219" s="52">
        <v>23.340476630235408</v>
      </c>
    </row>
    <row r="220" spans="1:3">
      <c r="A220" s="50" t="s">
        <v>116</v>
      </c>
      <c r="B220" s="50" t="s">
        <v>341</v>
      </c>
      <c r="C220" s="52">
        <v>31.226748859329234</v>
      </c>
    </row>
    <row r="221" spans="1:3">
      <c r="A221" s="50" t="s">
        <v>116</v>
      </c>
      <c r="B221" s="50" t="s">
        <v>342</v>
      </c>
      <c r="C221" s="52">
        <v>29.205894362225482</v>
      </c>
    </row>
    <row r="222" spans="1:3">
      <c r="A222" s="50" t="s">
        <v>116</v>
      </c>
      <c r="B222" s="50" t="s">
        <v>343</v>
      </c>
      <c r="C222" s="52">
        <v>32.544408497380168</v>
      </c>
    </row>
    <row r="223" spans="1:3">
      <c r="A223" s="50" t="s">
        <v>116</v>
      </c>
      <c r="B223" s="50" t="s">
        <v>344</v>
      </c>
      <c r="C223" s="52">
        <v>26.244584637237168</v>
      </c>
    </row>
    <row r="224" spans="1:3">
      <c r="A224" s="50" t="s">
        <v>116</v>
      </c>
      <c r="B224" s="50" t="s">
        <v>345</v>
      </c>
      <c r="C224" s="52">
        <v>26.689650770417703</v>
      </c>
    </row>
    <row r="225" spans="1:3">
      <c r="A225" s="50" t="s">
        <v>116</v>
      </c>
      <c r="B225" s="50" t="s">
        <v>346</v>
      </c>
      <c r="C225" s="52">
        <v>35.310862963087544</v>
      </c>
    </row>
    <row r="226" spans="1:3">
      <c r="A226" s="50" t="s">
        <v>116</v>
      </c>
      <c r="B226" s="50" t="s">
        <v>347</v>
      </c>
      <c r="C226" s="52">
        <v>32.650785603551</v>
      </c>
    </row>
    <row r="227" spans="1:3">
      <c r="A227" s="50" t="s">
        <v>118</v>
      </c>
      <c r="B227" s="50" t="s">
        <v>348</v>
      </c>
      <c r="C227" s="52">
        <v>33.653154959505052</v>
      </c>
    </row>
    <row r="228" spans="1:3">
      <c r="A228" s="50" t="s">
        <v>118</v>
      </c>
      <c r="B228" s="50" t="s">
        <v>349</v>
      </c>
      <c r="C228" s="52">
        <v>36.964238774321309</v>
      </c>
    </row>
    <row r="229" spans="1:3">
      <c r="A229" s="50" t="s">
        <v>118</v>
      </c>
      <c r="B229" s="50" t="s">
        <v>350</v>
      </c>
      <c r="C229" s="52">
        <v>36.502837767237409</v>
      </c>
    </row>
    <row r="230" spans="1:3">
      <c r="A230" s="50" t="s">
        <v>118</v>
      </c>
      <c r="B230" s="50" t="s">
        <v>351</v>
      </c>
      <c r="C230" s="52">
        <v>27.897529503737388</v>
      </c>
    </row>
    <row r="231" spans="1:3">
      <c r="A231" s="50" t="s">
        <v>118</v>
      </c>
      <c r="B231" s="50" t="s">
        <v>352</v>
      </c>
      <c r="C231" s="52">
        <v>33.183824394160027</v>
      </c>
    </row>
    <row r="232" spans="1:3">
      <c r="A232" s="50" t="s">
        <v>118</v>
      </c>
      <c r="B232" s="50" t="s">
        <v>353</v>
      </c>
      <c r="C232" s="52">
        <v>23.242830387161604</v>
      </c>
    </row>
    <row r="233" spans="1:3">
      <c r="A233" s="50" t="s">
        <v>118</v>
      </c>
      <c r="B233" s="50" t="s">
        <v>354</v>
      </c>
      <c r="C233" s="52">
        <v>34.530799139041775</v>
      </c>
    </row>
    <row r="234" spans="1:3">
      <c r="A234" s="50" t="s">
        <v>118</v>
      </c>
      <c r="B234" s="50" t="s">
        <v>355</v>
      </c>
      <c r="C234" s="52">
        <v>34.459581261160963</v>
      </c>
    </row>
    <row r="235" spans="1:3">
      <c r="A235" s="50" t="s">
        <v>118</v>
      </c>
      <c r="B235" s="50" t="s">
        <v>356</v>
      </c>
      <c r="C235" s="52">
        <v>23.827141275677935</v>
      </c>
    </row>
    <row r="236" spans="1:3">
      <c r="A236" s="50" t="s">
        <v>118</v>
      </c>
      <c r="B236" s="50" t="s">
        <v>357</v>
      </c>
      <c r="C236" s="52">
        <v>29.469703034408983</v>
      </c>
    </row>
    <row r="237" spans="1:3">
      <c r="A237" s="50" t="s">
        <v>118</v>
      </c>
      <c r="B237" s="50" t="s">
        <v>358</v>
      </c>
      <c r="C237" s="52">
        <v>39.781904988852169</v>
      </c>
    </row>
    <row r="238" spans="1:3">
      <c r="A238" s="50" t="s">
        <v>118</v>
      </c>
      <c r="B238" s="50" t="s">
        <v>359</v>
      </c>
      <c r="C238" s="52">
        <v>28.961601562652959</v>
      </c>
    </row>
    <row r="239" spans="1:3">
      <c r="A239" s="50" t="s">
        <v>118</v>
      </c>
      <c r="B239" s="50" t="s">
        <v>360</v>
      </c>
      <c r="C239" s="52">
        <v>34.522061175679589</v>
      </c>
    </row>
    <row r="240" spans="1:3">
      <c r="A240" s="50" t="s">
        <v>118</v>
      </c>
      <c r="B240" s="50" t="s">
        <v>361</v>
      </c>
      <c r="C240" s="52">
        <v>39.931304003170339</v>
      </c>
    </row>
    <row r="241" spans="1:3">
      <c r="A241" s="50" t="s">
        <v>118</v>
      </c>
      <c r="B241" s="50" t="s">
        <v>362</v>
      </c>
      <c r="C241" s="52">
        <v>40.544584311644506</v>
      </c>
    </row>
    <row r="242" spans="1:3">
      <c r="A242" s="50" t="s">
        <v>118</v>
      </c>
      <c r="B242" s="50" t="s">
        <v>363</v>
      </c>
      <c r="C242" s="52">
        <v>38.153805320610907</v>
      </c>
    </row>
    <row r="243" spans="1:3">
      <c r="A243" s="50" t="s">
        <v>118</v>
      </c>
      <c r="B243" s="50" t="s">
        <v>364</v>
      </c>
      <c r="C243" s="52">
        <v>23.948398549258904</v>
      </c>
    </row>
    <row r="244" spans="1:3">
      <c r="A244" s="50" t="s">
        <v>118</v>
      </c>
      <c r="B244" s="50" t="s">
        <v>365</v>
      </c>
      <c r="C244" s="52">
        <v>30.430065961999944</v>
      </c>
    </row>
    <row r="245" spans="1:3">
      <c r="A245" s="50" t="s">
        <v>118</v>
      </c>
      <c r="B245" s="50" t="s">
        <v>366</v>
      </c>
      <c r="C245" s="52">
        <v>29.021210692685091</v>
      </c>
    </row>
    <row r="246" spans="1:3">
      <c r="A246" s="50" t="s">
        <v>118</v>
      </c>
      <c r="B246" s="50" t="s">
        <v>367</v>
      </c>
      <c r="C246" s="52">
        <v>29.648244270115065</v>
      </c>
    </row>
    <row r="247" spans="1:3">
      <c r="A247" s="50" t="s">
        <v>118</v>
      </c>
      <c r="B247" s="50" t="s">
        <v>368</v>
      </c>
      <c r="C247" s="52">
        <v>34.687235705244802</v>
      </c>
    </row>
    <row r="248" spans="1:3">
      <c r="A248" s="50" t="s">
        <v>118</v>
      </c>
      <c r="B248" s="50" t="s">
        <v>369</v>
      </c>
      <c r="C248" s="52">
        <v>28.599440619659632</v>
      </c>
    </row>
    <row r="249" spans="1:3">
      <c r="A249" s="50" t="s">
        <v>118</v>
      </c>
      <c r="B249" s="50" t="s">
        <v>370</v>
      </c>
      <c r="C249" s="52">
        <v>34.76344627695444</v>
      </c>
    </row>
    <row r="250" spans="1:3">
      <c r="A250" s="50" t="s">
        <v>118</v>
      </c>
      <c r="B250" s="50" t="s">
        <v>371</v>
      </c>
      <c r="C250" s="52">
        <v>29.814266183477514</v>
      </c>
    </row>
    <row r="251" spans="1:3">
      <c r="A251" s="50" t="s">
        <v>118</v>
      </c>
      <c r="B251" s="50" t="s">
        <v>372</v>
      </c>
      <c r="C251" s="52">
        <v>33.252884064438206</v>
      </c>
    </row>
    <row r="252" spans="1:3">
      <c r="A252" s="50" t="s">
        <v>120</v>
      </c>
      <c r="B252" s="50" t="s">
        <v>373</v>
      </c>
      <c r="C252" s="52">
        <v>41.916710343641235</v>
      </c>
    </row>
    <row r="253" spans="1:3">
      <c r="A253" s="50" t="s">
        <v>120</v>
      </c>
      <c r="B253" s="50" t="s">
        <v>374</v>
      </c>
      <c r="C253" s="52">
        <v>22.280810723021638</v>
      </c>
    </row>
    <row r="254" spans="1:3">
      <c r="A254" s="50" t="s">
        <v>120</v>
      </c>
      <c r="B254" s="50" t="s">
        <v>375</v>
      </c>
      <c r="C254" s="52">
        <v>22.157586727098327</v>
      </c>
    </row>
    <row r="255" spans="1:3">
      <c r="A255" s="50" t="s">
        <v>120</v>
      </c>
      <c r="B255" s="50" t="s">
        <v>376</v>
      </c>
      <c r="C255" s="52">
        <v>31.719097815847793</v>
      </c>
    </row>
    <row r="256" spans="1:3">
      <c r="A256" s="50" t="s">
        <v>120</v>
      </c>
      <c r="B256" s="50" t="s">
        <v>377</v>
      </c>
      <c r="C256" s="52">
        <v>32.030869849021265</v>
      </c>
    </row>
    <row r="257" spans="1:3">
      <c r="A257" s="50" t="s">
        <v>120</v>
      </c>
      <c r="B257" s="50" t="s">
        <v>378</v>
      </c>
      <c r="C257" s="52">
        <v>23.494437066505824</v>
      </c>
    </row>
    <row r="258" spans="1:3">
      <c r="A258" s="50" t="s">
        <v>120</v>
      </c>
      <c r="B258" s="50" t="s">
        <v>379</v>
      </c>
      <c r="C258" s="52">
        <v>35.958841881613637</v>
      </c>
    </row>
    <row r="259" spans="1:3">
      <c r="A259" s="50" t="s">
        <v>120</v>
      </c>
      <c r="B259" s="50" t="s">
        <v>380</v>
      </c>
      <c r="C259" s="52">
        <v>37.561431099320103</v>
      </c>
    </row>
    <row r="260" spans="1:3">
      <c r="A260" s="50" t="s">
        <v>120</v>
      </c>
      <c r="B260" s="50" t="s">
        <v>381</v>
      </c>
      <c r="C260" s="52">
        <v>28.206689942437144</v>
      </c>
    </row>
    <row r="261" spans="1:3">
      <c r="A261" s="50" t="s">
        <v>120</v>
      </c>
      <c r="B261" s="50" t="s">
        <v>382</v>
      </c>
      <c r="C261" s="52">
        <v>28.171555802926783</v>
      </c>
    </row>
    <row r="262" spans="1:3">
      <c r="A262" s="50" t="s">
        <v>120</v>
      </c>
      <c r="B262" s="50" t="s">
        <v>383</v>
      </c>
      <c r="C262" s="52">
        <v>25.113531853601572</v>
      </c>
    </row>
    <row r="263" spans="1:3">
      <c r="A263" s="50" t="s">
        <v>120</v>
      </c>
      <c r="B263" s="50" t="s">
        <v>384</v>
      </c>
      <c r="C263" s="52">
        <v>29.813780706968455</v>
      </c>
    </row>
    <row r="264" spans="1:3">
      <c r="A264" s="50" t="s">
        <v>120</v>
      </c>
      <c r="B264" s="50" t="s">
        <v>385</v>
      </c>
      <c r="C264" s="52">
        <v>33.03401893281103</v>
      </c>
    </row>
    <row r="265" spans="1:3">
      <c r="A265" s="50" t="s">
        <v>120</v>
      </c>
      <c r="B265" s="50" t="s">
        <v>386</v>
      </c>
      <c r="C265" s="52">
        <v>38.483414187067275</v>
      </c>
    </row>
    <row r="266" spans="1:3">
      <c r="A266" s="50" t="s">
        <v>120</v>
      </c>
      <c r="B266" s="50" t="s">
        <v>387</v>
      </c>
      <c r="C266" s="52">
        <v>27.992580805262271</v>
      </c>
    </row>
    <row r="267" spans="1:3">
      <c r="A267" s="50" t="s">
        <v>120</v>
      </c>
      <c r="B267" s="50" t="s">
        <v>388</v>
      </c>
      <c r="C267" s="52">
        <v>33.540510640093558</v>
      </c>
    </row>
    <row r="268" spans="1:3">
      <c r="A268" s="50" t="s">
        <v>120</v>
      </c>
      <c r="B268" s="50" t="s">
        <v>389</v>
      </c>
      <c r="C268" s="52">
        <v>39.247715158873376</v>
      </c>
    </row>
    <row r="269" spans="1:3">
      <c r="A269" s="50" t="s">
        <v>120</v>
      </c>
      <c r="B269" s="50" t="s">
        <v>390</v>
      </c>
      <c r="C269" s="52">
        <v>38.72254030828497</v>
      </c>
    </row>
    <row r="270" spans="1:3">
      <c r="A270" s="50" t="s">
        <v>120</v>
      </c>
      <c r="B270" s="50" t="s">
        <v>391</v>
      </c>
      <c r="C270" s="52">
        <v>36.265835681386307</v>
      </c>
    </row>
    <row r="271" spans="1:3">
      <c r="A271" s="50" t="s">
        <v>120</v>
      </c>
      <c r="B271" s="50" t="s">
        <v>392</v>
      </c>
      <c r="C271" s="52">
        <v>34.224408206198959</v>
      </c>
    </row>
    <row r="272" spans="1:3">
      <c r="A272" s="50" t="s">
        <v>120</v>
      </c>
      <c r="B272" s="50" t="s">
        <v>393</v>
      </c>
      <c r="C272" s="52">
        <v>36.320539845814935</v>
      </c>
    </row>
    <row r="273" spans="1:3">
      <c r="A273" s="50" t="s">
        <v>120</v>
      </c>
      <c r="B273" s="50" t="s">
        <v>394</v>
      </c>
      <c r="C273" s="52">
        <v>30.30724961868129</v>
      </c>
    </row>
    <row r="274" spans="1:3">
      <c r="A274" s="50" t="s">
        <v>120</v>
      </c>
      <c r="B274" s="50" t="s">
        <v>395</v>
      </c>
      <c r="C274" s="52">
        <v>27.420482454815719</v>
      </c>
    </row>
    <row r="275" spans="1:3">
      <c r="A275" s="50" t="s">
        <v>120</v>
      </c>
      <c r="B275" s="50" t="s">
        <v>396</v>
      </c>
      <c r="C275" s="52">
        <v>36.453938943175828</v>
      </c>
    </row>
    <row r="276" spans="1:3">
      <c r="A276" s="50" t="s">
        <v>120</v>
      </c>
      <c r="B276" s="50" t="s">
        <v>397</v>
      </c>
      <c r="C276" s="52">
        <v>30.18373610591258</v>
      </c>
    </row>
    <row r="277" spans="1:3">
      <c r="A277" s="50" t="s">
        <v>122</v>
      </c>
      <c r="B277" s="50" t="s">
        <v>398</v>
      </c>
      <c r="C277" s="52">
        <v>33.83090116444496</v>
      </c>
    </row>
    <row r="278" spans="1:3">
      <c r="A278" s="50" t="s">
        <v>122</v>
      </c>
      <c r="B278" s="50" t="s">
        <v>399</v>
      </c>
      <c r="C278" s="52">
        <v>38.48298309402027</v>
      </c>
    </row>
    <row r="279" spans="1:3">
      <c r="A279" s="50" t="s">
        <v>122</v>
      </c>
      <c r="B279" s="50" t="s">
        <v>400</v>
      </c>
      <c r="C279" s="52">
        <v>31.718285407919215</v>
      </c>
    </row>
    <row r="280" spans="1:3">
      <c r="A280" s="50" t="s">
        <v>122</v>
      </c>
      <c r="B280" s="50" t="s">
        <v>401</v>
      </c>
      <c r="C280" s="52">
        <v>31.0097019239542</v>
      </c>
    </row>
    <row r="281" spans="1:3">
      <c r="A281" s="50" t="s">
        <v>122</v>
      </c>
      <c r="B281" s="50" t="s">
        <v>402</v>
      </c>
      <c r="C281" s="52">
        <v>27.095595549177894</v>
      </c>
    </row>
    <row r="282" spans="1:3">
      <c r="A282" s="50" t="s">
        <v>122</v>
      </c>
      <c r="B282" s="50" t="s">
        <v>403</v>
      </c>
      <c r="C282" s="52">
        <v>38.130624496820801</v>
      </c>
    </row>
    <row r="283" spans="1:3">
      <c r="A283" s="50" t="s">
        <v>122</v>
      </c>
      <c r="B283" s="50" t="s">
        <v>404</v>
      </c>
      <c r="C283" s="52">
        <v>30.817748611827025</v>
      </c>
    </row>
    <row r="284" spans="1:3">
      <c r="A284" s="50" t="s">
        <v>122</v>
      </c>
      <c r="B284" s="50" t="s">
        <v>405</v>
      </c>
      <c r="C284" s="52">
        <v>39.72112823020035</v>
      </c>
    </row>
    <row r="285" spans="1:3">
      <c r="A285" s="50" t="s">
        <v>122</v>
      </c>
      <c r="B285" s="50" t="s">
        <v>406</v>
      </c>
      <c r="C285" s="52">
        <v>31.826299616489589</v>
      </c>
    </row>
    <row r="286" spans="1:3">
      <c r="A286" s="50" t="s">
        <v>122</v>
      </c>
      <c r="B286" s="50" t="s">
        <v>407</v>
      </c>
      <c r="C286" s="52">
        <v>23.321406549564408</v>
      </c>
    </row>
    <row r="287" spans="1:3">
      <c r="A287" s="50" t="s">
        <v>122</v>
      </c>
      <c r="B287" s="50" t="s">
        <v>408</v>
      </c>
      <c r="C287" s="52">
        <v>30.80236296094084</v>
      </c>
    </row>
    <row r="288" spans="1:3">
      <c r="A288" s="50" t="s">
        <v>122</v>
      </c>
      <c r="B288" s="50" t="s">
        <v>409</v>
      </c>
      <c r="C288" s="52">
        <v>33.3852897024898</v>
      </c>
    </row>
    <row r="289" spans="1:3">
      <c r="A289" s="50" t="s">
        <v>122</v>
      </c>
      <c r="B289" s="50" t="s">
        <v>410</v>
      </c>
      <c r="C289" s="52">
        <v>28.113303854028867</v>
      </c>
    </row>
    <row r="290" spans="1:3">
      <c r="A290" s="50" t="s">
        <v>122</v>
      </c>
      <c r="B290" s="50" t="s">
        <v>411</v>
      </c>
      <c r="C290" s="52">
        <v>27.793192645650347</v>
      </c>
    </row>
    <row r="291" spans="1:3">
      <c r="A291" s="50" t="s">
        <v>122</v>
      </c>
      <c r="B291" s="50" t="s">
        <v>412</v>
      </c>
      <c r="C291" s="52">
        <v>32.507748721921608</v>
      </c>
    </row>
    <row r="292" spans="1:3">
      <c r="A292" s="50" t="s">
        <v>122</v>
      </c>
      <c r="B292" s="50" t="s">
        <v>413</v>
      </c>
      <c r="C292" s="52">
        <v>27.913356957765945</v>
      </c>
    </row>
    <row r="293" spans="1:3">
      <c r="A293" s="50" t="s">
        <v>122</v>
      </c>
      <c r="B293" s="50" t="s">
        <v>414</v>
      </c>
      <c r="C293" s="52">
        <v>30.210083734498692</v>
      </c>
    </row>
    <row r="294" spans="1:3">
      <c r="A294" s="50" t="s">
        <v>122</v>
      </c>
      <c r="B294" s="50" t="s">
        <v>415</v>
      </c>
      <c r="C294" s="52">
        <v>24.923563062603588</v>
      </c>
    </row>
    <row r="295" spans="1:3">
      <c r="A295" s="50" t="s">
        <v>122</v>
      </c>
      <c r="B295" s="50" t="s">
        <v>416</v>
      </c>
      <c r="C295" s="52">
        <v>31.865839497302087</v>
      </c>
    </row>
    <row r="296" spans="1:3">
      <c r="A296" s="50" t="s">
        <v>122</v>
      </c>
      <c r="B296" s="50" t="s">
        <v>417</v>
      </c>
      <c r="C296" s="52">
        <v>27.75115315559848</v>
      </c>
    </row>
    <row r="297" spans="1:3">
      <c r="A297" s="50" t="s">
        <v>122</v>
      </c>
      <c r="B297" s="50" t="s">
        <v>418</v>
      </c>
      <c r="C297" s="52">
        <v>24.457968083109783</v>
      </c>
    </row>
    <row r="298" spans="1:3">
      <c r="A298" s="50" t="s">
        <v>122</v>
      </c>
      <c r="B298" s="50" t="s">
        <v>419</v>
      </c>
      <c r="C298" s="52">
        <v>36.507408086925793</v>
      </c>
    </row>
    <row r="299" spans="1:3">
      <c r="A299" s="50" t="s">
        <v>122</v>
      </c>
      <c r="B299" s="50" t="s">
        <v>420</v>
      </c>
      <c r="C299" s="52">
        <v>26.151286981238755</v>
      </c>
    </row>
    <row r="300" spans="1:3">
      <c r="A300" s="50" t="s">
        <v>122</v>
      </c>
      <c r="B300" s="50" t="s">
        <v>421</v>
      </c>
      <c r="C300" s="52">
        <v>34.0791380990417</v>
      </c>
    </row>
    <row r="301" spans="1:3">
      <c r="A301" s="50" t="s">
        <v>122</v>
      </c>
      <c r="B301" s="50" t="s">
        <v>422</v>
      </c>
      <c r="C301" s="52">
        <v>38.902544187972772</v>
      </c>
    </row>
    <row r="302" spans="1:3">
      <c r="A302" s="50" t="s">
        <v>124</v>
      </c>
      <c r="B302" s="50" t="s">
        <v>423</v>
      </c>
      <c r="C302" s="52">
        <v>32.258929615304638</v>
      </c>
    </row>
    <row r="303" spans="1:3">
      <c r="A303" s="50" t="s">
        <v>124</v>
      </c>
      <c r="B303" s="50" t="s">
        <v>424</v>
      </c>
      <c r="C303" s="52">
        <v>34.7374555685535</v>
      </c>
    </row>
    <row r="304" spans="1:3">
      <c r="A304" s="50" t="s">
        <v>124</v>
      </c>
      <c r="B304" s="50" t="s">
        <v>425</v>
      </c>
      <c r="C304" s="52">
        <v>31.015950996939708</v>
      </c>
    </row>
    <row r="305" spans="1:3">
      <c r="A305" s="50" t="s">
        <v>124</v>
      </c>
      <c r="B305" s="50" t="s">
        <v>426</v>
      </c>
      <c r="C305" s="52">
        <v>40.597524495017481</v>
      </c>
    </row>
    <row r="306" spans="1:3">
      <c r="A306" s="50" t="s">
        <v>124</v>
      </c>
      <c r="B306" s="50" t="s">
        <v>427</v>
      </c>
      <c r="C306" s="52">
        <v>23.79107252953618</v>
      </c>
    </row>
    <row r="307" spans="1:3">
      <c r="A307" s="50" t="s">
        <v>124</v>
      </c>
      <c r="B307" s="50" t="s">
        <v>428</v>
      </c>
      <c r="C307" s="52">
        <v>24.764641217219431</v>
      </c>
    </row>
    <row r="308" spans="1:3">
      <c r="A308" s="50" t="s">
        <v>124</v>
      </c>
      <c r="B308" s="50" t="s">
        <v>429</v>
      </c>
      <c r="C308" s="52">
        <v>23.433584080737624</v>
      </c>
    </row>
    <row r="309" spans="1:3">
      <c r="A309" s="50" t="s">
        <v>124</v>
      </c>
      <c r="B309" s="50" t="s">
        <v>430</v>
      </c>
      <c r="C309" s="52">
        <v>22.348050766112689</v>
      </c>
    </row>
    <row r="310" spans="1:3">
      <c r="A310" s="50" t="s">
        <v>124</v>
      </c>
      <c r="B310" s="50" t="s">
        <v>431</v>
      </c>
      <c r="C310" s="52">
        <v>31.928951171302252</v>
      </c>
    </row>
    <row r="311" spans="1:3">
      <c r="A311" s="50" t="s">
        <v>124</v>
      </c>
      <c r="B311" s="50" t="s">
        <v>432</v>
      </c>
      <c r="C311" s="52">
        <v>34.361758461431116</v>
      </c>
    </row>
    <row r="312" spans="1:3">
      <c r="A312" s="50" t="s">
        <v>124</v>
      </c>
      <c r="B312" s="50" t="s">
        <v>433</v>
      </c>
      <c r="C312" s="52">
        <v>27.302508853455002</v>
      </c>
    </row>
    <row r="313" spans="1:3">
      <c r="A313" s="50" t="s">
        <v>124</v>
      </c>
      <c r="B313" s="50" t="s">
        <v>434</v>
      </c>
      <c r="C313" s="52">
        <v>29.831725155708099</v>
      </c>
    </row>
    <row r="314" spans="1:3">
      <c r="A314" s="50" t="s">
        <v>124</v>
      </c>
      <c r="B314" s="50" t="s">
        <v>435</v>
      </c>
      <c r="C314" s="52">
        <v>41.562141846121563</v>
      </c>
    </row>
    <row r="315" spans="1:3">
      <c r="A315" s="50" t="s">
        <v>124</v>
      </c>
      <c r="B315" s="50" t="s">
        <v>436</v>
      </c>
      <c r="C315" s="52">
        <v>23.869876050188282</v>
      </c>
    </row>
    <row r="316" spans="1:3">
      <c r="A316" s="50" t="s">
        <v>124</v>
      </c>
      <c r="B316" s="50" t="s">
        <v>437</v>
      </c>
      <c r="C316" s="52">
        <v>40.135092338489059</v>
      </c>
    </row>
    <row r="317" spans="1:3">
      <c r="A317" s="50" t="s">
        <v>124</v>
      </c>
      <c r="B317" s="50" t="s">
        <v>438</v>
      </c>
      <c r="C317" s="52">
        <v>22.516678179373237</v>
      </c>
    </row>
    <row r="318" spans="1:3">
      <c r="A318" s="50" t="s">
        <v>124</v>
      </c>
      <c r="B318" s="50" t="s">
        <v>439</v>
      </c>
      <c r="C318" s="52">
        <v>23.285034195657204</v>
      </c>
    </row>
    <row r="319" spans="1:3">
      <c r="A319" s="50" t="s">
        <v>124</v>
      </c>
      <c r="B319" s="50" t="s">
        <v>440</v>
      </c>
      <c r="C319" s="52">
        <v>27.242407942924203</v>
      </c>
    </row>
    <row r="320" spans="1:3">
      <c r="A320" s="50" t="s">
        <v>124</v>
      </c>
      <c r="B320" s="50" t="s">
        <v>441</v>
      </c>
      <c r="C320" s="52">
        <v>37.642717655524294</v>
      </c>
    </row>
    <row r="321" spans="1:3">
      <c r="A321" s="50" t="s">
        <v>124</v>
      </c>
      <c r="B321" s="50" t="s">
        <v>442</v>
      </c>
      <c r="C321" s="52">
        <v>25.334602068871845</v>
      </c>
    </row>
    <row r="322" spans="1:3">
      <c r="A322" s="50" t="s">
        <v>124</v>
      </c>
      <c r="B322" s="50" t="s">
        <v>443</v>
      </c>
      <c r="C322" s="52">
        <v>39.385188740360491</v>
      </c>
    </row>
    <row r="323" spans="1:3">
      <c r="A323" s="50" t="s">
        <v>124</v>
      </c>
      <c r="B323" s="50" t="s">
        <v>444</v>
      </c>
      <c r="C323" s="52">
        <v>25.193941237226213</v>
      </c>
    </row>
    <row r="324" spans="1:3">
      <c r="A324" s="50" t="s">
        <v>124</v>
      </c>
      <c r="B324" s="50" t="s">
        <v>445</v>
      </c>
      <c r="C324" s="52">
        <v>41.18122188038874</v>
      </c>
    </row>
    <row r="325" spans="1:3">
      <c r="A325" s="50" t="s">
        <v>124</v>
      </c>
      <c r="B325" s="50" t="s">
        <v>446</v>
      </c>
      <c r="C325" s="52">
        <v>31.682553295718165</v>
      </c>
    </row>
    <row r="326" spans="1:3">
      <c r="A326" s="50" t="s">
        <v>124</v>
      </c>
      <c r="B326" s="50" t="s">
        <v>447</v>
      </c>
      <c r="C326" s="52">
        <v>23.503286014119833</v>
      </c>
    </row>
    <row r="327" spans="1:3">
      <c r="A327" s="50" t="s">
        <v>126</v>
      </c>
      <c r="B327" s="50" t="s">
        <v>448</v>
      </c>
      <c r="C327" s="52">
        <v>25.385332701557864</v>
      </c>
    </row>
    <row r="328" spans="1:3">
      <c r="A328" s="50" t="s">
        <v>126</v>
      </c>
      <c r="B328" s="50" t="s">
        <v>449</v>
      </c>
      <c r="C328" s="52">
        <v>24.870505176673184</v>
      </c>
    </row>
    <row r="329" spans="1:3">
      <c r="A329" s="50" t="s">
        <v>126</v>
      </c>
      <c r="B329" s="50" t="s">
        <v>450</v>
      </c>
      <c r="C329" s="52">
        <v>25.180024276095356</v>
      </c>
    </row>
    <row r="330" spans="1:3">
      <c r="A330" s="50" t="s">
        <v>126</v>
      </c>
      <c r="B330" s="50" t="s">
        <v>451</v>
      </c>
      <c r="C330" s="52">
        <v>33.69369715455084</v>
      </c>
    </row>
    <row r="331" spans="1:3">
      <c r="A331" s="50" t="s">
        <v>126</v>
      </c>
      <c r="B331" s="50" t="s">
        <v>452</v>
      </c>
      <c r="C331" s="52">
        <v>25.645951623189283</v>
      </c>
    </row>
    <row r="332" spans="1:3">
      <c r="A332" s="50" t="s">
        <v>126</v>
      </c>
      <c r="B332" s="50" t="s">
        <v>453</v>
      </c>
      <c r="C332" s="52">
        <v>25.845369400594638</v>
      </c>
    </row>
    <row r="333" spans="1:3">
      <c r="A333" s="50" t="s">
        <v>126</v>
      </c>
      <c r="B333" s="50" t="s">
        <v>454</v>
      </c>
      <c r="C333" s="52">
        <v>25.488816423256583</v>
      </c>
    </row>
    <row r="334" spans="1:3">
      <c r="A334" s="50" t="s">
        <v>126</v>
      </c>
      <c r="B334" s="50" t="s">
        <v>455</v>
      </c>
      <c r="C334" s="52">
        <v>35.543235695897536</v>
      </c>
    </row>
    <row r="335" spans="1:3">
      <c r="A335" s="50" t="s">
        <v>126</v>
      </c>
      <c r="B335" s="50" t="s">
        <v>456</v>
      </c>
      <c r="C335" s="52">
        <v>33.425264834608619</v>
      </c>
    </row>
    <row r="336" spans="1:3">
      <c r="A336" s="50" t="s">
        <v>126</v>
      </c>
      <c r="B336" s="50" t="s">
        <v>457</v>
      </c>
      <c r="C336" s="52">
        <v>29.242830365145103</v>
      </c>
    </row>
    <row r="337" spans="1:3">
      <c r="A337" s="50" t="s">
        <v>126</v>
      </c>
      <c r="B337" s="50" t="s">
        <v>458</v>
      </c>
      <c r="C337" s="52">
        <v>34.598433316754914</v>
      </c>
    </row>
    <row r="338" spans="1:3">
      <c r="A338" s="50" t="s">
        <v>126</v>
      </c>
      <c r="B338" s="50" t="s">
        <v>459</v>
      </c>
      <c r="C338" s="52">
        <v>26.842428996033892</v>
      </c>
    </row>
    <row r="339" spans="1:3">
      <c r="A339" s="50" t="s">
        <v>126</v>
      </c>
      <c r="B339" s="50" t="s">
        <v>460</v>
      </c>
      <c r="C339" s="52">
        <v>37.783969433047979</v>
      </c>
    </row>
    <row r="340" spans="1:3">
      <c r="A340" s="50" t="s">
        <v>126</v>
      </c>
      <c r="B340" s="50" t="s">
        <v>461</v>
      </c>
      <c r="C340" s="52">
        <v>40.324072436800719</v>
      </c>
    </row>
    <row r="341" spans="1:3">
      <c r="A341" s="50" t="s">
        <v>126</v>
      </c>
      <c r="B341" s="50" t="s">
        <v>462</v>
      </c>
      <c r="C341" s="52">
        <v>33.353550355866446</v>
      </c>
    </row>
    <row r="342" spans="1:3">
      <c r="A342" s="50" t="s">
        <v>126</v>
      </c>
      <c r="B342" s="50" t="s">
        <v>463</v>
      </c>
      <c r="C342" s="52">
        <v>39.323740481465109</v>
      </c>
    </row>
    <row r="343" spans="1:3">
      <c r="A343" s="50" t="s">
        <v>126</v>
      </c>
      <c r="B343" s="50" t="s">
        <v>464</v>
      </c>
      <c r="C343" s="52">
        <v>30.2779266999108</v>
      </c>
    </row>
    <row r="344" spans="1:3">
      <c r="A344" s="50" t="s">
        <v>126</v>
      </c>
      <c r="B344" s="50" t="s">
        <v>465</v>
      </c>
      <c r="C344" s="52">
        <v>23.17862801889455</v>
      </c>
    </row>
    <row r="345" spans="1:3">
      <c r="A345" s="50" t="s">
        <v>126</v>
      </c>
      <c r="B345" s="50" t="s">
        <v>466</v>
      </c>
      <c r="C345" s="52">
        <v>32.442355027971374</v>
      </c>
    </row>
    <row r="346" spans="1:3">
      <c r="A346" s="50" t="s">
        <v>126</v>
      </c>
      <c r="B346" s="50" t="s">
        <v>467</v>
      </c>
      <c r="C346" s="52">
        <v>22.973177854124078</v>
      </c>
    </row>
    <row r="347" spans="1:3">
      <c r="A347" s="50" t="s">
        <v>126</v>
      </c>
      <c r="B347" s="50" t="s">
        <v>468</v>
      </c>
      <c r="C347" s="52">
        <v>27.260532726337559</v>
      </c>
    </row>
    <row r="348" spans="1:3">
      <c r="A348" s="50" t="s">
        <v>126</v>
      </c>
      <c r="B348" s="50" t="s">
        <v>469</v>
      </c>
      <c r="C348" s="52">
        <v>35.801004147640292</v>
      </c>
    </row>
    <row r="349" spans="1:3">
      <c r="A349" s="50" t="s">
        <v>126</v>
      </c>
      <c r="B349" s="50" t="s">
        <v>470</v>
      </c>
      <c r="C349" s="52">
        <v>41.788266148782114</v>
      </c>
    </row>
    <row r="350" spans="1:3">
      <c r="A350" s="50" t="s">
        <v>126</v>
      </c>
      <c r="B350" s="50" t="s">
        <v>471</v>
      </c>
      <c r="C350" s="52">
        <v>33.380649178388822</v>
      </c>
    </row>
    <row r="351" spans="1:3">
      <c r="A351" s="50" t="s">
        <v>126</v>
      </c>
      <c r="B351" s="50" t="s">
        <v>472</v>
      </c>
      <c r="C351" s="52">
        <v>29.437158420459635</v>
      </c>
    </row>
    <row r="352" spans="1:3">
      <c r="A352" s="50" t="s">
        <v>128</v>
      </c>
      <c r="B352" s="50" t="s">
        <v>473</v>
      </c>
      <c r="C352" s="52">
        <v>22.889539203824139</v>
      </c>
    </row>
    <row r="353" spans="1:3">
      <c r="A353" s="50" t="s">
        <v>128</v>
      </c>
      <c r="B353" s="50" t="s">
        <v>474</v>
      </c>
      <c r="C353" s="52">
        <v>40.267751276751234</v>
      </c>
    </row>
    <row r="354" spans="1:3">
      <c r="A354" s="50" t="s">
        <v>128</v>
      </c>
      <c r="B354" s="50" t="s">
        <v>475</v>
      </c>
      <c r="C354" s="52">
        <v>33.252460505678364</v>
      </c>
    </row>
    <row r="355" spans="1:3">
      <c r="A355" s="50" t="s">
        <v>128</v>
      </c>
      <c r="B355" s="50" t="s">
        <v>476</v>
      </c>
      <c r="C355" s="52">
        <v>30.18719391158945</v>
      </c>
    </row>
    <row r="356" spans="1:3">
      <c r="A356" s="50" t="s">
        <v>128</v>
      </c>
      <c r="B356" s="50" t="s">
        <v>477</v>
      </c>
      <c r="C356" s="52">
        <v>30.092590408341252</v>
      </c>
    </row>
    <row r="357" spans="1:3">
      <c r="A357" s="50" t="s">
        <v>128</v>
      </c>
      <c r="B357" s="50" t="s">
        <v>478</v>
      </c>
      <c r="C357" s="52">
        <v>37.897634862497199</v>
      </c>
    </row>
    <row r="358" spans="1:3">
      <c r="A358" s="50" t="s">
        <v>128</v>
      </c>
      <c r="B358" s="50" t="s">
        <v>479</v>
      </c>
      <c r="C358" s="52">
        <v>40.250750886835014</v>
      </c>
    </row>
    <row r="359" spans="1:3">
      <c r="A359" s="50" t="s">
        <v>128</v>
      </c>
      <c r="B359" s="50" t="s">
        <v>480</v>
      </c>
      <c r="C359" s="52">
        <v>33.102512424472167</v>
      </c>
    </row>
    <row r="360" spans="1:3">
      <c r="A360" s="50" t="s">
        <v>128</v>
      </c>
      <c r="B360" s="50" t="s">
        <v>481</v>
      </c>
      <c r="C360" s="52">
        <v>35.355722712237991</v>
      </c>
    </row>
    <row r="361" spans="1:3">
      <c r="A361" s="50" t="s">
        <v>128</v>
      </c>
      <c r="B361" s="50" t="s">
        <v>482</v>
      </c>
      <c r="C361" s="52">
        <v>23.88681843903921</v>
      </c>
    </row>
    <row r="362" spans="1:3">
      <c r="A362" s="50" t="s">
        <v>128</v>
      </c>
      <c r="B362" s="50" t="s">
        <v>483</v>
      </c>
      <c r="C362" s="52">
        <v>32.583491340314062</v>
      </c>
    </row>
    <row r="363" spans="1:3">
      <c r="A363" s="50" t="s">
        <v>128</v>
      </c>
      <c r="B363" s="50" t="s">
        <v>484</v>
      </c>
      <c r="C363" s="52">
        <v>22.144637212080475</v>
      </c>
    </row>
    <row r="364" spans="1:3">
      <c r="A364" s="50" t="s">
        <v>128</v>
      </c>
      <c r="B364" s="50" t="s">
        <v>485</v>
      </c>
      <c r="C364" s="52">
        <v>36.897519607459806</v>
      </c>
    </row>
    <row r="365" spans="1:3">
      <c r="A365" s="50" t="s">
        <v>128</v>
      </c>
      <c r="B365" s="50" t="s">
        <v>486</v>
      </c>
      <c r="C365" s="52">
        <v>32.828743434340893</v>
      </c>
    </row>
    <row r="366" spans="1:3">
      <c r="A366" s="50" t="s">
        <v>128</v>
      </c>
      <c r="B366" s="50" t="s">
        <v>487</v>
      </c>
      <c r="C366" s="52">
        <v>22.300649349411657</v>
      </c>
    </row>
    <row r="367" spans="1:3">
      <c r="A367" s="50" t="s">
        <v>128</v>
      </c>
      <c r="B367" s="50" t="s">
        <v>488</v>
      </c>
      <c r="C367" s="52">
        <v>35.927744086566854</v>
      </c>
    </row>
    <row r="368" spans="1:3">
      <c r="A368" s="50" t="s">
        <v>128</v>
      </c>
      <c r="B368" s="50" t="s">
        <v>489</v>
      </c>
      <c r="C368" s="52">
        <v>29.517102130593869</v>
      </c>
    </row>
    <row r="369" spans="1:3">
      <c r="A369" s="50" t="s">
        <v>128</v>
      </c>
      <c r="B369" s="50" t="s">
        <v>490</v>
      </c>
      <c r="C369" s="52">
        <v>31.026411580621399</v>
      </c>
    </row>
    <row r="370" spans="1:3">
      <c r="A370" s="50" t="s">
        <v>128</v>
      </c>
      <c r="B370" s="50" t="s">
        <v>491</v>
      </c>
      <c r="C370" s="52">
        <v>29.395069503452586</v>
      </c>
    </row>
    <row r="371" spans="1:3">
      <c r="A371" s="50" t="s">
        <v>128</v>
      </c>
      <c r="B371" s="50" t="s">
        <v>492</v>
      </c>
      <c r="C371" s="52">
        <v>35.150331333635862</v>
      </c>
    </row>
    <row r="372" spans="1:3">
      <c r="A372" s="50" t="s">
        <v>128</v>
      </c>
      <c r="B372" s="50" t="s">
        <v>493</v>
      </c>
      <c r="C372" s="52">
        <v>27.541472297293524</v>
      </c>
    </row>
    <row r="373" spans="1:3">
      <c r="A373" s="50" t="s">
        <v>128</v>
      </c>
      <c r="B373" s="50" t="s">
        <v>494</v>
      </c>
      <c r="C373" s="52">
        <v>39.112837586744767</v>
      </c>
    </row>
    <row r="374" spans="1:3">
      <c r="A374" s="50" t="s">
        <v>128</v>
      </c>
      <c r="B374" s="50" t="s">
        <v>495</v>
      </c>
      <c r="C374" s="52">
        <v>37.263467575730743</v>
      </c>
    </row>
    <row r="375" spans="1:3">
      <c r="A375" s="50" t="s">
        <v>128</v>
      </c>
      <c r="B375" s="50" t="s">
        <v>496</v>
      </c>
      <c r="C375" s="52">
        <v>28.005696370680205</v>
      </c>
    </row>
    <row r="376" spans="1:3">
      <c r="A376" s="50" t="s">
        <v>128</v>
      </c>
      <c r="B376" s="50" t="s">
        <v>497</v>
      </c>
      <c r="C376" s="52">
        <v>25.144398288688286</v>
      </c>
    </row>
    <row r="377" spans="1:3">
      <c r="A377" s="50" t="s">
        <v>130</v>
      </c>
      <c r="B377" s="50" t="s">
        <v>498</v>
      </c>
      <c r="C377" s="52">
        <v>24.528452650518524</v>
      </c>
    </row>
    <row r="378" spans="1:3">
      <c r="A378" s="50" t="s">
        <v>130</v>
      </c>
      <c r="B378" s="50" t="s">
        <v>499</v>
      </c>
      <c r="C378" s="52">
        <v>25.636726965381108</v>
      </c>
    </row>
    <row r="379" spans="1:3">
      <c r="A379" s="50" t="s">
        <v>130</v>
      </c>
      <c r="B379" s="50" t="s">
        <v>500</v>
      </c>
      <c r="C379" s="52">
        <v>31.403513641233392</v>
      </c>
    </row>
    <row r="380" spans="1:3">
      <c r="A380" s="50" t="s">
        <v>130</v>
      </c>
      <c r="B380" s="50" t="s">
        <v>501</v>
      </c>
      <c r="C380" s="52">
        <v>32.908693746554832</v>
      </c>
    </row>
    <row r="381" spans="1:3">
      <c r="A381" s="50" t="s">
        <v>130</v>
      </c>
      <c r="B381" s="50" t="s">
        <v>502</v>
      </c>
      <c r="C381" s="52">
        <v>23.332171294965367</v>
      </c>
    </row>
    <row r="382" spans="1:3">
      <c r="A382" s="50" t="s">
        <v>130</v>
      </c>
      <c r="B382" s="50" t="s">
        <v>503</v>
      </c>
      <c r="C382" s="52">
        <v>30.516206418397974</v>
      </c>
    </row>
    <row r="383" spans="1:3">
      <c r="A383" s="50" t="s">
        <v>130</v>
      </c>
      <c r="B383" s="50" t="s">
        <v>504</v>
      </c>
      <c r="C383" s="52">
        <v>26.763607063451705</v>
      </c>
    </row>
    <row r="384" spans="1:3">
      <c r="A384" s="50" t="s">
        <v>130</v>
      </c>
      <c r="B384" s="50" t="s">
        <v>505</v>
      </c>
      <c r="C384" s="52">
        <v>31.34435658359461</v>
      </c>
    </row>
    <row r="385" spans="1:3">
      <c r="A385" s="50" t="s">
        <v>130</v>
      </c>
      <c r="B385" s="50" t="s">
        <v>506</v>
      </c>
      <c r="C385" s="52">
        <v>34.540256792266781</v>
      </c>
    </row>
    <row r="386" spans="1:3">
      <c r="A386" s="50" t="s">
        <v>130</v>
      </c>
      <c r="B386" s="50" t="s">
        <v>507</v>
      </c>
      <c r="C386" s="52">
        <v>39.74369613715443</v>
      </c>
    </row>
    <row r="387" spans="1:3">
      <c r="A387" s="50" t="s">
        <v>130</v>
      </c>
      <c r="B387" s="50" t="s">
        <v>508</v>
      </c>
      <c r="C387" s="52">
        <v>23.598344730436317</v>
      </c>
    </row>
    <row r="388" spans="1:3">
      <c r="A388" s="50" t="s">
        <v>130</v>
      </c>
      <c r="B388" s="50" t="s">
        <v>509</v>
      </c>
      <c r="C388" s="52">
        <v>34.789864139177759</v>
      </c>
    </row>
    <row r="389" spans="1:3">
      <c r="A389" s="50" t="s">
        <v>130</v>
      </c>
      <c r="B389" s="50" t="s">
        <v>510</v>
      </c>
      <c r="C389" s="52">
        <v>28.256790374346046</v>
      </c>
    </row>
    <row r="390" spans="1:3">
      <c r="A390" s="50" t="s">
        <v>130</v>
      </c>
      <c r="B390" s="50" t="s">
        <v>511</v>
      </c>
      <c r="C390" s="52">
        <v>30.934836787893055</v>
      </c>
    </row>
    <row r="391" spans="1:3">
      <c r="A391" s="50" t="s">
        <v>130</v>
      </c>
      <c r="B391" s="50" t="s">
        <v>512</v>
      </c>
      <c r="C391" s="52">
        <v>30.934112269030024</v>
      </c>
    </row>
    <row r="392" spans="1:3">
      <c r="A392" s="50" t="s">
        <v>130</v>
      </c>
      <c r="B392" s="50" t="s">
        <v>513</v>
      </c>
      <c r="C392" s="52">
        <v>40.215899676763257</v>
      </c>
    </row>
    <row r="393" spans="1:3">
      <c r="A393" s="50" t="s">
        <v>130</v>
      </c>
      <c r="B393" s="50" t="s">
        <v>514</v>
      </c>
      <c r="C393" s="52">
        <v>35.936434170027695</v>
      </c>
    </row>
    <row r="394" spans="1:3">
      <c r="A394" s="50" t="s">
        <v>130</v>
      </c>
      <c r="B394" s="50" t="s">
        <v>515</v>
      </c>
      <c r="C394" s="52">
        <v>38.004482774857749</v>
      </c>
    </row>
    <row r="395" spans="1:3">
      <c r="A395" s="50" t="s">
        <v>130</v>
      </c>
      <c r="B395" s="50" t="s">
        <v>516</v>
      </c>
      <c r="C395" s="52">
        <v>33.07367881617153</v>
      </c>
    </row>
    <row r="396" spans="1:3">
      <c r="A396" s="50" t="s">
        <v>130</v>
      </c>
      <c r="B396" s="50" t="s">
        <v>517</v>
      </c>
      <c r="C396" s="52">
        <v>40.211480094482596</v>
      </c>
    </row>
    <row r="397" spans="1:3">
      <c r="A397" s="50" t="s">
        <v>130</v>
      </c>
      <c r="B397" s="50" t="s">
        <v>518</v>
      </c>
      <c r="C397" s="52">
        <v>34.22954424023699</v>
      </c>
    </row>
    <row r="398" spans="1:3">
      <c r="A398" s="50" t="s">
        <v>130</v>
      </c>
      <c r="B398" s="50" t="s">
        <v>519</v>
      </c>
      <c r="C398" s="52">
        <v>36.40496425926974</v>
      </c>
    </row>
    <row r="399" spans="1:3">
      <c r="A399" s="50" t="s">
        <v>130</v>
      </c>
      <c r="B399" s="50" t="s">
        <v>520</v>
      </c>
      <c r="C399" s="52">
        <v>41.860593903685071</v>
      </c>
    </row>
    <row r="400" spans="1:3">
      <c r="A400" s="50" t="s">
        <v>130</v>
      </c>
      <c r="B400" s="50" t="s">
        <v>521</v>
      </c>
      <c r="C400" s="52">
        <v>38.437925972448795</v>
      </c>
    </row>
    <row r="401" spans="1:3">
      <c r="A401" s="50" t="s">
        <v>130</v>
      </c>
      <c r="B401" s="50" t="s">
        <v>522</v>
      </c>
      <c r="C401" s="52">
        <v>34.316936814393785</v>
      </c>
    </row>
    <row r="402" spans="1:3">
      <c r="A402" s="50" t="s">
        <v>132</v>
      </c>
      <c r="B402" s="50" t="s">
        <v>523</v>
      </c>
      <c r="C402" s="52">
        <v>38.446209567499082</v>
      </c>
    </row>
    <row r="403" spans="1:3">
      <c r="A403" s="50" t="s">
        <v>132</v>
      </c>
      <c r="B403" s="50" t="s">
        <v>524</v>
      </c>
      <c r="C403" s="52">
        <v>22.972168823693799</v>
      </c>
    </row>
    <row r="404" spans="1:3">
      <c r="A404" s="50" t="s">
        <v>132</v>
      </c>
      <c r="B404" s="50" t="s">
        <v>525</v>
      </c>
      <c r="C404" s="52">
        <v>33.230222991587326</v>
      </c>
    </row>
    <row r="405" spans="1:3">
      <c r="A405" s="50" t="s">
        <v>132</v>
      </c>
      <c r="B405" s="50" t="s">
        <v>526</v>
      </c>
      <c r="C405" s="52">
        <v>29.089928668315686</v>
      </c>
    </row>
    <row r="406" spans="1:3">
      <c r="A406" s="50" t="s">
        <v>132</v>
      </c>
      <c r="B406" s="50" t="s">
        <v>527</v>
      </c>
      <c r="C406" s="52">
        <v>41.908700914962751</v>
      </c>
    </row>
    <row r="407" spans="1:3">
      <c r="A407" s="50" t="s">
        <v>132</v>
      </c>
      <c r="B407" s="50" t="s">
        <v>528</v>
      </c>
      <c r="C407" s="52">
        <v>37.096758461333053</v>
      </c>
    </row>
    <row r="408" spans="1:3">
      <c r="A408" s="50" t="s">
        <v>132</v>
      </c>
      <c r="B408" s="50" t="s">
        <v>529</v>
      </c>
      <c r="C408" s="52">
        <v>40.030364089508602</v>
      </c>
    </row>
    <row r="409" spans="1:3">
      <c r="A409" s="50" t="s">
        <v>132</v>
      </c>
      <c r="B409" s="50" t="s">
        <v>530</v>
      </c>
      <c r="C409" s="52">
        <v>32.901946057997087</v>
      </c>
    </row>
    <row r="410" spans="1:3">
      <c r="A410" s="50" t="s">
        <v>132</v>
      </c>
      <c r="B410" s="50" t="s">
        <v>531</v>
      </c>
      <c r="C410" s="52">
        <v>28.353016926517427</v>
      </c>
    </row>
    <row r="411" spans="1:3">
      <c r="A411" s="50" t="s">
        <v>132</v>
      </c>
      <c r="B411" s="50" t="s">
        <v>532</v>
      </c>
      <c r="C411" s="52">
        <v>32.35757920729943</v>
      </c>
    </row>
    <row r="412" spans="1:3">
      <c r="A412" s="50" t="s">
        <v>132</v>
      </c>
      <c r="B412" s="50" t="s">
        <v>533</v>
      </c>
      <c r="C412" s="52">
        <v>28.233357385236733</v>
      </c>
    </row>
    <row r="413" spans="1:3">
      <c r="A413" s="50" t="s">
        <v>132</v>
      </c>
      <c r="B413" s="50" t="s">
        <v>534</v>
      </c>
      <c r="C413" s="52">
        <v>41.477001259599284</v>
      </c>
    </row>
    <row r="414" spans="1:3">
      <c r="A414" s="50" t="s">
        <v>132</v>
      </c>
      <c r="B414" s="50" t="s">
        <v>535</v>
      </c>
      <c r="C414" s="52">
        <v>24.956458828354283</v>
      </c>
    </row>
    <row r="415" spans="1:3">
      <c r="A415" s="50" t="s">
        <v>132</v>
      </c>
      <c r="B415" s="50" t="s">
        <v>536</v>
      </c>
      <c r="C415" s="52">
        <v>32.898894851645451</v>
      </c>
    </row>
    <row r="416" spans="1:3">
      <c r="A416" s="50" t="s">
        <v>132</v>
      </c>
      <c r="B416" s="50" t="s">
        <v>537</v>
      </c>
      <c r="C416" s="52">
        <v>38.309296608258151</v>
      </c>
    </row>
    <row r="417" spans="1:3">
      <c r="A417" s="50" t="s">
        <v>132</v>
      </c>
      <c r="B417" s="50" t="s">
        <v>538</v>
      </c>
      <c r="C417" s="52">
        <v>28.114736610886503</v>
      </c>
    </row>
    <row r="418" spans="1:3">
      <c r="A418" s="50" t="s">
        <v>132</v>
      </c>
      <c r="B418" s="50" t="s">
        <v>539</v>
      </c>
      <c r="C418" s="52">
        <v>31.991167679432465</v>
      </c>
    </row>
    <row r="419" spans="1:3">
      <c r="A419" s="50" t="s">
        <v>132</v>
      </c>
      <c r="B419" s="50" t="s">
        <v>540</v>
      </c>
      <c r="C419" s="52">
        <v>34.37294065525677</v>
      </c>
    </row>
    <row r="420" spans="1:3">
      <c r="A420" s="50" t="s">
        <v>132</v>
      </c>
      <c r="B420" s="50" t="s">
        <v>541</v>
      </c>
      <c r="C420" s="52">
        <v>33.380921518930755</v>
      </c>
    </row>
    <row r="421" spans="1:3">
      <c r="A421" s="50" t="s">
        <v>132</v>
      </c>
      <c r="B421" s="50" t="s">
        <v>542</v>
      </c>
      <c r="C421" s="52">
        <v>27.287552092242976</v>
      </c>
    </row>
    <row r="422" spans="1:3">
      <c r="A422" s="50" t="s">
        <v>132</v>
      </c>
      <c r="B422" s="50" t="s">
        <v>543</v>
      </c>
      <c r="C422" s="52">
        <v>27.437721569764783</v>
      </c>
    </row>
    <row r="423" spans="1:3">
      <c r="A423" s="50" t="s">
        <v>132</v>
      </c>
      <c r="B423" s="50" t="s">
        <v>544</v>
      </c>
      <c r="C423" s="52">
        <v>32.894803482725926</v>
      </c>
    </row>
    <row r="424" spans="1:3">
      <c r="A424" s="50" t="s">
        <v>132</v>
      </c>
      <c r="B424" s="50" t="s">
        <v>545</v>
      </c>
      <c r="C424" s="52">
        <v>23.531758840145741</v>
      </c>
    </row>
    <row r="425" spans="1:3">
      <c r="A425" s="50" t="s">
        <v>132</v>
      </c>
      <c r="B425" s="50" t="s">
        <v>546</v>
      </c>
      <c r="C425" s="52">
        <v>23.575350128115794</v>
      </c>
    </row>
    <row r="426" spans="1:3">
      <c r="A426" s="50" t="s">
        <v>132</v>
      </c>
      <c r="B426" s="50" t="s">
        <v>547</v>
      </c>
      <c r="C426" s="52">
        <v>23.930025283049815</v>
      </c>
    </row>
    <row r="427" spans="1:3">
      <c r="A427" s="50" t="s">
        <v>134</v>
      </c>
      <c r="B427" s="50" t="s">
        <v>548</v>
      </c>
      <c r="C427" s="52">
        <v>28.282004508904244</v>
      </c>
    </row>
    <row r="428" spans="1:3">
      <c r="A428" s="50" t="s">
        <v>134</v>
      </c>
      <c r="B428" s="50" t="s">
        <v>549</v>
      </c>
      <c r="C428" s="52">
        <v>41.125047070683934</v>
      </c>
    </row>
    <row r="429" spans="1:3">
      <c r="A429" s="50" t="s">
        <v>134</v>
      </c>
      <c r="B429" s="50" t="s">
        <v>550</v>
      </c>
      <c r="C429" s="52">
        <v>32.626998867798576</v>
      </c>
    </row>
    <row r="430" spans="1:3">
      <c r="A430" s="50" t="s">
        <v>134</v>
      </c>
      <c r="B430" s="50" t="s">
        <v>551</v>
      </c>
      <c r="C430" s="52">
        <v>39.654419344714199</v>
      </c>
    </row>
    <row r="431" spans="1:3">
      <c r="A431" s="50" t="s">
        <v>134</v>
      </c>
      <c r="B431" s="50" t="s">
        <v>552</v>
      </c>
      <c r="C431" s="52">
        <v>23.606773632851251</v>
      </c>
    </row>
    <row r="432" spans="1:3">
      <c r="A432" s="50" t="s">
        <v>134</v>
      </c>
      <c r="B432" s="50" t="s">
        <v>553</v>
      </c>
      <c r="C432" s="52">
        <v>37.030091837256727</v>
      </c>
    </row>
    <row r="433" spans="1:3">
      <c r="A433" s="50" t="s">
        <v>134</v>
      </c>
      <c r="B433" s="50" t="s">
        <v>554</v>
      </c>
      <c r="C433" s="52">
        <v>40.114502838333323</v>
      </c>
    </row>
    <row r="434" spans="1:3">
      <c r="A434" s="50" t="s">
        <v>134</v>
      </c>
      <c r="B434" s="50" t="s">
        <v>555</v>
      </c>
      <c r="C434" s="52">
        <v>24.517414377338767</v>
      </c>
    </row>
    <row r="435" spans="1:3">
      <c r="A435" s="50" t="s">
        <v>134</v>
      </c>
      <c r="B435" s="50" t="s">
        <v>556</v>
      </c>
      <c r="C435" s="52">
        <v>33.659506513068642</v>
      </c>
    </row>
    <row r="436" spans="1:3">
      <c r="A436" s="50" t="s">
        <v>134</v>
      </c>
      <c r="B436" s="50" t="s">
        <v>557</v>
      </c>
      <c r="C436" s="52">
        <v>22.073600827491074</v>
      </c>
    </row>
    <row r="437" spans="1:3">
      <c r="A437" s="50" t="s">
        <v>134</v>
      </c>
      <c r="B437" s="50" t="s">
        <v>558</v>
      </c>
      <c r="C437" s="52">
        <v>26.091589392662158</v>
      </c>
    </row>
    <row r="438" spans="1:3">
      <c r="A438" s="50" t="s">
        <v>134</v>
      </c>
      <c r="B438" s="50" t="s">
        <v>559</v>
      </c>
      <c r="C438" s="52">
        <v>36.507451773293027</v>
      </c>
    </row>
    <row r="439" spans="1:3">
      <c r="A439" s="50" t="s">
        <v>134</v>
      </c>
      <c r="B439" s="50" t="s">
        <v>560</v>
      </c>
      <c r="C439" s="52">
        <v>30.7785923916522</v>
      </c>
    </row>
    <row r="440" spans="1:3">
      <c r="A440" s="50" t="s">
        <v>134</v>
      </c>
      <c r="B440" s="50" t="s">
        <v>561</v>
      </c>
      <c r="C440" s="52">
        <v>23.55639062530561</v>
      </c>
    </row>
    <row r="441" spans="1:3">
      <c r="A441" s="50" t="s">
        <v>134</v>
      </c>
      <c r="B441" s="50" t="s">
        <v>562</v>
      </c>
      <c r="C441" s="52">
        <v>36.938517614102665</v>
      </c>
    </row>
    <row r="442" spans="1:3">
      <c r="A442" s="50" t="s">
        <v>134</v>
      </c>
      <c r="B442" s="50" t="s">
        <v>563</v>
      </c>
      <c r="C442" s="52">
        <v>39.853186761412211</v>
      </c>
    </row>
    <row r="443" spans="1:3">
      <c r="A443" s="50" t="s">
        <v>134</v>
      </c>
      <c r="B443" s="50" t="s">
        <v>564</v>
      </c>
      <c r="C443" s="52">
        <v>34.508176212933108</v>
      </c>
    </row>
    <row r="444" spans="1:3">
      <c r="A444" s="50" t="s">
        <v>134</v>
      </c>
      <c r="B444" s="50" t="s">
        <v>565</v>
      </c>
      <c r="C444" s="52">
        <v>25.684438646445383</v>
      </c>
    </row>
    <row r="445" spans="1:3">
      <c r="A445" s="50" t="s">
        <v>134</v>
      </c>
      <c r="B445" s="50" t="s">
        <v>566</v>
      </c>
      <c r="C445" s="52">
        <v>38.436510028979029</v>
      </c>
    </row>
    <row r="446" spans="1:3">
      <c r="A446" s="50" t="s">
        <v>134</v>
      </c>
      <c r="B446" s="50" t="s">
        <v>567</v>
      </c>
      <c r="C446" s="52">
        <v>37.838812211007124</v>
      </c>
    </row>
    <row r="447" spans="1:3">
      <c r="A447" s="50" t="s">
        <v>134</v>
      </c>
      <c r="B447" s="50" t="s">
        <v>568</v>
      </c>
      <c r="C447" s="52">
        <v>23.084885387688388</v>
      </c>
    </row>
    <row r="448" spans="1:3">
      <c r="A448" s="50" t="s">
        <v>134</v>
      </c>
      <c r="B448" s="50" t="s">
        <v>569</v>
      </c>
      <c r="C448" s="52">
        <v>37.755870541892143</v>
      </c>
    </row>
    <row r="449" spans="1:3">
      <c r="A449" s="50" t="s">
        <v>134</v>
      </c>
      <c r="B449" s="50" t="s">
        <v>570</v>
      </c>
      <c r="C449" s="52">
        <v>37.337944008133341</v>
      </c>
    </row>
    <row r="450" spans="1:3">
      <c r="A450" s="50" t="s">
        <v>134</v>
      </c>
      <c r="B450" s="50" t="s">
        <v>571</v>
      </c>
      <c r="C450" s="52">
        <v>38.720223157457767</v>
      </c>
    </row>
    <row r="451" spans="1:3">
      <c r="A451" s="50" t="s">
        <v>134</v>
      </c>
      <c r="B451" s="50" t="s">
        <v>572</v>
      </c>
      <c r="C451" s="52">
        <v>36.935554427544346</v>
      </c>
    </row>
    <row r="452" spans="1:3">
      <c r="A452" s="50" t="s">
        <v>136</v>
      </c>
      <c r="B452" s="50" t="s">
        <v>573</v>
      </c>
      <c r="C452" s="52">
        <v>25.107661632371801</v>
      </c>
    </row>
    <row r="453" spans="1:3">
      <c r="A453" s="50" t="s">
        <v>136</v>
      </c>
      <c r="B453" s="50" t="s">
        <v>574</v>
      </c>
      <c r="C453" s="52">
        <v>30.606603782513076</v>
      </c>
    </row>
    <row r="454" spans="1:3">
      <c r="A454" s="50" t="s">
        <v>136</v>
      </c>
      <c r="B454" s="50" t="s">
        <v>575</v>
      </c>
      <c r="C454" s="52">
        <v>22.428871906867716</v>
      </c>
    </row>
    <row r="455" spans="1:3">
      <c r="A455" s="50" t="s">
        <v>136</v>
      </c>
      <c r="B455" s="50" t="s">
        <v>576</v>
      </c>
      <c r="C455" s="52">
        <v>26.972835542160709</v>
      </c>
    </row>
    <row r="456" spans="1:3">
      <c r="A456" s="50" t="s">
        <v>136</v>
      </c>
      <c r="B456" s="50" t="s">
        <v>577</v>
      </c>
      <c r="C456" s="52">
        <v>32.877494737947657</v>
      </c>
    </row>
    <row r="457" spans="1:3">
      <c r="A457" s="50" t="s">
        <v>136</v>
      </c>
      <c r="B457" s="50" t="s">
        <v>578</v>
      </c>
      <c r="C457" s="52">
        <v>39.389413446712098</v>
      </c>
    </row>
    <row r="458" spans="1:3">
      <c r="A458" s="50" t="s">
        <v>136</v>
      </c>
      <c r="B458" s="50" t="s">
        <v>579</v>
      </c>
      <c r="C458" s="52">
        <v>33.020237518103336</v>
      </c>
    </row>
    <row r="459" spans="1:3">
      <c r="A459" s="50" t="s">
        <v>136</v>
      </c>
      <c r="B459" s="50" t="s">
        <v>580</v>
      </c>
      <c r="C459" s="52">
        <v>27.650131318760341</v>
      </c>
    </row>
    <row r="460" spans="1:3">
      <c r="A460" s="50" t="s">
        <v>136</v>
      </c>
      <c r="B460" s="50" t="s">
        <v>581</v>
      </c>
      <c r="C460" s="52">
        <v>32.858218901365333</v>
      </c>
    </row>
    <row r="461" spans="1:3">
      <c r="A461" s="50" t="s">
        <v>136</v>
      </c>
      <c r="B461" s="50" t="s">
        <v>582</v>
      </c>
      <c r="C461" s="52">
        <v>34.630576487004795</v>
      </c>
    </row>
    <row r="462" spans="1:3">
      <c r="A462" s="50" t="s">
        <v>136</v>
      </c>
      <c r="B462" s="50" t="s">
        <v>583</v>
      </c>
      <c r="C462" s="52">
        <v>32.819014170210117</v>
      </c>
    </row>
    <row r="463" spans="1:3">
      <c r="A463" s="50" t="s">
        <v>136</v>
      </c>
      <c r="B463" s="50" t="s">
        <v>584</v>
      </c>
      <c r="C463" s="52">
        <v>32.502448410906325</v>
      </c>
    </row>
    <row r="464" spans="1:3">
      <c r="A464" s="50" t="s">
        <v>136</v>
      </c>
      <c r="B464" s="50" t="s">
        <v>585</v>
      </c>
      <c r="C464" s="52">
        <v>29.78443343095573</v>
      </c>
    </row>
    <row r="465" spans="1:3">
      <c r="A465" s="50" t="s">
        <v>136</v>
      </c>
      <c r="B465" s="50" t="s">
        <v>586</v>
      </c>
      <c r="C465" s="52">
        <v>39.484031333376805</v>
      </c>
    </row>
    <row r="466" spans="1:3">
      <c r="A466" s="50" t="s">
        <v>136</v>
      </c>
      <c r="B466" s="50" t="s">
        <v>587</v>
      </c>
      <c r="C466" s="52">
        <v>25.969459551483254</v>
      </c>
    </row>
    <row r="467" spans="1:3">
      <c r="A467" s="50" t="s">
        <v>136</v>
      </c>
      <c r="B467" s="50" t="s">
        <v>588</v>
      </c>
      <c r="C467" s="52">
        <v>30.711947024435673</v>
      </c>
    </row>
    <row r="468" spans="1:3">
      <c r="A468" s="50" t="s">
        <v>136</v>
      </c>
      <c r="B468" s="50" t="s">
        <v>589</v>
      </c>
      <c r="C468" s="52">
        <v>34.101684817406493</v>
      </c>
    </row>
    <row r="469" spans="1:3">
      <c r="A469" s="50" t="s">
        <v>136</v>
      </c>
      <c r="B469" s="50" t="s">
        <v>590</v>
      </c>
      <c r="C469" s="52">
        <v>40.928528338220012</v>
      </c>
    </row>
    <row r="470" spans="1:3">
      <c r="A470" s="50" t="s">
        <v>136</v>
      </c>
      <c r="B470" s="50" t="s">
        <v>591</v>
      </c>
      <c r="C470" s="52">
        <v>28.741336440639643</v>
      </c>
    </row>
    <row r="471" spans="1:3">
      <c r="A471" s="50" t="s">
        <v>136</v>
      </c>
      <c r="B471" s="50" t="s">
        <v>592</v>
      </c>
      <c r="C471" s="52">
        <v>27.66047916185591</v>
      </c>
    </row>
    <row r="472" spans="1:3">
      <c r="A472" s="50" t="s">
        <v>136</v>
      </c>
      <c r="B472" s="50" t="s">
        <v>593</v>
      </c>
      <c r="C472" s="52">
        <v>24.430392162216187</v>
      </c>
    </row>
    <row r="473" spans="1:3">
      <c r="A473" s="50" t="s">
        <v>136</v>
      </c>
      <c r="B473" s="50" t="s">
        <v>594</v>
      </c>
      <c r="C473" s="52">
        <v>24.017458642544106</v>
      </c>
    </row>
    <row r="474" spans="1:3">
      <c r="A474" s="50" t="s">
        <v>136</v>
      </c>
      <c r="B474" s="50" t="s">
        <v>595</v>
      </c>
      <c r="C474" s="52">
        <v>29.742206792837063</v>
      </c>
    </row>
    <row r="475" spans="1:3">
      <c r="A475" s="50" t="s">
        <v>136</v>
      </c>
      <c r="B475" s="50" t="s">
        <v>596</v>
      </c>
      <c r="C475" s="52">
        <v>41.697673671291824</v>
      </c>
    </row>
    <row r="476" spans="1:3">
      <c r="A476" s="50" t="s">
        <v>136</v>
      </c>
      <c r="B476" s="50" t="s">
        <v>597</v>
      </c>
      <c r="C476" s="52">
        <v>38.965833934464044</v>
      </c>
    </row>
    <row r="477" spans="1:3">
      <c r="A477" s="50" t="s">
        <v>138</v>
      </c>
      <c r="B477" s="50" t="s">
        <v>598</v>
      </c>
      <c r="C477" s="52">
        <v>24.315794856455156</v>
      </c>
    </row>
    <row r="478" spans="1:3">
      <c r="A478" s="50" t="s">
        <v>138</v>
      </c>
      <c r="B478" s="50" t="s">
        <v>599</v>
      </c>
      <c r="C478" s="52">
        <v>40.489256952385546</v>
      </c>
    </row>
    <row r="479" spans="1:3">
      <c r="A479" s="50" t="s">
        <v>138</v>
      </c>
      <c r="B479" s="50" t="s">
        <v>600</v>
      </c>
      <c r="C479" s="52">
        <v>27.733451755657008</v>
      </c>
    </row>
    <row r="480" spans="1:3">
      <c r="A480" s="50" t="s">
        <v>138</v>
      </c>
      <c r="B480" s="50" t="s">
        <v>601</v>
      </c>
      <c r="C480" s="52">
        <v>40.125887784624922</v>
      </c>
    </row>
    <row r="481" spans="1:3">
      <c r="A481" s="50" t="s">
        <v>138</v>
      </c>
      <c r="B481" s="50" t="s">
        <v>602</v>
      </c>
      <c r="C481" s="52">
        <v>24.540168645904792</v>
      </c>
    </row>
    <row r="482" spans="1:3">
      <c r="A482" s="50" t="s">
        <v>138</v>
      </c>
      <c r="B482" s="50" t="s">
        <v>603</v>
      </c>
      <c r="C482" s="52">
        <v>36.049757118182505</v>
      </c>
    </row>
    <row r="483" spans="1:3">
      <c r="A483" s="50" t="s">
        <v>138</v>
      </c>
      <c r="B483" s="50" t="s">
        <v>604</v>
      </c>
      <c r="C483" s="52">
        <v>22.271539950157763</v>
      </c>
    </row>
    <row r="484" spans="1:3">
      <c r="A484" s="50" t="s">
        <v>138</v>
      </c>
      <c r="B484" s="50" t="s">
        <v>605</v>
      </c>
      <c r="C484" s="52">
        <v>25.342450936987539</v>
      </c>
    </row>
    <row r="485" spans="1:3">
      <c r="A485" s="50" t="s">
        <v>138</v>
      </c>
      <c r="B485" s="50" t="s">
        <v>606</v>
      </c>
      <c r="C485" s="52">
        <v>33.512177024051553</v>
      </c>
    </row>
    <row r="486" spans="1:3">
      <c r="A486" s="50" t="s">
        <v>138</v>
      </c>
      <c r="B486" s="50" t="s">
        <v>607</v>
      </c>
      <c r="C486" s="52">
        <v>38.865110550255359</v>
      </c>
    </row>
    <row r="487" spans="1:3">
      <c r="A487" s="50" t="s">
        <v>138</v>
      </c>
      <c r="B487" s="50" t="s">
        <v>608</v>
      </c>
      <c r="C487" s="52">
        <v>25.697435942397046</v>
      </c>
    </row>
    <row r="488" spans="1:3">
      <c r="A488" s="50" t="s">
        <v>138</v>
      </c>
      <c r="B488" s="50" t="s">
        <v>609</v>
      </c>
      <c r="C488" s="52">
        <v>28.336260107393631</v>
      </c>
    </row>
    <row r="489" spans="1:3">
      <c r="A489" s="50" t="s">
        <v>138</v>
      </c>
      <c r="B489" s="50" t="s">
        <v>610</v>
      </c>
      <c r="C489" s="52">
        <v>36.222897967283814</v>
      </c>
    </row>
    <row r="490" spans="1:3">
      <c r="A490" s="50" t="s">
        <v>138</v>
      </c>
      <c r="B490" s="50" t="s">
        <v>611</v>
      </c>
      <c r="C490" s="52">
        <v>40.495403815834763</v>
      </c>
    </row>
    <row r="491" spans="1:3">
      <c r="A491" s="50" t="s">
        <v>138</v>
      </c>
      <c r="B491" s="50" t="s">
        <v>612</v>
      </c>
      <c r="C491" s="52">
        <v>25.873349726627584</v>
      </c>
    </row>
    <row r="492" spans="1:3">
      <c r="A492" s="50" t="s">
        <v>138</v>
      </c>
      <c r="B492" s="50" t="s">
        <v>613</v>
      </c>
      <c r="C492" s="52">
        <v>22.693044982590774</v>
      </c>
    </row>
    <row r="493" spans="1:3">
      <c r="A493" s="50" t="s">
        <v>138</v>
      </c>
      <c r="B493" s="50" t="s">
        <v>614</v>
      </c>
      <c r="C493" s="52">
        <v>24.507097758578276</v>
      </c>
    </row>
    <row r="494" spans="1:3">
      <c r="A494" s="50" t="s">
        <v>138</v>
      </c>
      <c r="B494" s="50" t="s">
        <v>615</v>
      </c>
      <c r="C494" s="52">
        <v>31.713584235852423</v>
      </c>
    </row>
    <row r="495" spans="1:3">
      <c r="A495" s="50" t="s">
        <v>138</v>
      </c>
      <c r="B495" s="50" t="s">
        <v>616</v>
      </c>
      <c r="C495" s="52">
        <v>35.208916529280906</v>
      </c>
    </row>
    <row r="496" spans="1:3">
      <c r="A496" s="50" t="s">
        <v>138</v>
      </c>
      <c r="B496" s="50" t="s">
        <v>617</v>
      </c>
      <c r="C496" s="52">
        <v>41.179412175271295</v>
      </c>
    </row>
    <row r="497" spans="1:3">
      <c r="A497" s="50" t="s">
        <v>138</v>
      </c>
      <c r="B497" s="50" t="s">
        <v>618</v>
      </c>
      <c r="C497" s="52">
        <v>33.666442697603529</v>
      </c>
    </row>
    <row r="498" spans="1:3">
      <c r="A498" s="50" t="s">
        <v>138</v>
      </c>
      <c r="B498" s="50" t="s">
        <v>619</v>
      </c>
      <c r="C498" s="52">
        <v>29.118018764600187</v>
      </c>
    </row>
    <row r="499" spans="1:3">
      <c r="A499" s="50" t="s">
        <v>138</v>
      </c>
      <c r="B499" s="50" t="s">
        <v>620</v>
      </c>
      <c r="C499" s="52">
        <v>39.95051141495091</v>
      </c>
    </row>
    <row r="500" spans="1:3">
      <c r="A500" s="50" t="s">
        <v>138</v>
      </c>
      <c r="B500" s="50" t="s">
        <v>621</v>
      </c>
      <c r="C500" s="52">
        <v>35.207146259218661</v>
      </c>
    </row>
    <row r="501" spans="1:3">
      <c r="A501" s="50" t="s">
        <v>138</v>
      </c>
      <c r="B501" s="50" t="s">
        <v>622</v>
      </c>
      <c r="C501" s="52">
        <v>28.962639662950252</v>
      </c>
    </row>
    <row r="502" spans="1:3">
      <c r="A502" s="50" t="s">
        <v>140</v>
      </c>
      <c r="B502" s="50" t="s">
        <v>623</v>
      </c>
      <c r="C502" s="52">
        <v>25.909944734801719</v>
      </c>
    </row>
    <row r="503" spans="1:3">
      <c r="A503" s="50" t="s">
        <v>140</v>
      </c>
      <c r="B503" s="50" t="s">
        <v>624</v>
      </c>
      <c r="C503" s="52">
        <v>27.095555773011252</v>
      </c>
    </row>
    <row r="504" spans="1:3">
      <c r="A504" s="50" t="s">
        <v>140</v>
      </c>
      <c r="B504" s="50" t="s">
        <v>625</v>
      </c>
      <c r="C504" s="52">
        <v>39.429236964908434</v>
      </c>
    </row>
    <row r="505" spans="1:3">
      <c r="A505" s="50" t="s">
        <v>140</v>
      </c>
      <c r="B505" s="50" t="s">
        <v>626</v>
      </c>
      <c r="C505" s="52">
        <v>29.254310595234035</v>
      </c>
    </row>
    <row r="506" spans="1:3">
      <c r="A506" s="50" t="s">
        <v>140</v>
      </c>
      <c r="B506" s="50" t="s">
        <v>627</v>
      </c>
      <c r="C506" s="52">
        <v>33.62776598371115</v>
      </c>
    </row>
    <row r="507" spans="1:3">
      <c r="A507" s="50" t="s">
        <v>140</v>
      </c>
      <c r="B507" s="50" t="s">
        <v>628</v>
      </c>
      <c r="C507" s="52">
        <v>30.779495869134443</v>
      </c>
    </row>
    <row r="508" spans="1:3">
      <c r="A508" s="50" t="s">
        <v>140</v>
      </c>
      <c r="B508" s="50" t="s">
        <v>629</v>
      </c>
      <c r="C508" s="52">
        <v>30.624449545211718</v>
      </c>
    </row>
    <row r="509" spans="1:3">
      <c r="A509" s="50" t="s">
        <v>140</v>
      </c>
      <c r="B509" s="50" t="s">
        <v>630</v>
      </c>
      <c r="C509" s="52">
        <v>24.253234959555424</v>
      </c>
    </row>
    <row r="510" spans="1:3">
      <c r="A510" s="50" t="s">
        <v>140</v>
      </c>
      <c r="B510" s="50" t="s">
        <v>631</v>
      </c>
      <c r="C510" s="52">
        <v>31.303295947316958</v>
      </c>
    </row>
    <row r="511" spans="1:3">
      <c r="A511" s="50" t="s">
        <v>140</v>
      </c>
      <c r="B511" s="50" t="s">
        <v>632</v>
      </c>
      <c r="C511" s="52">
        <v>33.43908250190276</v>
      </c>
    </row>
    <row r="512" spans="1:3">
      <c r="A512" s="50" t="s">
        <v>140</v>
      </c>
      <c r="B512" s="50" t="s">
        <v>633</v>
      </c>
      <c r="C512" s="52">
        <v>27.178075652792909</v>
      </c>
    </row>
    <row r="513" spans="1:3">
      <c r="A513" s="50" t="s">
        <v>140</v>
      </c>
      <c r="B513" s="50" t="s">
        <v>634</v>
      </c>
      <c r="C513" s="52">
        <v>22.888854709387683</v>
      </c>
    </row>
    <row r="514" spans="1:3">
      <c r="A514" s="50" t="s">
        <v>140</v>
      </c>
      <c r="B514" s="50" t="s">
        <v>635</v>
      </c>
      <c r="C514" s="52">
        <v>37.980618624275237</v>
      </c>
    </row>
    <row r="515" spans="1:3">
      <c r="A515" s="50" t="s">
        <v>140</v>
      </c>
      <c r="B515" s="50" t="s">
        <v>636</v>
      </c>
      <c r="C515" s="52">
        <v>37.901004414028314</v>
      </c>
    </row>
    <row r="516" spans="1:3">
      <c r="A516" s="50" t="s">
        <v>140</v>
      </c>
      <c r="B516" s="50" t="s">
        <v>637</v>
      </c>
      <c r="C516" s="52">
        <v>22.636029520204136</v>
      </c>
    </row>
    <row r="517" spans="1:3">
      <c r="A517" s="50" t="s">
        <v>140</v>
      </c>
      <c r="B517" s="50" t="s">
        <v>638</v>
      </c>
      <c r="C517" s="52">
        <v>24.689040611719733</v>
      </c>
    </row>
    <row r="518" spans="1:3">
      <c r="A518" s="50" t="s">
        <v>140</v>
      </c>
      <c r="B518" s="50" t="s">
        <v>639</v>
      </c>
      <c r="C518" s="52">
        <v>34.639600492587412</v>
      </c>
    </row>
    <row r="519" spans="1:3">
      <c r="A519" s="50" t="s">
        <v>140</v>
      </c>
      <c r="B519" s="50" t="s">
        <v>640</v>
      </c>
      <c r="C519" s="52">
        <v>37.521978424850047</v>
      </c>
    </row>
    <row r="520" spans="1:3">
      <c r="A520" s="50" t="s">
        <v>140</v>
      </c>
      <c r="B520" s="50" t="s">
        <v>641</v>
      </c>
      <c r="C520" s="52">
        <v>35.731175134658116</v>
      </c>
    </row>
    <row r="521" spans="1:3">
      <c r="A521" s="50" t="s">
        <v>140</v>
      </c>
      <c r="B521" s="50" t="s">
        <v>642</v>
      </c>
      <c r="C521" s="52">
        <v>27.933507493760377</v>
      </c>
    </row>
    <row r="522" spans="1:3">
      <c r="A522" s="50" t="s">
        <v>140</v>
      </c>
      <c r="B522" s="50" t="s">
        <v>643</v>
      </c>
      <c r="C522" s="52">
        <v>38.975580904149922</v>
      </c>
    </row>
    <row r="523" spans="1:3">
      <c r="A523" s="50" t="s">
        <v>140</v>
      </c>
      <c r="B523" s="50" t="s">
        <v>644</v>
      </c>
      <c r="C523" s="52">
        <v>24.675305759436696</v>
      </c>
    </row>
    <row r="524" spans="1:3">
      <c r="A524" s="50" t="s">
        <v>140</v>
      </c>
      <c r="B524" s="50" t="s">
        <v>645</v>
      </c>
      <c r="C524" s="52">
        <v>22.84721657063232</v>
      </c>
    </row>
    <row r="525" spans="1:3">
      <c r="A525" s="50" t="s">
        <v>140</v>
      </c>
      <c r="B525" s="50" t="s">
        <v>646</v>
      </c>
      <c r="C525" s="52">
        <v>33.646009853575883</v>
      </c>
    </row>
    <row r="526" spans="1:3">
      <c r="A526" s="50" t="s">
        <v>140</v>
      </c>
      <c r="B526" s="50" t="s">
        <v>647</v>
      </c>
      <c r="C526" s="52">
        <v>29.15971351355746</v>
      </c>
    </row>
    <row r="527" spans="1:3">
      <c r="A527" s="50" t="s">
        <v>142</v>
      </c>
      <c r="B527" s="50" t="s">
        <v>648</v>
      </c>
      <c r="C527" s="52">
        <v>22.563638740725985</v>
      </c>
    </row>
    <row r="528" spans="1:3">
      <c r="A528" s="50" t="s">
        <v>142</v>
      </c>
      <c r="B528" s="50" t="s">
        <v>649</v>
      </c>
      <c r="C528" s="52">
        <v>41.009088165577623</v>
      </c>
    </row>
    <row r="529" spans="1:3">
      <c r="A529" s="50" t="s">
        <v>142</v>
      </c>
      <c r="B529" s="50" t="s">
        <v>650</v>
      </c>
      <c r="C529" s="52">
        <v>33.54496278005071</v>
      </c>
    </row>
    <row r="530" spans="1:3">
      <c r="A530" s="50" t="s">
        <v>142</v>
      </c>
      <c r="B530" s="50" t="s">
        <v>651</v>
      </c>
      <c r="C530" s="52">
        <v>29.426612383292763</v>
      </c>
    </row>
    <row r="531" spans="1:3">
      <c r="A531" s="50" t="s">
        <v>142</v>
      </c>
      <c r="B531" s="50" t="s">
        <v>652</v>
      </c>
      <c r="C531" s="52">
        <v>36.925346346994708</v>
      </c>
    </row>
    <row r="532" spans="1:3">
      <c r="A532" s="50" t="s">
        <v>142</v>
      </c>
      <c r="B532" s="50" t="s">
        <v>653</v>
      </c>
      <c r="C532" s="52">
        <v>29.977564812932467</v>
      </c>
    </row>
    <row r="533" spans="1:3">
      <c r="A533" s="50" t="s">
        <v>142</v>
      </c>
      <c r="B533" s="50" t="s">
        <v>654</v>
      </c>
      <c r="C533" s="52">
        <v>34.160526961374039</v>
      </c>
    </row>
    <row r="534" spans="1:3">
      <c r="A534" s="50" t="s">
        <v>142</v>
      </c>
      <c r="B534" s="50" t="s">
        <v>655</v>
      </c>
      <c r="C534" s="52">
        <v>37.023359949397118</v>
      </c>
    </row>
    <row r="535" spans="1:3">
      <c r="A535" s="50" t="s">
        <v>142</v>
      </c>
      <c r="B535" s="50" t="s">
        <v>656</v>
      </c>
      <c r="C535" s="52">
        <v>32.134298178066757</v>
      </c>
    </row>
    <row r="536" spans="1:3">
      <c r="A536" s="50" t="s">
        <v>142</v>
      </c>
      <c r="B536" s="50" t="s">
        <v>657</v>
      </c>
      <c r="C536" s="52">
        <v>22.279969842838042</v>
      </c>
    </row>
    <row r="537" spans="1:3">
      <c r="A537" s="50" t="s">
        <v>142</v>
      </c>
      <c r="B537" s="50" t="s">
        <v>658</v>
      </c>
      <c r="C537" s="52">
        <v>24.7502643647775</v>
      </c>
    </row>
    <row r="538" spans="1:3">
      <c r="A538" s="50" t="s">
        <v>142</v>
      </c>
      <c r="B538" s="50" t="s">
        <v>659</v>
      </c>
      <c r="C538" s="52">
        <v>32.779392602404428</v>
      </c>
    </row>
    <row r="539" spans="1:3">
      <c r="A539" s="50" t="s">
        <v>142</v>
      </c>
      <c r="B539" s="50" t="s">
        <v>660</v>
      </c>
      <c r="C539" s="52">
        <v>24.956109495453365</v>
      </c>
    </row>
    <row r="540" spans="1:3">
      <c r="A540" s="50" t="s">
        <v>142</v>
      </c>
      <c r="B540" s="50" t="s">
        <v>661</v>
      </c>
      <c r="C540" s="52">
        <v>39.572641147002507</v>
      </c>
    </row>
    <row r="541" spans="1:3">
      <c r="A541" s="50" t="s">
        <v>142</v>
      </c>
      <c r="B541" s="50" t="s">
        <v>662</v>
      </c>
      <c r="C541" s="52">
        <v>36.003292881063089</v>
      </c>
    </row>
    <row r="542" spans="1:3">
      <c r="A542" s="50" t="s">
        <v>142</v>
      </c>
      <c r="B542" s="50" t="s">
        <v>663</v>
      </c>
      <c r="C542" s="52">
        <v>24.670348595282075</v>
      </c>
    </row>
    <row r="543" spans="1:3">
      <c r="A543" s="50" t="s">
        <v>142</v>
      </c>
      <c r="B543" s="50" t="s">
        <v>664</v>
      </c>
      <c r="C543" s="52">
        <v>32.558970539314956</v>
      </c>
    </row>
    <row r="544" spans="1:3">
      <c r="A544" s="50" t="s">
        <v>142</v>
      </c>
      <c r="B544" s="50" t="s">
        <v>665</v>
      </c>
      <c r="C544" s="52">
        <v>30.67032972462588</v>
      </c>
    </row>
    <row r="545" spans="1:3">
      <c r="A545" s="50" t="s">
        <v>142</v>
      </c>
      <c r="B545" s="50" t="s">
        <v>666</v>
      </c>
      <c r="C545" s="52">
        <v>39.038750645614783</v>
      </c>
    </row>
    <row r="546" spans="1:3">
      <c r="A546" s="50" t="s">
        <v>142</v>
      </c>
      <c r="B546" s="50" t="s">
        <v>667</v>
      </c>
      <c r="C546" s="52">
        <v>39.963066878522675</v>
      </c>
    </row>
    <row r="547" spans="1:3">
      <c r="A547" s="50" t="s">
        <v>142</v>
      </c>
      <c r="B547" s="50" t="s">
        <v>668</v>
      </c>
      <c r="C547" s="52">
        <v>28.345782101661442</v>
      </c>
    </row>
    <row r="548" spans="1:3">
      <c r="A548" s="50" t="s">
        <v>142</v>
      </c>
      <c r="B548" s="50" t="s">
        <v>669</v>
      </c>
      <c r="C548" s="52">
        <v>35.944957486984428</v>
      </c>
    </row>
    <row r="549" spans="1:3">
      <c r="A549" s="50" t="s">
        <v>142</v>
      </c>
      <c r="B549" s="50" t="s">
        <v>670</v>
      </c>
      <c r="C549" s="52">
        <v>33.364549885355281</v>
      </c>
    </row>
    <row r="550" spans="1:3">
      <c r="A550" s="50" t="s">
        <v>142</v>
      </c>
      <c r="B550" s="50" t="s">
        <v>671</v>
      </c>
      <c r="C550" s="52">
        <v>35.62981560340215</v>
      </c>
    </row>
    <row r="551" spans="1:3">
      <c r="A551" s="50" t="s">
        <v>142</v>
      </c>
      <c r="B551" s="50" t="s">
        <v>672</v>
      </c>
      <c r="C551" s="52">
        <v>34.735469407573724</v>
      </c>
    </row>
    <row r="552" spans="1:3">
      <c r="A552" s="50" t="s">
        <v>144</v>
      </c>
      <c r="B552" s="50" t="s">
        <v>673</v>
      </c>
      <c r="C552" s="52">
        <v>36.375513361093184</v>
      </c>
    </row>
    <row r="553" spans="1:3">
      <c r="A553" s="50" t="s">
        <v>144</v>
      </c>
      <c r="B553" s="50" t="s">
        <v>674</v>
      </c>
      <c r="C553" s="52">
        <v>34.290043147377915</v>
      </c>
    </row>
    <row r="554" spans="1:3">
      <c r="A554" s="50" t="s">
        <v>144</v>
      </c>
      <c r="B554" s="50" t="s">
        <v>675</v>
      </c>
      <c r="C554" s="52">
        <v>39.740040705614604</v>
      </c>
    </row>
    <row r="555" spans="1:3">
      <c r="A555" s="50" t="s">
        <v>144</v>
      </c>
      <c r="B555" s="50" t="s">
        <v>676</v>
      </c>
      <c r="C555" s="52">
        <v>36.00397359674291</v>
      </c>
    </row>
    <row r="556" spans="1:3">
      <c r="A556" s="50" t="s">
        <v>144</v>
      </c>
      <c r="B556" s="50" t="s">
        <v>677</v>
      </c>
      <c r="C556" s="52">
        <v>29.965232602854151</v>
      </c>
    </row>
    <row r="557" spans="1:3">
      <c r="A557" s="50" t="s">
        <v>144</v>
      </c>
      <c r="B557" s="50" t="s">
        <v>678</v>
      </c>
      <c r="C557" s="52">
        <v>36.731432159653082</v>
      </c>
    </row>
    <row r="558" spans="1:3">
      <c r="A558" s="50" t="s">
        <v>144</v>
      </c>
      <c r="B558" s="50" t="s">
        <v>679</v>
      </c>
      <c r="C558" s="52">
        <v>36.083022838649931</v>
      </c>
    </row>
    <row r="559" spans="1:3">
      <c r="A559" s="50" t="s">
        <v>144</v>
      </c>
      <c r="B559" s="50" t="s">
        <v>680</v>
      </c>
      <c r="C559" s="52">
        <v>27.221710847057697</v>
      </c>
    </row>
    <row r="560" spans="1:3">
      <c r="A560" s="50" t="s">
        <v>144</v>
      </c>
      <c r="B560" s="50" t="s">
        <v>681</v>
      </c>
      <c r="C560" s="52">
        <v>30.56199028489673</v>
      </c>
    </row>
    <row r="561" spans="1:3">
      <c r="A561" s="50" t="s">
        <v>144</v>
      </c>
      <c r="B561" s="50" t="s">
        <v>682</v>
      </c>
      <c r="C561" s="52">
        <v>39.728804822490758</v>
      </c>
    </row>
    <row r="562" spans="1:3">
      <c r="A562" s="50" t="s">
        <v>144</v>
      </c>
      <c r="B562" s="50" t="s">
        <v>683</v>
      </c>
      <c r="C562" s="52">
        <v>37.139986071097582</v>
      </c>
    </row>
    <row r="563" spans="1:3">
      <c r="A563" s="50" t="s">
        <v>144</v>
      </c>
      <c r="B563" s="50" t="s">
        <v>684</v>
      </c>
      <c r="C563" s="52">
        <v>27.739445213620193</v>
      </c>
    </row>
    <row r="564" spans="1:3">
      <c r="A564" s="50" t="s">
        <v>144</v>
      </c>
      <c r="B564" s="50" t="s">
        <v>685</v>
      </c>
      <c r="C564" s="52">
        <v>36.559744222115782</v>
      </c>
    </row>
    <row r="565" spans="1:3">
      <c r="A565" s="50" t="s">
        <v>144</v>
      </c>
      <c r="B565" s="50" t="s">
        <v>686</v>
      </c>
      <c r="C565" s="52">
        <v>40.175712231454185</v>
      </c>
    </row>
    <row r="566" spans="1:3">
      <c r="A566" s="50" t="s">
        <v>144</v>
      </c>
      <c r="B566" s="50" t="s">
        <v>687</v>
      </c>
      <c r="C566" s="52">
        <v>22.152480406093179</v>
      </c>
    </row>
    <row r="567" spans="1:3">
      <c r="A567" s="50" t="s">
        <v>144</v>
      </c>
      <c r="B567" s="50" t="s">
        <v>688</v>
      </c>
      <c r="C567" s="52">
        <v>38.885966758894909</v>
      </c>
    </row>
    <row r="568" spans="1:3">
      <c r="A568" s="50" t="s">
        <v>144</v>
      </c>
      <c r="B568" s="50" t="s">
        <v>689</v>
      </c>
      <c r="C568" s="52">
        <v>22.436640454701468</v>
      </c>
    </row>
    <row r="569" spans="1:3">
      <c r="A569" s="50" t="s">
        <v>144</v>
      </c>
      <c r="B569" s="50" t="s">
        <v>690</v>
      </c>
      <c r="C569" s="52">
        <v>32.702509169268396</v>
      </c>
    </row>
    <row r="570" spans="1:3">
      <c r="A570" s="50" t="s">
        <v>144</v>
      </c>
      <c r="B570" s="50" t="s">
        <v>691</v>
      </c>
      <c r="C570" s="52">
        <v>27.518602926436245</v>
      </c>
    </row>
    <row r="571" spans="1:3">
      <c r="A571" s="50" t="s">
        <v>144</v>
      </c>
      <c r="B571" s="50" t="s">
        <v>692</v>
      </c>
      <c r="C571" s="52">
        <v>40.198986075196501</v>
      </c>
    </row>
    <row r="572" spans="1:3">
      <c r="A572" s="50" t="s">
        <v>144</v>
      </c>
      <c r="B572" s="50" t="s">
        <v>693</v>
      </c>
      <c r="C572" s="52">
        <v>33.678282609478757</v>
      </c>
    </row>
    <row r="573" spans="1:3">
      <c r="A573" s="50" t="s">
        <v>144</v>
      </c>
      <c r="B573" s="50" t="s">
        <v>694</v>
      </c>
      <c r="C573" s="52">
        <v>25.213801719164174</v>
      </c>
    </row>
    <row r="574" spans="1:3">
      <c r="A574" s="50" t="s">
        <v>144</v>
      </c>
      <c r="B574" s="50" t="s">
        <v>695</v>
      </c>
      <c r="C574" s="52">
        <v>29.31205800554827</v>
      </c>
    </row>
    <row r="575" spans="1:3">
      <c r="A575" s="50" t="s">
        <v>144</v>
      </c>
      <c r="B575" s="50" t="s">
        <v>696</v>
      </c>
      <c r="C575" s="52">
        <v>34.414412067797457</v>
      </c>
    </row>
    <row r="576" spans="1:3">
      <c r="A576" s="50" t="s">
        <v>144</v>
      </c>
      <c r="B576" s="50" t="s">
        <v>697</v>
      </c>
      <c r="C576" s="52">
        <v>31.158969004707281</v>
      </c>
    </row>
    <row r="577" spans="1:3">
      <c r="A577" s="50" t="s">
        <v>146</v>
      </c>
      <c r="B577" s="50" t="s">
        <v>698</v>
      </c>
      <c r="C577" s="52">
        <v>25.185811183672634</v>
      </c>
    </row>
    <row r="578" spans="1:3">
      <c r="A578" s="50" t="s">
        <v>146</v>
      </c>
      <c r="B578" s="50" t="s">
        <v>699</v>
      </c>
      <c r="C578" s="52">
        <v>31.783417852443495</v>
      </c>
    </row>
    <row r="579" spans="1:3">
      <c r="A579" s="50" t="s">
        <v>146</v>
      </c>
      <c r="B579" s="50" t="s">
        <v>700</v>
      </c>
      <c r="C579" s="52">
        <v>25.773681343125041</v>
      </c>
    </row>
    <row r="580" spans="1:3">
      <c r="A580" s="50" t="s">
        <v>146</v>
      </c>
      <c r="B580" s="50" t="s">
        <v>701</v>
      </c>
      <c r="C580" s="52">
        <v>37.728869211286927</v>
      </c>
    </row>
    <row r="581" spans="1:3">
      <c r="A581" s="50" t="s">
        <v>146</v>
      </c>
      <c r="B581" s="50" t="s">
        <v>702</v>
      </c>
      <c r="C581" s="52">
        <v>36.17952939469658</v>
      </c>
    </row>
    <row r="582" spans="1:3">
      <c r="A582" s="50" t="s">
        <v>146</v>
      </c>
      <c r="B582" s="50" t="s">
        <v>703</v>
      </c>
      <c r="C582" s="52">
        <v>30.395924619210636</v>
      </c>
    </row>
    <row r="583" spans="1:3">
      <c r="A583" s="50" t="s">
        <v>146</v>
      </c>
      <c r="B583" s="50" t="s">
        <v>704</v>
      </c>
      <c r="C583" s="52">
        <v>40.470613005926374</v>
      </c>
    </row>
    <row r="584" spans="1:3">
      <c r="A584" s="50" t="s">
        <v>146</v>
      </c>
      <c r="B584" s="50" t="s">
        <v>705</v>
      </c>
      <c r="C584" s="52">
        <v>37.521503319364001</v>
      </c>
    </row>
    <row r="585" spans="1:3">
      <c r="A585" s="50" t="s">
        <v>146</v>
      </c>
      <c r="B585" s="50" t="s">
        <v>706</v>
      </c>
      <c r="C585" s="52">
        <v>25.627721845023558</v>
      </c>
    </row>
    <row r="586" spans="1:3">
      <c r="A586" s="50" t="s">
        <v>146</v>
      </c>
      <c r="B586" s="50" t="s">
        <v>707</v>
      </c>
      <c r="C586" s="52">
        <v>25.803017519036644</v>
      </c>
    </row>
    <row r="587" spans="1:3">
      <c r="A587" s="50" t="s">
        <v>146</v>
      </c>
      <c r="B587" s="50" t="s">
        <v>708</v>
      </c>
      <c r="C587" s="52">
        <v>27.012837913667521</v>
      </c>
    </row>
    <row r="588" spans="1:3">
      <c r="A588" s="50" t="s">
        <v>146</v>
      </c>
      <c r="B588" s="50" t="s">
        <v>709</v>
      </c>
      <c r="C588" s="52">
        <v>30.21221761104292</v>
      </c>
    </row>
    <row r="589" spans="1:3">
      <c r="A589" s="50" t="s">
        <v>146</v>
      </c>
      <c r="B589" s="50" t="s">
        <v>710</v>
      </c>
      <c r="C589" s="52">
        <v>22.797239194274994</v>
      </c>
    </row>
    <row r="590" spans="1:3">
      <c r="A590" s="50" t="s">
        <v>146</v>
      </c>
      <c r="B590" s="50" t="s">
        <v>711</v>
      </c>
      <c r="C590" s="52">
        <v>23.877734737731593</v>
      </c>
    </row>
    <row r="591" spans="1:3">
      <c r="A591" s="50" t="s">
        <v>146</v>
      </c>
      <c r="B591" s="50" t="s">
        <v>712</v>
      </c>
      <c r="C591" s="52">
        <v>25.456980517288393</v>
      </c>
    </row>
    <row r="592" spans="1:3">
      <c r="A592" s="50" t="s">
        <v>146</v>
      </c>
      <c r="B592" s="50" t="s">
        <v>713</v>
      </c>
      <c r="C592" s="52">
        <v>40.493032604505764</v>
      </c>
    </row>
    <row r="593" spans="1:3">
      <c r="A593" s="50" t="s">
        <v>146</v>
      </c>
      <c r="B593" s="50" t="s">
        <v>714</v>
      </c>
      <c r="C593" s="52">
        <v>34.31183115131418</v>
      </c>
    </row>
    <row r="594" spans="1:3">
      <c r="A594" s="50" t="s">
        <v>146</v>
      </c>
      <c r="B594" s="50" t="s">
        <v>715</v>
      </c>
      <c r="C594" s="52">
        <v>31.103914795047309</v>
      </c>
    </row>
    <row r="595" spans="1:3">
      <c r="A595" s="50" t="s">
        <v>146</v>
      </c>
      <c r="B595" s="50" t="s">
        <v>716</v>
      </c>
      <c r="C595" s="52">
        <v>28.258505246386626</v>
      </c>
    </row>
    <row r="596" spans="1:3">
      <c r="A596" s="50" t="s">
        <v>146</v>
      </c>
      <c r="B596" s="50" t="s">
        <v>717</v>
      </c>
      <c r="C596" s="52">
        <v>36.760291011030574</v>
      </c>
    </row>
    <row r="597" spans="1:3">
      <c r="A597" s="50" t="s">
        <v>146</v>
      </c>
      <c r="B597" s="50" t="s">
        <v>718</v>
      </c>
      <c r="C597" s="52">
        <v>25.185865757158926</v>
      </c>
    </row>
    <row r="598" spans="1:3">
      <c r="A598" s="50" t="s">
        <v>146</v>
      </c>
      <c r="B598" s="50" t="s">
        <v>719</v>
      </c>
      <c r="C598" s="52">
        <v>26.969256230154389</v>
      </c>
    </row>
    <row r="599" spans="1:3">
      <c r="A599" s="50" t="s">
        <v>146</v>
      </c>
      <c r="B599" s="50" t="s">
        <v>720</v>
      </c>
      <c r="C599" s="52">
        <v>37.302856982422156</v>
      </c>
    </row>
    <row r="600" spans="1:3">
      <c r="A600" s="50" t="s">
        <v>146</v>
      </c>
      <c r="B600" s="50" t="s">
        <v>721</v>
      </c>
      <c r="C600" s="52">
        <v>30.17524571442106</v>
      </c>
    </row>
    <row r="601" spans="1:3">
      <c r="A601" s="50" t="s">
        <v>146</v>
      </c>
      <c r="B601" s="50" t="s">
        <v>722</v>
      </c>
      <c r="C601" s="52">
        <v>38.537745181578025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:I11"/>
  <sheetViews>
    <sheetView workbookViewId="0">
      <selection activeCell="E11" sqref="E11"/>
    </sheetView>
  </sheetViews>
  <sheetFormatPr defaultRowHeight="15"/>
  <cols>
    <col min="5" max="5" width="9.140625" style="49"/>
    <col min="6" max="6" width="19" bestFit="1" customWidth="1"/>
    <col min="7" max="7" width="9.140625" style="49"/>
  </cols>
  <sheetData>
    <row r="3" spans="3:9">
      <c r="F3" s="45" t="s">
        <v>731</v>
      </c>
      <c r="G3" s="45"/>
      <c r="H3" s="45" t="s">
        <v>762</v>
      </c>
    </row>
    <row r="4" spans="3:9">
      <c r="C4" s="49" t="s">
        <v>761</v>
      </c>
      <c r="D4">
        <v>384</v>
      </c>
      <c r="F4" s="45">
        <v>212</v>
      </c>
      <c r="G4" s="45"/>
      <c r="H4" s="45">
        <f>D4-F4</f>
        <v>172</v>
      </c>
    </row>
    <row r="5" spans="3:9" s="49" customFormat="1">
      <c r="E5" s="49" t="s">
        <v>763</v>
      </c>
      <c r="F5" s="45" t="s">
        <v>764</v>
      </c>
      <c r="G5" s="45"/>
      <c r="H5" s="45"/>
    </row>
    <row r="6" spans="3:9" s="49" customFormat="1">
      <c r="E6" s="45">
        <f>F4*0.5</f>
        <v>106</v>
      </c>
      <c r="F6" s="45">
        <f>F4*0.5</f>
        <v>106</v>
      </c>
      <c r="G6" s="45">
        <f>H4*0.5</f>
        <v>86</v>
      </c>
      <c r="H6" s="45">
        <f>H4*0.5</f>
        <v>86</v>
      </c>
      <c r="I6" s="49">
        <f>SUM(E6:H6)</f>
        <v>384</v>
      </c>
    </row>
    <row r="7" spans="3:9">
      <c r="C7" s="49" t="s">
        <v>738</v>
      </c>
      <c r="D7" s="59">
        <v>0.95</v>
      </c>
      <c r="E7" s="59"/>
    </row>
    <row r="8" spans="3:9">
      <c r="C8" s="49" t="s">
        <v>737</v>
      </c>
      <c r="D8">
        <v>5</v>
      </c>
    </row>
    <row r="9" spans="3:9">
      <c r="E9" s="49" t="s">
        <v>11</v>
      </c>
      <c r="F9" s="49" t="s">
        <v>765</v>
      </c>
    </row>
    <row r="11" spans="3:9">
      <c r="F11" s="49" t="s">
        <v>766</v>
      </c>
      <c r="I11" s="49" t="s">
        <v>767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4:S39"/>
  <sheetViews>
    <sheetView showGridLines="0" tabSelected="1" topLeftCell="A19" workbookViewId="0">
      <selection activeCell="R27" sqref="R27"/>
    </sheetView>
  </sheetViews>
  <sheetFormatPr defaultRowHeight="15"/>
  <cols>
    <col min="3" max="3" width="11.28515625" bestFit="1" customWidth="1"/>
    <col min="9" max="9" width="10.140625" bestFit="1" customWidth="1"/>
    <col min="11" max="11" width="9.85546875" style="49" bestFit="1" customWidth="1"/>
    <col min="14" max="14" width="5.5703125" bestFit="1" customWidth="1"/>
    <col min="15" max="15" width="7.140625" bestFit="1" customWidth="1"/>
  </cols>
  <sheetData>
    <row r="4" spans="3:12">
      <c r="C4" s="86" t="s">
        <v>806</v>
      </c>
      <c r="D4" s="87" t="s">
        <v>807</v>
      </c>
      <c r="E4" s="87">
        <v>1</v>
      </c>
      <c r="F4" s="87">
        <v>2</v>
      </c>
      <c r="G4" s="87">
        <v>3</v>
      </c>
      <c r="H4" s="87">
        <v>4</v>
      </c>
      <c r="I4" s="90">
        <v>5</v>
      </c>
      <c r="J4" s="56" t="s">
        <v>821</v>
      </c>
      <c r="L4" s="107" t="s">
        <v>822</v>
      </c>
    </row>
    <row r="5" spans="3:12">
      <c r="C5" s="88" t="s">
        <v>808</v>
      </c>
      <c r="D5" s="89" t="s">
        <v>809</v>
      </c>
      <c r="E5" s="88">
        <v>35</v>
      </c>
      <c r="F5" s="88">
        <v>37</v>
      </c>
      <c r="G5" s="88">
        <v>41</v>
      </c>
      <c r="H5" s="88">
        <v>36</v>
      </c>
      <c r="I5" s="91">
        <v>40</v>
      </c>
      <c r="J5" s="56">
        <f>MAX(E5:I5)-MIN(E5:I5)</f>
        <v>6</v>
      </c>
      <c r="K5" s="45"/>
      <c r="L5" s="107">
        <f>AVERAGE(E5:I5)</f>
        <v>37.799999999999997</v>
      </c>
    </row>
    <row r="6" spans="3:12">
      <c r="C6" s="88" t="s">
        <v>808</v>
      </c>
      <c r="D6" s="89" t="s">
        <v>810</v>
      </c>
      <c r="E6" s="88">
        <v>40</v>
      </c>
      <c r="F6" s="88">
        <v>39</v>
      </c>
      <c r="G6" s="88">
        <v>42</v>
      </c>
      <c r="H6" s="88">
        <v>38</v>
      </c>
      <c r="I6" s="91">
        <v>43</v>
      </c>
      <c r="J6" s="56">
        <f t="shared" ref="J6:J29" si="0">MAX(E6:I6)-MIN(E6:I6)</f>
        <v>5</v>
      </c>
      <c r="K6" s="45"/>
      <c r="L6" s="107">
        <f t="shared" ref="L6:L29" si="1">AVERAGE(E6:I6)</f>
        <v>40.4</v>
      </c>
    </row>
    <row r="7" spans="3:12">
      <c r="C7" s="88" t="s">
        <v>808</v>
      </c>
      <c r="D7" s="89" t="s">
        <v>811</v>
      </c>
      <c r="E7" s="88">
        <v>47</v>
      </c>
      <c r="F7" s="88">
        <v>41</v>
      </c>
      <c r="G7" s="88">
        <v>39</v>
      </c>
      <c r="H7" s="88">
        <v>40</v>
      </c>
      <c r="I7" s="91">
        <v>41</v>
      </c>
      <c r="J7" s="56">
        <f t="shared" si="0"/>
        <v>8</v>
      </c>
      <c r="K7" s="45"/>
      <c r="L7" s="107">
        <f t="shared" si="1"/>
        <v>41.6</v>
      </c>
    </row>
    <row r="8" spans="3:12">
      <c r="C8" s="88" t="s">
        <v>808</v>
      </c>
      <c r="D8" s="89" t="s">
        <v>812</v>
      </c>
      <c r="E8" s="88">
        <v>40</v>
      </c>
      <c r="F8" s="88">
        <v>36</v>
      </c>
      <c r="G8" s="88">
        <v>37</v>
      </c>
      <c r="H8" s="88">
        <v>39</v>
      </c>
      <c r="I8" s="91">
        <v>36</v>
      </c>
      <c r="J8" s="56">
        <f t="shared" si="0"/>
        <v>4</v>
      </c>
      <c r="K8" s="45"/>
      <c r="L8" s="107">
        <f t="shared" si="1"/>
        <v>37.6</v>
      </c>
    </row>
    <row r="9" spans="3:12">
      <c r="C9" s="88" t="s">
        <v>808</v>
      </c>
      <c r="D9" s="89" t="s">
        <v>813</v>
      </c>
      <c r="E9" s="88">
        <v>43</v>
      </c>
      <c r="F9" s="88">
        <v>44</v>
      </c>
      <c r="G9" s="88">
        <v>42</v>
      </c>
      <c r="H9" s="88">
        <v>40</v>
      </c>
      <c r="I9" s="91">
        <v>39</v>
      </c>
      <c r="J9" s="56">
        <f t="shared" si="0"/>
        <v>5</v>
      </c>
      <c r="K9" s="45"/>
      <c r="L9" s="107">
        <f t="shared" si="1"/>
        <v>41.6</v>
      </c>
    </row>
    <row r="10" spans="3:12">
      <c r="C10" s="88" t="s">
        <v>808</v>
      </c>
      <c r="D10" s="89" t="s">
        <v>814</v>
      </c>
      <c r="E10" s="88">
        <v>38</v>
      </c>
      <c r="F10" s="88">
        <v>39</v>
      </c>
      <c r="G10" s="88">
        <v>41</v>
      </c>
      <c r="H10" s="88">
        <v>40</v>
      </c>
      <c r="I10" s="91">
        <v>37</v>
      </c>
      <c r="J10" s="56">
        <f t="shared" si="0"/>
        <v>4</v>
      </c>
      <c r="K10" s="45"/>
      <c r="L10" s="107">
        <f t="shared" si="1"/>
        <v>39</v>
      </c>
    </row>
    <row r="11" spans="3:12">
      <c r="C11" s="88" t="s">
        <v>808</v>
      </c>
      <c r="D11" s="89" t="s">
        <v>815</v>
      </c>
      <c r="E11" s="88">
        <v>42</v>
      </c>
      <c r="F11" s="88">
        <v>36</v>
      </c>
      <c r="G11" s="88">
        <v>40</v>
      </c>
      <c r="H11" s="88">
        <v>41</v>
      </c>
      <c r="I11" s="91">
        <v>38</v>
      </c>
      <c r="J11" s="56">
        <f t="shared" si="0"/>
        <v>6</v>
      </c>
      <c r="K11" s="45"/>
      <c r="L11" s="107">
        <f t="shared" si="1"/>
        <v>39.4</v>
      </c>
    </row>
    <row r="12" spans="3:12">
      <c r="C12" s="88" t="s">
        <v>808</v>
      </c>
      <c r="D12" s="89" t="s">
        <v>816</v>
      </c>
      <c r="E12" s="88">
        <v>43</v>
      </c>
      <c r="F12" s="88">
        <v>44</v>
      </c>
      <c r="G12" s="88">
        <v>43</v>
      </c>
      <c r="H12" s="88">
        <v>39</v>
      </c>
      <c r="I12" s="91">
        <v>41</v>
      </c>
      <c r="J12" s="56">
        <f t="shared" si="0"/>
        <v>5</v>
      </c>
      <c r="K12" s="45"/>
      <c r="L12" s="107">
        <f t="shared" si="1"/>
        <v>42</v>
      </c>
    </row>
    <row r="13" spans="3:12">
      <c r="C13" s="88" t="s">
        <v>808</v>
      </c>
      <c r="D13" s="89" t="s">
        <v>817</v>
      </c>
      <c r="E13" s="88">
        <v>36</v>
      </c>
      <c r="F13" s="88">
        <v>38</v>
      </c>
      <c r="G13" s="88">
        <v>35</v>
      </c>
      <c r="H13" s="88">
        <v>39</v>
      </c>
      <c r="I13" s="91">
        <v>37</v>
      </c>
      <c r="J13" s="56">
        <f t="shared" si="0"/>
        <v>4</v>
      </c>
      <c r="K13" s="45"/>
      <c r="L13" s="107">
        <f t="shared" si="1"/>
        <v>37</v>
      </c>
    </row>
    <row r="14" spans="3:12">
      <c r="C14" s="88" t="s">
        <v>808</v>
      </c>
      <c r="D14" s="89" t="s">
        <v>818</v>
      </c>
      <c r="E14" s="88">
        <v>36</v>
      </c>
      <c r="F14" s="88">
        <v>41</v>
      </c>
      <c r="G14" s="88">
        <v>40</v>
      </c>
      <c r="H14" s="88">
        <v>42</v>
      </c>
      <c r="I14" s="91">
        <v>39</v>
      </c>
      <c r="J14" s="56">
        <f t="shared" si="0"/>
        <v>6</v>
      </c>
      <c r="K14" s="45"/>
      <c r="L14" s="107">
        <f t="shared" si="1"/>
        <v>39.6</v>
      </c>
    </row>
    <row r="15" spans="3:12">
      <c r="C15" s="88" t="s">
        <v>819</v>
      </c>
      <c r="D15" s="89" t="s">
        <v>809</v>
      </c>
      <c r="E15" s="88">
        <v>42</v>
      </c>
      <c r="F15" s="88">
        <v>41</v>
      </c>
      <c r="G15" s="88">
        <v>40</v>
      </c>
      <c r="H15" s="88">
        <v>38</v>
      </c>
      <c r="I15" s="91">
        <v>37</v>
      </c>
      <c r="J15" s="56">
        <f t="shared" si="0"/>
        <v>5</v>
      </c>
      <c r="K15" s="45"/>
      <c r="L15" s="107">
        <f t="shared" si="1"/>
        <v>39.6</v>
      </c>
    </row>
    <row r="16" spans="3:12">
      <c r="C16" s="88" t="s">
        <v>819</v>
      </c>
      <c r="D16" s="89" t="s">
        <v>810</v>
      </c>
      <c r="E16" s="88">
        <v>37</v>
      </c>
      <c r="F16" s="88">
        <v>38</v>
      </c>
      <c r="G16" s="88">
        <v>40</v>
      </c>
      <c r="H16" s="88">
        <v>40</v>
      </c>
      <c r="I16" s="91">
        <v>37</v>
      </c>
      <c r="J16" s="56">
        <f t="shared" si="0"/>
        <v>3</v>
      </c>
      <c r="K16" s="45"/>
      <c r="L16" s="107">
        <f t="shared" si="1"/>
        <v>38.4</v>
      </c>
    </row>
    <row r="17" spans="3:17">
      <c r="C17" s="88" t="s">
        <v>819</v>
      </c>
      <c r="D17" s="89" t="s">
        <v>811</v>
      </c>
      <c r="E17" s="88">
        <v>44</v>
      </c>
      <c r="F17" s="88">
        <v>41</v>
      </c>
      <c r="G17" s="88">
        <v>40</v>
      </c>
      <c r="H17" s="88">
        <v>39</v>
      </c>
      <c r="I17" s="91">
        <v>40</v>
      </c>
      <c r="J17" s="56">
        <f t="shared" si="0"/>
        <v>5</v>
      </c>
      <c r="K17" s="45"/>
      <c r="L17" s="107">
        <f t="shared" si="1"/>
        <v>40.799999999999997</v>
      </c>
    </row>
    <row r="18" spans="3:17">
      <c r="C18" s="88" t="s">
        <v>819</v>
      </c>
      <c r="D18" s="89" t="s">
        <v>812</v>
      </c>
      <c r="E18" s="88">
        <v>39</v>
      </c>
      <c r="F18" s="88">
        <v>38</v>
      </c>
      <c r="G18" s="88">
        <v>35</v>
      </c>
      <c r="H18" s="88">
        <v>36</v>
      </c>
      <c r="I18" s="91">
        <v>40</v>
      </c>
      <c r="J18" s="56">
        <f t="shared" si="0"/>
        <v>5</v>
      </c>
      <c r="K18" s="45"/>
      <c r="L18" s="107">
        <f t="shared" si="1"/>
        <v>37.6</v>
      </c>
    </row>
    <row r="19" spans="3:17">
      <c r="C19" s="88" t="s">
        <v>819</v>
      </c>
      <c r="D19" s="89" t="s">
        <v>813</v>
      </c>
      <c r="E19" s="88">
        <v>42</v>
      </c>
      <c r="F19" s="88">
        <v>43</v>
      </c>
      <c r="G19" s="88">
        <v>45</v>
      </c>
      <c r="H19" s="88">
        <v>40</v>
      </c>
      <c r="I19" s="91">
        <v>39</v>
      </c>
      <c r="J19" s="56">
        <f t="shared" si="0"/>
        <v>6</v>
      </c>
      <c r="K19" s="45"/>
      <c r="L19" s="107">
        <f t="shared" si="1"/>
        <v>41.8</v>
      </c>
    </row>
    <row r="20" spans="3:17">
      <c r="C20" s="88" t="s">
        <v>819</v>
      </c>
      <c r="D20" s="89" t="s">
        <v>814</v>
      </c>
      <c r="E20" s="88">
        <v>35</v>
      </c>
      <c r="F20" s="88">
        <v>38</v>
      </c>
      <c r="G20" s="88">
        <v>37</v>
      </c>
      <c r="H20" s="88">
        <v>39</v>
      </c>
      <c r="I20" s="91">
        <v>41</v>
      </c>
      <c r="J20" s="56">
        <f t="shared" si="0"/>
        <v>6</v>
      </c>
      <c r="K20" s="45"/>
      <c r="L20" s="107">
        <f t="shared" si="1"/>
        <v>38</v>
      </c>
    </row>
    <row r="21" spans="3:17">
      <c r="C21" s="88" t="s">
        <v>819</v>
      </c>
      <c r="D21" s="89" t="s">
        <v>815</v>
      </c>
      <c r="E21" s="88">
        <v>35</v>
      </c>
      <c r="F21" s="88">
        <v>36</v>
      </c>
      <c r="G21" s="88">
        <v>39</v>
      </c>
      <c r="H21" s="88">
        <v>38</v>
      </c>
      <c r="I21" s="91">
        <v>37</v>
      </c>
      <c r="J21" s="56">
        <f t="shared" si="0"/>
        <v>4</v>
      </c>
      <c r="K21" s="45"/>
      <c r="L21" s="107">
        <f t="shared" si="1"/>
        <v>37</v>
      </c>
    </row>
    <row r="22" spans="3:17">
      <c r="C22" s="88" t="s">
        <v>819</v>
      </c>
      <c r="D22" s="89" t="s">
        <v>816</v>
      </c>
      <c r="E22" s="88">
        <v>43</v>
      </c>
      <c r="F22" s="88">
        <v>42</v>
      </c>
      <c r="G22" s="88">
        <v>43</v>
      </c>
      <c r="H22" s="88">
        <v>43</v>
      </c>
      <c r="I22" s="91">
        <v>39</v>
      </c>
      <c r="J22" s="56">
        <f t="shared" si="0"/>
        <v>4</v>
      </c>
      <c r="K22" s="45"/>
      <c r="L22" s="107">
        <f t="shared" si="1"/>
        <v>42</v>
      </c>
    </row>
    <row r="23" spans="3:17">
      <c r="C23" s="88" t="s">
        <v>819</v>
      </c>
      <c r="D23" s="89" t="s">
        <v>817</v>
      </c>
      <c r="E23" s="88">
        <v>43</v>
      </c>
      <c r="F23" s="88">
        <v>39</v>
      </c>
      <c r="G23" s="88">
        <v>41</v>
      </c>
      <c r="H23" s="88">
        <v>42</v>
      </c>
      <c r="I23" s="91">
        <v>44</v>
      </c>
      <c r="J23" s="56">
        <f t="shared" si="0"/>
        <v>5</v>
      </c>
      <c r="K23" s="45"/>
      <c r="L23" s="107">
        <f t="shared" si="1"/>
        <v>41.8</v>
      </c>
    </row>
    <row r="24" spans="3:17">
      <c r="C24" s="88" t="s">
        <v>819</v>
      </c>
      <c r="D24" s="89" t="s">
        <v>818</v>
      </c>
      <c r="E24" s="88">
        <v>39</v>
      </c>
      <c r="F24" s="88">
        <v>37</v>
      </c>
      <c r="G24" s="88">
        <v>36</v>
      </c>
      <c r="H24" s="88">
        <v>35</v>
      </c>
      <c r="I24" s="91">
        <v>36</v>
      </c>
      <c r="J24" s="56">
        <f t="shared" si="0"/>
        <v>4</v>
      </c>
      <c r="K24" s="45"/>
      <c r="L24" s="107">
        <f t="shared" si="1"/>
        <v>36.6</v>
      </c>
    </row>
    <row r="25" spans="3:17">
      <c r="C25" s="88" t="s">
        <v>820</v>
      </c>
      <c r="D25" s="89" t="s">
        <v>809</v>
      </c>
      <c r="E25" s="88">
        <v>43</v>
      </c>
      <c r="F25" s="88">
        <v>40</v>
      </c>
      <c r="G25" s="88">
        <v>41</v>
      </c>
      <c r="H25" s="88">
        <v>40</v>
      </c>
      <c r="I25" s="91">
        <v>39</v>
      </c>
      <c r="J25" s="56">
        <f t="shared" si="0"/>
        <v>4</v>
      </c>
      <c r="K25" s="45"/>
      <c r="L25" s="107">
        <f t="shared" si="1"/>
        <v>40.6</v>
      </c>
    </row>
    <row r="26" spans="3:17">
      <c r="C26" s="88" t="s">
        <v>820</v>
      </c>
      <c r="D26" s="89" t="s">
        <v>810</v>
      </c>
      <c r="E26" s="88">
        <v>35</v>
      </c>
      <c r="F26" s="88">
        <v>39</v>
      </c>
      <c r="G26" s="88">
        <v>36</v>
      </c>
      <c r="H26" s="88">
        <v>41</v>
      </c>
      <c r="I26" s="91">
        <v>38</v>
      </c>
      <c r="J26" s="56">
        <f t="shared" si="0"/>
        <v>6</v>
      </c>
      <c r="K26" s="45"/>
      <c r="L26" s="107">
        <f t="shared" si="1"/>
        <v>37.799999999999997</v>
      </c>
    </row>
    <row r="27" spans="3:17">
      <c r="C27" s="88" t="s">
        <v>820</v>
      </c>
      <c r="D27" s="89" t="s">
        <v>811</v>
      </c>
      <c r="E27" s="88">
        <v>41</v>
      </c>
      <c r="F27" s="88">
        <v>38</v>
      </c>
      <c r="G27" s="88">
        <v>37</v>
      </c>
      <c r="H27" s="88">
        <v>37</v>
      </c>
      <c r="I27" s="91">
        <v>40</v>
      </c>
      <c r="J27" s="56">
        <f t="shared" si="0"/>
        <v>4</v>
      </c>
      <c r="K27" s="45"/>
      <c r="L27" s="107">
        <f t="shared" si="1"/>
        <v>38.6</v>
      </c>
    </row>
    <row r="28" spans="3:17">
      <c r="C28" s="88" t="s">
        <v>820</v>
      </c>
      <c r="D28" s="89" t="s">
        <v>812</v>
      </c>
      <c r="E28" s="88">
        <v>34</v>
      </c>
      <c r="F28" s="88">
        <v>39</v>
      </c>
      <c r="G28" s="88">
        <v>40</v>
      </c>
      <c r="H28" s="88">
        <v>36</v>
      </c>
      <c r="I28" s="91">
        <v>37</v>
      </c>
      <c r="J28" s="56">
        <f t="shared" si="0"/>
        <v>6</v>
      </c>
      <c r="K28" s="45"/>
      <c r="L28" s="107">
        <f t="shared" si="1"/>
        <v>37.200000000000003</v>
      </c>
    </row>
    <row r="29" spans="3:17">
      <c r="C29" s="88" t="s">
        <v>820</v>
      </c>
      <c r="D29" s="89" t="s">
        <v>813</v>
      </c>
      <c r="E29" s="88">
        <v>43</v>
      </c>
      <c r="F29" s="88">
        <v>39</v>
      </c>
      <c r="G29" s="88">
        <v>41</v>
      </c>
      <c r="H29" s="88">
        <v>42</v>
      </c>
      <c r="I29" s="91">
        <v>40</v>
      </c>
      <c r="J29" s="56">
        <f t="shared" si="0"/>
        <v>4</v>
      </c>
      <c r="K29" s="45"/>
      <c r="L29" s="107">
        <f t="shared" si="1"/>
        <v>41</v>
      </c>
    </row>
    <row r="31" spans="3:17">
      <c r="I31" s="109" t="s">
        <v>823</v>
      </c>
      <c r="J31" s="109">
        <f>AVERAGE(J5:J29)</f>
        <v>4.96</v>
      </c>
      <c r="K31" s="111" t="s">
        <v>830</v>
      </c>
      <c r="L31" s="110">
        <f>AVERAGE(L5:L29)</f>
        <v>39.391999999999996</v>
      </c>
      <c r="M31" s="108" t="s">
        <v>825</v>
      </c>
      <c r="N31" s="108">
        <v>42</v>
      </c>
      <c r="O31" s="102">
        <v>39</v>
      </c>
      <c r="P31" s="74"/>
      <c r="Q31" s="74"/>
    </row>
    <row r="32" spans="3:17">
      <c r="I32" s="108" t="s">
        <v>829</v>
      </c>
      <c r="J32" s="109">
        <v>2.3260000000000001</v>
      </c>
      <c r="K32" s="106"/>
      <c r="L32" s="74"/>
      <c r="M32" s="108" t="s">
        <v>826</v>
      </c>
      <c r="N32" s="108">
        <v>36</v>
      </c>
      <c r="O32" s="74"/>
      <c r="P32" s="74"/>
      <c r="Q32" s="74"/>
    </row>
    <row r="33" spans="9:19">
      <c r="I33" s="105"/>
      <c r="J33" s="105"/>
      <c r="K33" s="76"/>
      <c r="L33" s="74"/>
      <c r="M33" s="74"/>
      <c r="N33" s="74"/>
      <c r="O33" s="74"/>
      <c r="P33" s="74"/>
      <c r="Q33" s="74"/>
    </row>
    <row r="34" spans="9:19">
      <c r="I34" s="108" t="s">
        <v>824</v>
      </c>
      <c r="J34" s="108">
        <f>J31/J32</f>
        <v>2.1324161650902838</v>
      </c>
      <c r="K34" s="76"/>
      <c r="L34" s="74"/>
      <c r="M34" s="74"/>
      <c r="N34" s="74"/>
      <c r="O34" s="74"/>
      <c r="P34" s="74"/>
      <c r="Q34" s="74"/>
    </row>
    <row r="35" spans="9:19">
      <c r="I35" s="74"/>
      <c r="J35" s="74"/>
      <c r="K35" s="74"/>
      <c r="L35" s="74"/>
      <c r="M35" s="108" t="s">
        <v>831</v>
      </c>
      <c r="N35" s="112">
        <f>(N31-L31)/J34</f>
        <v>1.2230258064516148</v>
      </c>
      <c r="O35" s="112" t="s">
        <v>832</v>
      </c>
      <c r="P35" s="112">
        <f>(L31-N32)/J34</f>
        <v>1.59068387096774</v>
      </c>
      <c r="Q35" s="74"/>
    </row>
    <row r="36" spans="9:19">
      <c r="I36" s="74"/>
      <c r="J36" s="74"/>
      <c r="K36" s="74"/>
      <c r="L36" s="74"/>
      <c r="M36" s="74"/>
      <c r="N36" s="74"/>
      <c r="O36" s="74"/>
      <c r="P36" s="74"/>
      <c r="Q36" s="74"/>
      <c r="R36">
        <v>1</v>
      </c>
      <c r="S36" s="49">
        <f>R36*3</f>
        <v>3</v>
      </c>
    </row>
    <row r="37" spans="9:19">
      <c r="I37" s="74"/>
      <c r="J37" s="124" t="s">
        <v>833</v>
      </c>
      <c r="K37" s="124"/>
      <c r="L37" s="124"/>
      <c r="M37" s="108" t="s">
        <v>827</v>
      </c>
      <c r="N37" s="125">
        <f>(N31-N32)/(6*J34)</f>
        <v>0.46895161290322579</v>
      </c>
      <c r="O37" s="126">
        <f>N37*3</f>
        <v>1.4068548387096773</v>
      </c>
      <c r="P37" s="74"/>
      <c r="Q37" s="74"/>
      <c r="R37">
        <v>1.33</v>
      </c>
      <c r="S37">
        <f>R37*3</f>
        <v>3.99</v>
      </c>
    </row>
    <row r="38" spans="9:19">
      <c r="I38" s="74"/>
      <c r="J38" s="124" t="s">
        <v>834</v>
      </c>
      <c r="K38" s="124"/>
      <c r="L38" s="124"/>
      <c r="M38" s="108" t="s">
        <v>828</v>
      </c>
      <c r="N38" s="125">
        <f>1.22/3</f>
        <v>0.40666666666666668</v>
      </c>
      <c r="O38" s="126">
        <f>N38*3</f>
        <v>1.22</v>
      </c>
      <c r="P38" s="74"/>
      <c r="Q38" s="74"/>
      <c r="R38">
        <v>1.67</v>
      </c>
      <c r="S38" s="49">
        <f>R38*3</f>
        <v>5.01</v>
      </c>
    </row>
    <row r="39" spans="9:19">
      <c r="I39" s="74"/>
      <c r="J39" s="74"/>
      <c r="K39" s="74"/>
      <c r="L39" s="74"/>
      <c r="M39" s="74"/>
      <c r="N39" s="74"/>
      <c r="O39" s="74"/>
      <c r="P39" s="74"/>
      <c r="Q39" s="74"/>
      <c r="R39">
        <v>2</v>
      </c>
      <c r="S39" s="49">
        <f>R39*3</f>
        <v>6</v>
      </c>
    </row>
  </sheetData>
  <mergeCells count="2">
    <mergeCell ref="J37:L37"/>
    <mergeCell ref="J38:L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Descriptive statistics</vt:lpstr>
      <vt:lpstr>Histogram and Box Plot</vt:lpstr>
      <vt:lpstr>Data Collection Plan</vt:lpstr>
      <vt:lpstr>Inspection Sheet1</vt:lpstr>
      <vt:lpstr>Inspection Sheet 2</vt:lpstr>
      <vt:lpstr>Normal Distribution</vt:lpstr>
      <vt:lpstr>Central Limit Theorem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2020-09-25T17:37:07Z</dcterms:created>
  <dcterms:modified xsi:type="dcterms:W3CDTF">2021-05-19T17:57:24Z</dcterms:modified>
</cp:coreProperties>
</file>