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hirfs\nadeau_lab\"/>
    </mc:Choice>
  </mc:AlternateContent>
  <bookViews>
    <workbookView xWindow="0" yWindow="0" windowWidth="28800" windowHeight="12705" activeTab="2"/>
  </bookViews>
  <sheets>
    <sheet name="Data" sheetId="1" r:id="rId1"/>
    <sheet name="Graph" sheetId="2" r:id="rId2"/>
    <sheet name="pNO Re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5" i="3" l="1"/>
  <c r="BT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C62" i="3" l="1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Q62" i="3"/>
  <c r="AR62" i="3"/>
  <c r="AS62" i="3"/>
  <c r="AT62" i="3"/>
  <c r="AU62" i="3"/>
  <c r="AV62" i="3"/>
  <c r="AW62" i="3"/>
  <c r="AX62" i="3"/>
  <c r="AY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B62" i="3"/>
  <c r="AJ6" i="3" l="1"/>
  <c r="AK6" i="3" s="1"/>
  <c r="AJ7" i="3"/>
  <c r="AK7" i="3"/>
  <c r="AJ8" i="3"/>
  <c r="AK8" i="3" s="1"/>
  <c r="AJ9" i="3"/>
  <c r="AK9" i="3" s="1"/>
  <c r="AJ10" i="3"/>
  <c r="AK10" i="3" s="1"/>
  <c r="AJ11" i="3"/>
  <c r="AK11" i="3" s="1"/>
  <c r="AJ12" i="3"/>
  <c r="AK12" i="3" s="1"/>
  <c r="AJ13" i="3"/>
  <c r="AK13" i="3" s="1"/>
  <c r="AJ14" i="3"/>
  <c r="AK14" i="3"/>
  <c r="AJ15" i="3"/>
  <c r="AK15" i="3" s="1"/>
  <c r="AJ16" i="3"/>
  <c r="AK16" i="3" s="1"/>
  <c r="AJ17" i="3"/>
  <c r="AK17" i="3" s="1"/>
  <c r="AJ18" i="3"/>
  <c r="AK18" i="3" s="1"/>
  <c r="AJ19" i="3"/>
  <c r="AK19" i="3" s="1"/>
  <c r="AJ20" i="3"/>
  <c r="AK20" i="3" s="1"/>
  <c r="AJ21" i="3"/>
  <c r="AK21" i="3"/>
  <c r="AJ22" i="3"/>
  <c r="AK22" i="3" s="1"/>
  <c r="AJ23" i="3"/>
  <c r="AK23" i="3" s="1"/>
  <c r="AJ24" i="3"/>
  <c r="AK24" i="3" s="1"/>
  <c r="AJ25" i="3"/>
  <c r="AK25" i="3" s="1"/>
  <c r="AJ26" i="3"/>
  <c r="AK26" i="3" s="1"/>
  <c r="AJ27" i="3"/>
  <c r="AK27" i="3" s="1"/>
  <c r="AJ28" i="3"/>
  <c r="AK28" i="3" s="1"/>
  <c r="AJ29" i="3"/>
  <c r="AK29" i="3" s="1"/>
  <c r="AJ30" i="3"/>
  <c r="AK30" i="3" s="1"/>
  <c r="AJ31" i="3"/>
  <c r="AK31" i="3" s="1"/>
  <c r="AJ32" i="3"/>
  <c r="AK32" i="3" s="1"/>
  <c r="AJ33" i="3"/>
  <c r="AK33" i="3" s="1"/>
  <c r="AJ34" i="3"/>
  <c r="AK34" i="3" s="1"/>
  <c r="AJ35" i="3"/>
  <c r="AK35" i="3" s="1"/>
  <c r="AJ36" i="3"/>
  <c r="AK36" i="3" s="1"/>
  <c r="AJ37" i="3"/>
  <c r="AK37" i="3" s="1"/>
  <c r="AJ38" i="3"/>
  <c r="AK38" i="3" s="1"/>
  <c r="AJ39" i="3"/>
  <c r="AK39" i="3" s="1"/>
  <c r="AJ40" i="3"/>
  <c r="AK40" i="3" s="1"/>
  <c r="AJ41" i="3"/>
  <c r="AK41" i="3"/>
  <c r="AJ42" i="3"/>
  <c r="AK42" i="3" s="1"/>
  <c r="AJ43" i="3"/>
  <c r="AK43" i="3" s="1"/>
  <c r="AJ44" i="3"/>
  <c r="AK44" i="3" s="1"/>
  <c r="AJ45" i="3"/>
  <c r="AK45" i="3" s="1"/>
  <c r="AJ46" i="3"/>
  <c r="AK46" i="3" s="1"/>
  <c r="AJ47" i="3"/>
  <c r="AK47" i="3" s="1"/>
  <c r="AJ48" i="3"/>
  <c r="AK48" i="3" s="1"/>
  <c r="AJ49" i="3"/>
  <c r="AK49" i="3" s="1"/>
  <c r="AJ50" i="3"/>
  <c r="AK50" i="3"/>
  <c r="AJ51" i="3"/>
  <c r="AK51" i="3" s="1"/>
  <c r="AJ52" i="3"/>
  <c r="AK52" i="3" s="1"/>
  <c r="AJ5" i="3"/>
  <c r="AK5" i="3" s="1"/>
  <c r="AF6" i="3"/>
  <c r="AG6" i="3" s="1"/>
  <c r="AF7" i="3"/>
  <c r="AG7" i="3" s="1"/>
  <c r="AF8" i="3"/>
  <c r="AG8" i="3" s="1"/>
  <c r="AF9" i="3"/>
  <c r="AG9" i="3" s="1"/>
  <c r="AF10" i="3"/>
  <c r="AG10" i="3" s="1"/>
  <c r="AF11" i="3"/>
  <c r="AG11" i="3" s="1"/>
  <c r="AF12" i="3"/>
  <c r="AG12" i="3"/>
  <c r="AF13" i="3"/>
  <c r="AG13" i="3" s="1"/>
  <c r="AF14" i="3"/>
  <c r="AG14" i="3" s="1"/>
  <c r="AF15" i="3"/>
  <c r="AG15" i="3" s="1"/>
  <c r="AF16" i="3"/>
  <c r="AG16" i="3" s="1"/>
  <c r="AF17" i="3"/>
  <c r="AG17" i="3" s="1"/>
  <c r="AF18" i="3"/>
  <c r="AG18" i="3" s="1"/>
  <c r="AF19" i="3"/>
  <c r="AG19" i="3" s="1"/>
  <c r="AF20" i="3"/>
  <c r="AG20" i="3" s="1"/>
  <c r="AF21" i="3"/>
  <c r="AG21" i="3" s="1"/>
  <c r="AF22" i="3"/>
  <c r="AG22" i="3"/>
  <c r="AF23" i="3"/>
  <c r="AG23" i="3" s="1"/>
  <c r="AF24" i="3"/>
  <c r="AG24" i="3" s="1"/>
  <c r="AF25" i="3"/>
  <c r="AG25" i="3" s="1"/>
  <c r="AF26" i="3"/>
  <c r="AG26" i="3" s="1"/>
  <c r="AF27" i="3"/>
  <c r="AG27" i="3"/>
  <c r="AF28" i="3"/>
  <c r="AG28" i="3" s="1"/>
  <c r="AF29" i="3"/>
  <c r="AG29" i="3" s="1"/>
  <c r="AF30" i="3"/>
  <c r="AG30" i="3" s="1"/>
  <c r="AF31" i="3"/>
  <c r="AG31" i="3" s="1"/>
  <c r="AF32" i="3"/>
  <c r="AG32" i="3" s="1"/>
  <c r="AF33" i="3"/>
  <c r="AG33" i="3" s="1"/>
  <c r="AF34" i="3"/>
  <c r="AG34" i="3" s="1"/>
  <c r="AF35" i="3"/>
  <c r="AG35" i="3" s="1"/>
  <c r="AF36" i="3"/>
  <c r="AG36" i="3" s="1"/>
  <c r="AF37" i="3"/>
  <c r="AG37" i="3"/>
  <c r="AF38" i="3"/>
  <c r="AG38" i="3" s="1"/>
  <c r="AF39" i="3"/>
  <c r="AG39" i="3" s="1"/>
  <c r="AF40" i="3"/>
  <c r="AG40" i="3" s="1"/>
  <c r="AF41" i="3"/>
  <c r="AG41" i="3" s="1"/>
  <c r="AF42" i="3"/>
  <c r="AG42" i="3" s="1"/>
  <c r="AF43" i="3"/>
  <c r="AG43" i="3" s="1"/>
  <c r="AF44" i="3"/>
  <c r="AG44" i="3" s="1"/>
  <c r="AF45" i="3"/>
  <c r="AG45" i="3" s="1"/>
  <c r="AF46" i="3"/>
  <c r="AG46" i="3"/>
  <c r="AF47" i="3"/>
  <c r="AG47" i="3" s="1"/>
  <c r="AF48" i="3"/>
  <c r="AG48" i="3" s="1"/>
  <c r="AF49" i="3"/>
  <c r="AG49" i="3" s="1"/>
  <c r="AF50" i="3"/>
  <c r="AG50" i="3" s="1"/>
  <c r="AF51" i="3"/>
  <c r="AG51" i="3" s="1"/>
  <c r="AF52" i="3"/>
  <c r="AG52" i="3" s="1"/>
  <c r="AF5" i="3"/>
  <c r="AG5" i="3" s="1"/>
  <c r="AB6" i="3"/>
  <c r="AC6" i="3" s="1"/>
  <c r="AB7" i="3"/>
  <c r="AC7" i="3" s="1"/>
  <c r="AB8" i="3"/>
  <c r="AC8" i="3"/>
  <c r="AB9" i="3"/>
  <c r="AC9" i="3" s="1"/>
  <c r="AB10" i="3"/>
  <c r="AC10" i="3" s="1"/>
  <c r="AB11" i="3"/>
  <c r="AC11" i="3"/>
  <c r="AB12" i="3"/>
  <c r="AC12" i="3" s="1"/>
  <c r="AB13" i="3"/>
  <c r="AC13" i="3" s="1"/>
  <c r="AB14" i="3"/>
  <c r="AC14" i="3" s="1"/>
  <c r="AB15" i="3"/>
  <c r="AC15" i="3" s="1"/>
  <c r="AB16" i="3"/>
  <c r="AC16" i="3" s="1"/>
  <c r="AB17" i="3"/>
  <c r="AC17" i="3"/>
  <c r="AB18" i="3"/>
  <c r="AC18" i="3" s="1"/>
  <c r="AB19" i="3"/>
  <c r="AC19" i="3"/>
  <c r="AB20" i="3"/>
  <c r="AC20" i="3"/>
  <c r="AB21" i="3"/>
  <c r="AC21" i="3" s="1"/>
  <c r="AB22" i="3"/>
  <c r="AC22" i="3" s="1"/>
  <c r="AB23" i="3"/>
  <c r="AC23" i="3"/>
  <c r="AB24" i="3"/>
  <c r="AC24" i="3"/>
  <c r="AB25" i="3"/>
  <c r="AC25" i="3"/>
  <c r="AB26" i="3"/>
  <c r="AC26" i="3" s="1"/>
  <c r="AB27" i="3"/>
  <c r="AC27" i="3"/>
  <c r="AB28" i="3"/>
  <c r="AC28" i="3" s="1"/>
  <c r="AB29" i="3"/>
  <c r="AC29" i="3"/>
  <c r="AB30" i="3"/>
  <c r="AC30" i="3" s="1"/>
  <c r="AB31" i="3"/>
  <c r="AC31" i="3" s="1"/>
  <c r="AB32" i="3"/>
  <c r="AC32" i="3"/>
  <c r="AB33" i="3"/>
  <c r="AC33" i="3" s="1"/>
  <c r="AB34" i="3"/>
  <c r="AC34" i="3" s="1"/>
  <c r="AB35" i="3"/>
  <c r="AC35" i="3"/>
  <c r="AB36" i="3"/>
  <c r="AC36" i="3" s="1"/>
  <c r="AB37" i="3"/>
  <c r="AC37" i="3" s="1"/>
  <c r="AB38" i="3"/>
  <c r="AC38" i="3" s="1"/>
  <c r="AB39" i="3"/>
  <c r="AC39" i="3" s="1"/>
  <c r="AB40" i="3"/>
  <c r="AC40" i="3" s="1"/>
  <c r="AB41" i="3"/>
  <c r="AC41" i="3"/>
  <c r="AB42" i="3"/>
  <c r="AC42" i="3" s="1"/>
  <c r="AB43" i="3"/>
  <c r="AC43" i="3" s="1"/>
  <c r="AB44" i="3"/>
  <c r="AC44" i="3"/>
  <c r="AB45" i="3"/>
  <c r="AC45" i="3"/>
  <c r="AB46" i="3"/>
  <c r="AC46" i="3" s="1"/>
  <c r="AB47" i="3"/>
  <c r="AC47" i="3" s="1"/>
  <c r="AB48" i="3"/>
  <c r="AC48" i="3" s="1"/>
  <c r="AB49" i="3"/>
  <c r="AC49" i="3" s="1"/>
  <c r="AB50" i="3"/>
  <c r="AC50" i="3" s="1"/>
  <c r="AB51" i="3"/>
  <c r="AC51" i="3" s="1"/>
  <c r="AB52" i="3"/>
  <c r="AC52" i="3" s="1"/>
  <c r="AB5" i="3"/>
  <c r="AC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" i="3"/>
  <c r="Y5" i="3" s="1"/>
  <c r="V53" i="3"/>
  <c r="Z53" i="3"/>
  <c r="AD53" i="3"/>
  <c r="AH53" i="3"/>
  <c r="V54" i="3"/>
  <c r="V55" i="3" s="1"/>
  <c r="Z54" i="3"/>
  <c r="Z55" i="3" s="1"/>
  <c r="AD54" i="3"/>
  <c r="AD55" i="3" s="1"/>
  <c r="AH54" i="3"/>
  <c r="AH55" i="3" s="1"/>
  <c r="V56" i="3"/>
  <c r="X56" i="3"/>
  <c r="Z56" i="3"/>
  <c r="AD56" i="3"/>
  <c r="AH56" i="3"/>
  <c r="V57" i="3"/>
  <c r="V58" i="3" s="1"/>
  <c r="Z57" i="3"/>
  <c r="Z58" i="3" s="1"/>
  <c r="AD57" i="3"/>
  <c r="AH57" i="3"/>
  <c r="AH58" i="3" s="1"/>
  <c r="V59" i="3"/>
  <c r="Z59" i="3"/>
  <c r="AD59" i="3"/>
  <c r="AH59" i="3"/>
  <c r="V60" i="3"/>
  <c r="W10" i="3" s="1"/>
  <c r="X60" i="3"/>
  <c r="Z60" i="3"/>
  <c r="AD60" i="3"/>
  <c r="AF60" i="3"/>
  <c r="AH60" i="3"/>
  <c r="AN17" i="3"/>
  <c r="AO17" i="3" s="1"/>
  <c r="AN18" i="3"/>
  <c r="AO18" i="3" s="1"/>
  <c r="AN19" i="3"/>
  <c r="AO19" i="3" s="1"/>
  <c r="AN20" i="3"/>
  <c r="AO20" i="3" s="1"/>
  <c r="AN21" i="3"/>
  <c r="AO21" i="3"/>
  <c r="AN22" i="3"/>
  <c r="AO22" i="3" s="1"/>
  <c r="AN23" i="3"/>
  <c r="AO23" i="3" s="1"/>
  <c r="AN24" i="3"/>
  <c r="AO24" i="3" s="1"/>
  <c r="AN25" i="3"/>
  <c r="AO25" i="3" s="1"/>
  <c r="AN26" i="3"/>
  <c r="AO26" i="3" s="1"/>
  <c r="AN27" i="3"/>
  <c r="AO27" i="3" s="1"/>
  <c r="AN28" i="3"/>
  <c r="AO28" i="3"/>
  <c r="AN29" i="3"/>
  <c r="AO29" i="3" s="1"/>
  <c r="AN30" i="3"/>
  <c r="AO30" i="3" s="1"/>
  <c r="AN31" i="3"/>
  <c r="AO31" i="3" s="1"/>
  <c r="AN32" i="3"/>
  <c r="AO32" i="3" s="1"/>
  <c r="AN33" i="3"/>
  <c r="AO33" i="3" s="1"/>
  <c r="AN34" i="3"/>
  <c r="AO34" i="3"/>
  <c r="AN35" i="3"/>
  <c r="AO35" i="3" s="1"/>
  <c r="AN36" i="3"/>
  <c r="AO36" i="3" s="1"/>
  <c r="AN37" i="3"/>
  <c r="AO37" i="3" s="1"/>
  <c r="AN38" i="3"/>
  <c r="AO38" i="3" s="1"/>
  <c r="AN39" i="3"/>
  <c r="AO39" i="3" s="1"/>
  <c r="AN40" i="3"/>
  <c r="AO40" i="3" s="1"/>
  <c r="AN41" i="3"/>
  <c r="AO41" i="3" s="1"/>
  <c r="AN42" i="3"/>
  <c r="AO42" i="3" s="1"/>
  <c r="AN43" i="3"/>
  <c r="AO43" i="3" s="1"/>
  <c r="AN44" i="3"/>
  <c r="AO44" i="3" s="1"/>
  <c r="AN45" i="3"/>
  <c r="AO45" i="3" s="1"/>
  <c r="AN46" i="3"/>
  <c r="AO46" i="3"/>
  <c r="AN47" i="3"/>
  <c r="AO47" i="3" s="1"/>
  <c r="AN48" i="3"/>
  <c r="AO48" i="3"/>
  <c r="AN49" i="3"/>
  <c r="AO49" i="3" s="1"/>
  <c r="AN50" i="3"/>
  <c r="AO50" i="3" s="1"/>
  <c r="AN51" i="3"/>
  <c r="AO51" i="3" s="1"/>
  <c r="AN52" i="3"/>
  <c r="AO52" i="3" s="1"/>
  <c r="T17" i="3"/>
  <c r="U17" i="3" s="1"/>
  <c r="T18" i="3"/>
  <c r="U18" i="3" s="1"/>
  <c r="T19" i="3"/>
  <c r="U19" i="3" s="1"/>
  <c r="T20" i="3"/>
  <c r="U20" i="3" s="1"/>
  <c r="T21" i="3"/>
  <c r="U21" i="3"/>
  <c r="T22" i="3"/>
  <c r="U22" i="3" s="1"/>
  <c r="T23" i="3"/>
  <c r="U23" i="3" s="1"/>
  <c r="T24" i="3"/>
  <c r="U24" i="3" s="1"/>
  <c r="T25" i="3"/>
  <c r="U25" i="3" s="1"/>
  <c r="T26" i="3"/>
  <c r="U26" i="3" s="1"/>
  <c r="T27" i="3"/>
  <c r="U27" i="3"/>
  <c r="T28" i="3"/>
  <c r="U28" i="3" s="1"/>
  <c r="T29" i="3"/>
  <c r="U29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36" i="3"/>
  <c r="U36" i="3" s="1"/>
  <c r="T37" i="3"/>
  <c r="U37" i="3" s="1"/>
  <c r="T38" i="3"/>
  <c r="U38" i="3" s="1"/>
  <c r="T39" i="3"/>
  <c r="U39" i="3" s="1"/>
  <c r="T40" i="3"/>
  <c r="U40" i="3" s="1"/>
  <c r="T41" i="3"/>
  <c r="U41" i="3" s="1"/>
  <c r="T42" i="3"/>
  <c r="U42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/>
  <c r="T49" i="3"/>
  <c r="U49" i="3" s="1"/>
  <c r="T50" i="3"/>
  <c r="U50" i="3" s="1"/>
  <c r="T51" i="3"/>
  <c r="U51" i="3" s="1"/>
  <c r="T52" i="3"/>
  <c r="U52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BA6" i="3"/>
  <c r="BB6" i="3"/>
  <c r="BC6" i="3"/>
  <c r="BL6" i="3" s="1"/>
  <c r="BD6" i="3"/>
  <c r="BE6" i="3"/>
  <c r="BF6" i="3"/>
  <c r="BG6" i="3"/>
  <c r="BP6" i="3" s="1"/>
  <c r="BH6" i="3"/>
  <c r="BI6" i="3"/>
  <c r="BJ6" i="3"/>
  <c r="BA7" i="3"/>
  <c r="BB7" i="3"/>
  <c r="BC7" i="3"/>
  <c r="BD7" i="3"/>
  <c r="BE7" i="3"/>
  <c r="BN7" i="3" s="1"/>
  <c r="BF7" i="3"/>
  <c r="BG7" i="3"/>
  <c r="BH7" i="3"/>
  <c r="BI7" i="3"/>
  <c r="BR7" i="3" s="1"/>
  <c r="BJ7" i="3"/>
  <c r="BA8" i="3"/>
  <c r="BB8" i="3"/>
  <c r="BC8" i="3"/>
  <c r="BL8" i="3" s="1"/>
  <c r="BD8" i="3"/>
  <c r="BE8" i="3"/>
  <c r="BF8" i="3"/>
  <c r="BG8" i="3"/>
  <c r="BP8" i="3" s="1"/>
  <c r="BH8" i="3"/>
  <c r="BI8" i="3"/>
  <c r="BJ8" i="3"/>
  <c r="BA9" i="3"/>
  <c r="BB9" i="3"/>
  <c r="BC9" i="3"/>
  <c r="BD9" i="3"/>
  <c r="BE9" i="3"/>
  <c r="BN9" i="3" s="1"/>
  <c r="BF9" i="3"/>
  <c r="BG9" i="3"/>
  <c r="BH9" i="3"/>
  <c r="BI9" i="3"/>
  <c r="BR9" i="3" s="1"/>
  <c r="BJ9" i="3"/>
  <c r="BA10" i="3"/>
  <c r="BB10" i="3"/>
  <c r="BC10" i="3"/>
  <c r="BL10" i="3" s="1"/>
  <c r="BD10" i="3"/>
  <c r="BE10" i="3"/>
  <c r="BF10" i="3"/>
  <c r="BG10" i="3"/>
  <c r="BP10" i="3" s="1"/>
  <c r="BH10" i="3"/>
  <c r="BI10" i="3"/>
  <c r="BJ10" i="3"/>
  <c r="BA11" i="3"/>
  <c r="BB11" i="3"/>
  <c r="BC11" i="3"/>
  <c r="BD11" i="3"/>
  <c r="BE11" i="3"/>
  <c r="BN11" i="3" s="1"/>
  <c r="BF11" i="3"/>
  <c r="BG11" i="3"/>
  <c r="BH11" i="3"/>
  <c r="BI11" i="3"/>
  <c r="BR11" i="3" s="1"/>
  <c r="BJ11" i="3"/>
  <c r="BA12" i="3"/>
  <c r="BB12" i="3"/>
  <c r="BC12" i="3"/>
  <c r="BL12" i="3" s="1"/>
  <c r="BD12" i="3"/>
  <c r="BE12" i="3"/>
  <c r="BF12" i="3"/>
  <c r="BG12" i="3"/>
  <c r="BP12" i="3" s="1"/>
  <c r="BH12" i="3"/>
  <c r="BI12" i="3"/>
  <c r="BJ12" i="3"/>
  <c r="BA13" i="3"/>
  <c r="BB13" i="3"/>
  <c r="BC13" i="3"/>
  <c r="BD13" i="3"/>
  <c r="BE13" i="3"/>
  <c r="BN13" i="3" s="1"/>
  <c r="BF13" i="3"/>
  <c r="BG13" i="3"/>
  <c r="BH13" i="3"/>
  <c r="BI13" i="3"/>
  <c r="BR13" i="3" s="1"/>
  <c r="BJ13" i="3"/>
  <c r="BA14" i="3"/>
  <c r="BB14" i="3"/>
  <c r="BC14" i="3"/>
  <c r="BL14" i="3" s="1"/>
  <c r="BD14" i="3"/>
  <c r="BE14" i="3"/>
  <c r="BF14" i="3"/>
  <c r="BG14" i="3"/>
  <c r="BP14" i="3" s="1"/>
  <c r="BH14" i="3"/>
  <c r="BI14" i="3"/>
  <c r="BJ14" i="3"/>
  <c r="BA15" i="3"/>
  <c r="BB15" i="3"/>
  <c r="BC15" i="3"/>
  <c r="BD15" i="3"/>
  <c r="BE15" i="3"/>
  <c r="BN15" i="3" s="1"/>
  <c r="BF15" i="3"/>
  <c r="BG15" i="3"/>
  <c r="BH15" i="3"/>
  <c r="BI15" i="3"/>
  <c r="BR15" i="3" s="1"/>
  <c r="BJ15" i="3"/>
  <c r="BA16" i="3"/>
  <c r="BB16" i="3"/>
  <c r="BC16" i="3"/>
  <c r="BL16" i="3" s="1"/>
  <c r="BD16" i="3"/>
  <c r="BE16" i="3"/>
  <c r="BF16" i="3"/>
  <c r="BG16" i="3"/>
  <c r="BP16" i="3" s="1"/>
  <c r="BH16" i="3"/>
  <c r="BI16" i="3"/>
  <c r="BJ16" i="3"/>
  <c r="BA17" i="3"/>
  <c r="BB17" i="3"/>
  <c r="BC17" i="3"/>
  <c r="BD17" i="3"/>
  <c r="BE17" i="3"/>
  <c r="BN17" i="3" s="1"/>
  <c r="BF17" i="3"/>
  <c r="BG17" i="3"/>
  <c r="BH17" i="3"/>
  <c r="BI17" i="3"/>
  <c r="BR17" i="3" s="1"/>
  <c r="BJ17" i="3"/>
  <c r="BA18" i="3"/>
  <c r="BB18" i="3"/>
  <c r="BC18" i="3"/>
  <c r="BL18" i="3" s="1"/>
  <c r="BD18" i="3"/>
  <c r="BE18" i="3"/>
  <c r="BF18" i="3"/>
  <c r="BG18" i="3"/>
  <c r="BP18" i="3" s="1"/>
  <c r="BH18" i="3"/>
  <c r="BI18" i="3"/>
  <c r="BJ18" i="3"/>
  <c r="BA19" i="3"/>
  <c r="BB19" i="3"/>
  <c r="BC19" i="3"/>
  <c r="BD19" i="3"/>
  <c r="BE19" i="3"/>
  <c r="BN19" i="3" s="1"/>
  <c r="BF19" i="3"/>
  <c r="BG19" i="3"/>
  <c r="BH19" i="3"/>
  <c r="BI19" i="3"/>
  <c r="BR19" i="3" s="1"/>
  <c r="BJ19" i="3"/>
  <c r="BA20" i="3"/>
  <c r="BB20" i="3"/>
  <c r="BC20" i="3"/>
  <c r="BL20" i="3" s="1"/>
  <c r="BD20" i="3"/>
  <c r="BE20" i="3"/>
  <c r="BF20" i="3"/>
  <c r="BG20" i="3"/>
  <c r="BP20" i="3" s="1"/>
  <c r="BH20" i="3"/>
  <c r="BI20" i="3"/>
  <c r="BJ20" i="3"/>
  <c r="BA21" i="3"/>
  <c r="BB21" i="3"/>
  <c r="BC21" i="3"/>
  <c r="BD21" i="3"/>
  <c r="BE21" i="3"/>
  <c r="BN21" i="3" s="1"/>
  <c r="BF21" i="3"/>
  <c r="BG21" i="3"/>
  <c r="BH21" i="3"/>
  <c r="BI21" i="3"/>
  <c r="BR21" i="3" s="1"/>
  <c r="BJ21" i="3"/>
  <c r="BA22" i="3"/>
  <c r="BB22" i="3"/>
  <c r="BC22" i="3"/>
  <c r="BL22" i="3" s="1"/>
  <c r="BD22" i="3"/>
  <c r="BE22" i="3"/>
  <c r="BF22" i="3"/>
  <c r="BG22" i="3"/>
  <c r="BP22" i="3" s="1"/>
  <c r="BH22" i="3"/>
  <c r="BI22" i="3"/>
  <c r="BJ22" i="3"/>
  <c r="BA23" i="3"/>
  <c r="BB23" i="3"/>
  <c r="BC23" i="3"/>
  <c r="BD23" i="3"/>
  <c r="BE23" i="3"/>
  <c r="BN23" i="3" s="1"/>
  <c r="BF23" i="3"/>
  <c r="BG23" i="3"/>
  <c r="BH23" i="3"/>
  <c r="BI23" i="3"/>
  <c r="BR23" i="3" s="1"/>
  <c r="BJ23" i="3"/>
  <c r="BA24" i="3"/>
  <c r="BB24" i="3"/>
  <c r="BC24" i="3"/>
  <c r="BL24" i="3" s="1"/>
  <c r="BD24" i="3"/>
  <c r="BE24" i="3"/>
  <c r="BF24" i="3"/>
  <c r="BG24" i="3"/>
  <c r="BP24" i="3" s="1"/>
  <c r="BH24" i="3"/>
  <c r="BI24" i="3"/>
  <c r="BJ24" i="3"/>
  <c r="BA25" i="3"/>
  <c r="BB25" i="3"/>
  <c r="BC25" i="3"/>
  <c r="BD25" i="3"/>
  <c r="BE25" i="3"/>
  <c r="BN25" i="3" s="1"/>
  <c r="BF25" i="3"/>
  <c r="BG25" i="3"/>
  <c r="BH25" i="3"/>
  <c r="BI25" i="3"/>
  <c r="BR25" i="3" s="1"/>
  <c r="BJ25" i="3"/>
  <c r="BA26" i="3"/>
  <c r="BB26" i="3"/>
  <c r="BC26" i="3"/>
  <c r="BL26" i="3" s="1"/>
  <c r="BD26" i="3"/>
  <c r="BE26" i="3"/>
  <c r="BF26" i="3"/>
  <c r="BG26" i="3"/>
  <c r="BP26" i="3" s="1"/>
  <c r="BH26" i="3"/>
  <c r="BI26" i="3"/>
  <c r="BJ26" i="3"/>
  <c r="BA27" i="3"/>
  <c r="BB27" i="3"/>
  <c r="BC27" i="3"/>
  <c r="BD27" i="3"/>
  <c r="BE27" i="3"/>
  <c r="BN27" i="3" s="1"/>
  <c r="BF27" i="3"/>
  <c r="BG27" i="3"/>
  <c r="BH27" i="3"/>
  <c r="BI27" i="3"/>
  <c r="BR27" i="3" s="1"/>
  <c r="BJ27" i="3"/>
  <c r="BA28" i="3"/>
  <c r="BB28" i="3"/>
  <c r="BC28" i="3"/>
  <c r="BL28" i="3" s="1"/>
  <c r="BD28" i="3"/>
  <c r="BE28" i="3"/>
  <c r="BF28" i="3"/>
  <c r="BG28" i="3"/>
  <c r="BP28" i="3" s="1"/>
  <c r="BH28" i="3"/>
  <c r="BI28" i="3"/>
  <c r="BJ28" i="3"/>
  <c r="BA29" i="3"/>
  <c r="BB29" i="3"/>
  <c r="BC29" i="3"/>
  <c r="BD29" i="3"/>
  <c r="BE29" i="3"/>
  <c r="BN29" i="3" s="1"/>
  <c r="BF29" i="3"/>
  <c r="BG29" i="3"/>
  <c r="BH29" i="3"/>
  <c r="BI29" i="3"/>
  <c r="BR29" i="3" s="1"/>
  <c r="BJ29" i="3"/>
  <c r="BA30" i="3"/>
  <c r="BB30" i="3"/>
  <c r="BC30" i="3"/>
  <c r="BL30" i="3" s="1"/>
  <c r="BD30" i="3"/>
  <c r="BE30" i="3"/>
  <c r="BF30" i="3"/>
  <c r="BG30" i="3"/>
  <c r="BP30" i="3" s="1"/>
  <c r="BH30" i="3"/>
  <c r="BI30" i="3"/>
  <c r="BJ30" i="3"/>
  <c r="BA31" i="3"/>
  <c r="BB31" i="3"/>
  <c r="BC31" i="3"/>
  <c r="BD31" i="3"/>
  <c r="BE31" i="3"/>
  <c r="BN31" i="3" s="1"/>
  <c r="BF31" i="3"/>
  <c r="BG31" i="3"/>
  <c r="BH31" i="3"/>
  <c r="BI31" i="3"/>
  <c r="BR31" i="3" s="1"/>
  <c r="BJ31" i="3"/>
  <c r="BA32" i="3"/>
  <c r="BB32" i="3"/>
  <c r="BC32" i="3"/>
  <c r="BL32" i="3" s="1"/>
  <c r="BD32" i="3"/>
  <c r="BE32" i="3"/>
  <c r="BF32" i="3"/>
  <c r="BG32" i="3"/>
  <c r="BP32" i="3" s="1"/>
  <c r="BH32" i="3"/>
  <c r="BI32" i="3"/>
  <c r="BJ32" i="3"/>
  <c r="BA33" i="3"/>
  <c r="BB33" i="3"/>
  <c r="BC33" i="3"/>
  <c r="BD33" i="3"/>
  <c r="BE33" i="3"/>
  <c r="BN33" i="3" s="1"/>
  <c r="BF33" i="3"/>
  <c r="BG33" i="3"/>
  <c r="BH33" i="3"/>
  <c r="BI33" i="3"/>
  <c r="BR33" i="3" s="1"/>
  <c r="BJ33" i="3"/>
  <c r="BA34" i="3"/>
  <c r="BB34" i="3"/>
  <c r="BC34" i="3"/>
  <c r="BL34" i="3" s="1"/>
  <c r="BD34" i="3"/>
  <c r="BE34" i="3"/>
  <c r="BF34" i="3"/>
  <c r="BG34" i="3"/>
  <c r="BP34" i="3" s="1"/>
  <c r="BH34" i="3"/>
  <c r="BI34" i="3"/>
  <c r="BJ34" i="3"/>
  <c r="BA35" i="3"/>
  <c r="BB35" i="3"/>
  <c r="BC35" i="3"/>
  <c r="BD35" i="3"/>
  <c r="BE35" i="3"/>
  <c r="BN35" i="3" s="1"/>
  <c r="BF35" i="3"/>
  <c r="BG35" i="3"/>
  <c r="BH35" i="3"/>
  <c r="BI35" i="3"/>
  <c r="BR35" i="3" s="1"/>
  <c r="BJ35" i="3"/>
  <c r="BA36" i="3"/>
  <c r="BB36" i="3"/>
  <c r="BC36" i="3"/>
  <c r="BL36" i="3" s="1"/>
  <c r="BD36" i="3"/>
  <c r="BE36" i="3"/>
  <c r="BF36" i="3"/>
  <c r="BG36" i="3"/>
  <c r="BP36" i="3" s="1"/>
  <c r="BH36" i="3"/>
  <c r="BI36" i="3"/>
  <c r="BJ36" i="3"/>
  <c r="BA37" i="3"/>
  <c r="BB37" i="3"/>
  <c r="BC37" i="3"/>
  <c r="BD37" i="3"/>
  <c r="BE37" i="3"/>
  <c r="BN37" i="3" s="1"/>
  <c r="BF37" i="3"/>
  <c r="BG37" i="3"/>
  <c r="BH37" i="3"/>
  <c r="BI37" i="3"/>
  <c r="BR37" i="3" s="1"/>
  <c r="BJ37" i="3"/>
  <c r="BA38" i="3"/>
  <c r="BB38" i="3"/>
  <c r="BC38" i="3"/>
  <c r="BL38" i="3" s="1"/>
  <c r="BD38" i="3"/>
  <c r="BE38" i="3"/>
  <c r="BF38" i="3"/>
  <c r="BG38" i="3"/>
  <c r="BP38" i="3" s="1"/>
  <c r="BH38" i="3"/>
  <c r="BI38" i="3"/>
  <c r="BJ38" i="3"/>
  <c r="BA39" i="3"/>
  <c r="BB39" i="3"/>
  <c r="BC39" i="3"/>
  <c r="BD39" i="3"/>
  <c r="BE39" i="3"/>
  <c r="BN39" i="3" s="1"/>
  <c r="BF39" i="3"/>
  <c r="BG39" i="3"/>
  <c r="BH39" i="3"/>
  <c r="BI39" i="3"/>
  <c r="BR39" i="3" s="1"/>
  <c r="BJ39" i="3"/>
  <c r="BA40" i="3"/>
  <c r="BB40" i="3"/>
  <c r="BC40" i="3"/>
  <c r="BL40" i="3" s="1"/>
  <c r="BD40" i="3"/>
  <c r="BE40" i="3"/>
  <c r="BF40" i="3"/>
  <c r="BG40" i="3"/>
  <c r="BP40" i="3" s="1"/>
  <c r="BH40" i="3"/>
  <c r="BI40" i="3"/>
  <c r="BJ40" i="3"/>
  <c r="BA41" i="3"/>
  <c r="BB41" i="3"/>
  <c r="BC41" i="3"/>
  <c r="BD41" i="3"/>
  <c r="BE41" i="3"/>
  <c r="BN41" i="3" s="1"/>
  <c r="BF41" i="3"/>
  <c r="BG41" i="3"/>
  <c r="BP41" i="3" s="1"/>
  <c r="BH41" i="3"/>
  <c r="BI41" i="3"/>
  <c r="BR41" i="3" s="1"/>
  <c r="BJ41" i="3"/>
  <c r="BA42" i="3"/>
  <c r="BB42" i="3"/>
  <c r="BC42" i="3"/>
  <c r="BL42" i="3" s="1"/>
  <c r="BD42" i="3"/>
  <c r="BE42" i="3"/>
  <c r="BN42" i="3" s="1"/>
  <c r="BF42" i="3"/>
  <c r="BG42" i="3"/>
  <c r="BP42" i="3" s="1"/>
  <c r="BH42" i="3"/>
  <c r="BI42" i="3"/>
  <c r="BR42" i="3" s="1"/>
  <c r="BJ42" i="3"/>
  <c r="BA43" i="3"/>
  <c r="BB43" i="3"/>
  <c r="BC43" i="3"/>
  <c r="BL43" i="3" s="1"/>
  <c r="BD43" i="3"/>
  <c r="BE43" i="3"/>
  <c r="BN43" i="3" s="1"/>
  <c r="BF43" i="3"/>
  <c r="BG43" i="3"/>
  <c r="BP43" i="3" s="1"/>
  <c r="BH43" i="3"/>
  <c r="BI43" i="3"/>
  <c r="BR43" i="3" s="1"/>
  <c r="BJ43" i="3"/>
  <c r="BA44" i="3"/>
  <c r="BB44" i="3"/>
  <c r="BC44" i="3"/>
  <c r="BL44" i="3" s="1"/>
  <c r="BD44" i="3"/>
  <c r="BE44" i="3"/>
  <c r="BN44" i="3" s="1"/>
  <c r="BF44" i="3"/>
  <c r="BG44" i="3"/>
  <c r="BP44" i="3" s="1"/>
  <c r="BH44" i="3"/>
  <c r="BI44" i="3"/>
  <c r="BR44" i="3" s="1"/>
  <c r="BJ44" i="3"/>
  <c r="BA45" i="3"/>
  <c r="BB45" i="3"/>
  <c r="BC45" i="3"/>
  <c r="BL45" i="3" s="1"/>
  <c r="BD45" i="3"/>
  <c r="BE45" i="3"/>
  <c r="BN45" i="3" s="1"/>
  <c r="BF45" i="3"/>
  <c r="BG45" i="3"/>
  <c r="BP45" i="3" s="1"/>
  <c r="BH45" i="3"/>
  <c r="BI45" i="3"/>
  <c r="BR45" i="3" s="1"/>
  <c r="BJ45" i="3"/>
  <c r="BA46" i="3"/>
  <c r="BB46" i="3"/>
  <c r="BC46" i="3"/>
  <c r="BL46" i="3" s="1"/>
  <c r="BD46" i="3"/>
  <c r="BE46" i="3"/>
  <c r="BN46" i="3" s="1"/>
  <c r="BF46" i="3"/>
  <c r="BG46" i="3"/>
  <c r="BP46" i="3" s="1"/>
  <c r="BH46" i="3"/>
  <c r="BI46" i="3"/>
  <c r="BR46" i="3" s="1"/>
  <c r="BJ46" i="3"/>
  <c r="BA47" i="3"/>
  <c r="BB47" i="3"/>
  <c r="BC47" i="3"/>
  <c r="BL47" i="3" s="1"/>
  <c r="BD47" i="3"/>
  <c r="BE47" i="3"/>
  <c r="BN47" i="3" s="1"/>
  <c r="BF47" i="3"/>
  <c r="BG47" i="3"/>
  <c r="BP47" i="3" s="1"/>
  <c r="BH47" i="3"/>
  <c r="BI47" i="3"/>
  <c r="BR47" i="3" s="1"/>
  <c r="BJ47" i="3"/>
  <c r="BA48" i="3"/>
  <c r="BB48" i="3"/>
  <c r="BC48" i="3"/>
  <c r="BL48" i="3" s="1"/>
  <c r="BD48" i="3"/>
  <c r="BE48" i="3"/>
  <c r="BN48" i="3" s="1"/>
  <c r="BF48" i="3"/>
  <c r="BG48" i="3"/>
  <c r="BP48" i="3" s="1"/>
  <c r="BH48" i="3"/>
  <c r="BI48" i="3"/>
  <c r="BR48" i="3" s="1"/>
  <c r="BJ48" i="3"/>
  <c r="BA49" i="3"/>
  <c r="BB49" i="3"/>
  <c r="BC49" i="3"/>
  <c r="BL49" i="3" s="1"/>
  <c r="BD49" i="3"/>
  <c r="BE49" i="3"/>
  <c r="BN49" i="3" s="1"/>
  <c r="BF49" i="3"/>
  <c r="BG49" i="3"/>
  <c r="BP49" i="3" s="1"/>
  <c r="BH49" i="3"/>
  <c r="BI49" i="3"/>
  <c r="BR49" i="3" s="1"/>
  <c r="BJ49" i="3"/>
  <c r="BA50" i="3"/>
  <c r="BB50" i="3"/>
  <c r="BC50" i="3"/>
  <c r="BL50" i="3" s="1"/>
  <c r="BD50" i="3"/>
  <c r="BE50" i="3"/>
  <c r="BN50" i="3" s="1"/>
  <c r="BF50" i="3"/>
  <c r="BG50" i="3"/>
  <c r="BP50" i="3" s="1"/>
  <c r="BH50" i="3"/>
  <c r="BI50" i="3"/>
  <c r="BR50" i="3" s="1"/>
  <c r="BJ50" i="3"/>
  <c r="BA51" i="3"/>
  <c r="BB51" i="3"/>
  <c r="BC51" i="3"/>
  <c r="BL51" i="3" s="1"/>
  <c r="BD51" i="3"/>
  <c r="BE51" i="3"/>
  <c r="BN51" i="3" s="1"/>
  <c r="BF51" i="3"/>
  <c r="BG51" i="3"/>
  <c r="BP51" i="3" s="1"/>
  <c r="BH51" i="3"/>
  <c r="BI51" i="3"/>
  <c r="BR51" i="3" s="1"/>
  <c r="BJ51" i="3"/>
  <c r="BA52" i="3"/>
  <c r="BB52" i="3"/>
  <c r="BC52" i="3"/>
  <c r="BL52" i="3" s="1"/>
  <c r="BD52" i="3"/>
  <c r="BE52" i="3"/>
  <c r="BN52" i="3" s="1"/>
  <c r="BF52" i="3"/>
  <c r="BG52" i="3"/>
  <c r="BP52" i="3" s="1"/>
  <c r="BH52" i="3"/>
  <c r="BI52" i="3"/>
  <c r="BR52" i="3" s="1"/>
  <c r="BJ52" i="3"/>
  <c r="BA5" i="3"/>
  <c r="BB5" i="3"/>
  <c r="BC5" i="3"/>
  <c r="BD5" i="3"/>
  <c r="BE5" i="3"/>
  <c r="BF5" i="3"/>
  <c r="BG5" i="3"/>
  <c r="BH5" i="3"/>
  <c r="BI5" i="3"/>
  <c r="BJ5" i="3"/>
  <c r="BI4" i="3"/>
  <c r="BI62" i="3" s="1"/>
  <c r="BH4" i="3"/>
  <c r="BH62" i="3" s="1"/>
  <c r="BG4" i="3"/>
  <c r="BG62" i="3" s="1"/>
  <c r="BF4" i="3"/>
  <c r="BF62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H38" i="3"/>
  <c r="I38" i="3" s="1"/>
  <c r="H39" i="3"/>
  <c r="I39" i="3" s="1"/>
  <c r="H40" i="3"/>
  <c r="I40" i="3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D41" i="3"/>
  <c r="E41" i="3" s="1"/>
  <c r="D42" i="3"/>
  <c r="E42" i="3" s="1"/>
  <c r="D43" i="3"/>
  <c r="E43" i="3" s="1"/>
  <c r="D44" i="3"/>
  <c r="E44" i="3" s="1"/>
  <c r="D45" i="3"/>
  <c r="E45" i="3"/>
  <c r="D46" i="3"/>
  <c r="E46" i="3" s="1"/>
  <c r="D47" i="3"/>
  <c r="E47" i="3" s="1"/>
  <c r="D48" i="3"/>
  <c r="E48" i="3"/>
  <c r="D49" i="3"/>
  <c r="E49" i="3" s="1"/>
  <c r="D50" i="3"/>
  <c r="E50" i="3"/>
  <c r="D51" i="3"/>
  <c r="E51" i="3" s="1"/>
  <c r="D52" i="3"/>
  <c r="E52" i="3" s="1"/>
  <c r="BQ7" i="3" l="1"/>
  <c r="BS6" i="3"/>
  <c r="BK6" i="3"/>
  <c r="BL41" i="3"/>
  <c r="BR40" i="3"/>
  <c r="BN40" i="3"/>
  <c r="BP39" i="3"/>
  <c r="BL39" i="3"/>
  <c r="BR38" i="3"/>
  <c r="BN38" i="3"/>
  <c r="BP37" i="3"/>
  <c r="BL37" i="3"/>
  <c r="BR36" i="3"/>
  <c r="BN36" i="3"/>
  <c r="BP35" i="3"/>
  <c r="BL35" i="3"/>
  <c r="BR34" i="3"/>
  <c r="BN34" i="3"/>
  <c r="BP33" i="3"/>
  <c r="BL33" i="3"/>
  <c r="BR32" i="3"/>
  <c r="BN32" i="3"/>
  <c r="BP31" i="3"/>
  <c r="BL31" i="3"/>
  <c r="BR30" i="3"/>
  <c r="BN30" i="3"/>
  <c r="BP29" i="3"/>
  <c r="BL29" i="3"/>
  <c r="BR28" i="3"/>
  <c r="BN28" i="3"/>
  <c r="BP27" i="3"/>
  <c r="BL27" i="3"/>
  <c r="BR26" i="3"/>
  <c r="BN26" i="3"/>
  <c r="BP25" i="3"/>
  <c r="BL25" i="3"/>
  <c r="BR24" i="3"/>
  <c r="BN24" i="3"/>
  <c r="BP23" i="3"/>
  <c r="BL23" i="3"/>
  <c r="BR22" i="3"/>
  <c r="BN22" i="3"/>
  <c r="BP21" i="3"/>
  <c r="BL21" i="3"/>
  <c r="BR20" i="3"/>
  <c r="BN20" i="3"/>
  <c r="BP19" i="3"/>
  <c r="BL19" i="3"/>
  <c r="BR18" i="3"/>
  <c r="BN18" i="3"/>
  <c r="BP17" i="3"/>
  <c r="BL17" i="3"/>
  <c r="BR16" i="3"/>
  <c r="BN16" i="3"/>
  <c r="BP15" i="3"/>
  <c r="BL15" i="3"/>
  <c r="BR14" i="3"/>
  <c r="BN14" i="3"/>
  <c r="BP13" i="3"/>
  <c r="BL13" i="3"/>
  <c r="BR12" i="3"/>
  <c r="BN12" i="3"/>
  <c r="BP11" i="3"/>
  <c r="BL11" i="3"/>
  <c r="BR10" i="3"/>
  <c r="BN10" i="3"/>
  <c r="BP9" i="3"/>
  <c r="BL9" i="3"/>
  <c r="BR8" i="3"/>
  <c r="BN8" i="3"/>
  <c r="BP7" i="3"/>
  <c r="BL7" i="3"/>
  <c r="BR6" i="3"/>
  <c r="BN6" i="3"/>
  <c r="BR5" i="3"/>
  <c r="AT52" i="3"/>
  <c r="AU52" i="3"/>
  <c r="AW52" i="3"/>
  <c r="AW48" i="3"/>
  <c r="AT48" i="3"/>
  <c r="AU48" i="3"/>
  <c r="AT49" i="3"/>
  <c r="AW49" i="3"/>
  <c r="AU49" i="3"/>
  <c r="BP5" i="3"/>
  <c r="AT44" i="3"/>
  <c r="AU44" i="3"/>
  <c r="AV44" i="3" s="1"/>
  <c r="AW44" i="3"/>
  <c r="AE10" i="3"/>
  <c r="AE25" i="3"/>
  <c r="AE6" i="3"/>
  <c r="AE22" i="3"/>
  <c r="AE31" i="3"/>
  <c r="AE40" i="3"/>
  <c r="AT51" i="3"/>
  <c r="AW51" i="3"/>
  <c r="AU51" i="3"/>
  <c r="AU43" i="3"/>
  <c r="AW43" i="3"/>
  <c r="AT43" i="3"/>
  <c r="AT45" i="3"/>
  <c r="AU45" i="3"/>
  <c r="AW45" i="3"/>
  <c r="BN5" i="3"/>
  <c r="AT47" i="3"/>
  <c r="AU47" i="3"/>
  <c r="AV47" i="3" s="1"/>
  <c r="AW47" i="3"/>
  <c r="AI21" i="3"/>
  <c r="AI45" i="3"/>
  <c r="AI11" i="3"/>
  <c r="AI8" i="3"/>
  <c r="AQ5" i="3"/>
  <c r="AT5" i="3"/>
  <c r="AU41" i="3"/>
  <c r="AW41" i="3"/>
  <c r="AT41" i="3"/>
  <c r="BQ5" i="3"/>
  <c r="BS52" i="3"/>
  <c r="BK52" i="3"/>
  <c r="BM51" i="3"/>
  <c r="BO50" i="3"/>
  <c r="BQ49" i="3"/>
  <c r="BS48" i="3"/>
  <c r="BK48" i="3"/>
  <c r="BM47" i="3"/>
  <c r="BO46" i="3"/>
  <c r="BQ45" i="3"/>
  <c r="BO5" i="3"/>
  <c r="BQ52" i="3"/>
  <c r="BS51" i="3"/>
  <c r="BK51" i="3"/>
  <c r="BM50" i="3"/>
  <c r="BO49" i="3"/>
  <c r="BQ48" i="3"/>
  <c r="BS47" i="3"/>
  <c r="BK47" i="3"/>
  <c r="BM46" i="3"/>
  <c r="BO45" i="3"/>
  <c r="BQ44" i="3"/>
  <c r="BS43" i="3"/>
  <c r="BK43" i="3"/>
  <c r="BM42" i="3"/>
  <c r="BO41" i="3"/>
  <c r="BQ40" i="3"/>
  <c r="BS39" i="3"/>
  <c r="BK39" i="3"/>
  <c r="BM38" i="3"/>
  <c r="BO37" i="3"/>
  <c r="BQ36" i="3"/>
  <c r="BS35" i="3"/>
  <c r="BK35" i="3"/>
  <c r="BM34" i="3"/>
  <c r="BO33" i="3"/>
  <c r="BQ32" i="3"/>
  <c r="BS31" i="3"/>
  <c r="BK31" i="3"/>
  <c r="BM30" i="3"/>
  <c r="BO29" i="3"/>
  <c r="BQ28" i="3"/>
  <c r="BS27" i="3"/>
  <c r="BK27" i="3"/>
  <c r="BM26" i="3"/>
  <c r="BO25" i="3"/>
  <c r="BQ24" i="3"/>
  <c r="BS23" i="3"/>
  <c r="BK23" i="3"/>
  <c r="BM22" i="3"/>
  <c r="BO21" i="3"/>
  <c r="BQ20" i="3"/>
  <c r="BS19" i="3"/>
  <c r="BK19" i="3"/>
  <c r="BM18" i="3"/>
  <c r="BO17" i="3"/>
  <c r="BQ16" i="3"/>
  <c r="BS15" i="3"/>
  <c r="BK15" i="3"/>
  <c r="BM14" i="3"/>
  <c r="BO13" i="3"/>
  <c r="BQ12" i="3"/>
  <c r="BS11" i="3"/>
  <c r="BK11" i="3"/>
  <c r="BM10" i="3"/>
  <c r="BO9" i="3"/>
  <c r="BQ8" i="3"/>
  <c r="BS7" i="3"/>
  <c r="BK7" i="3"/>
  <c r="BM6" i="3"/>
  <c r="BM5" i="3"/>
  <c r="BO52" i="3"/>
  <c r="BQ51" i="3"/>
  <c r="BS50" i="3"/>
  <c r="BK50" i="3"/>
  <c r="BM49" i="3"/>
  <c r="BO48" i="3"/>
  <c r="BQ47" i="3"/>
  <c r="BS46" i="3"/>
  <c r="BK46" i="3"/>
  <c r="BM45" i="3"/>
  <c r="BO44" i="3"/>
  <c r="BQ43" i="3"/>
  <c r="BS42" i="3"/>
  <c r="BK42" i="3"/>
  <c r="BM41" i="3"/>
  <c r="BO40" i="3"/>
  <c r="BQ39" i="3"/>
  <c r="BS38" i="3"/>
  <c r="BK38" i="3"/>
  <c r="BM37" i="3"/>
  <c r="BO36" i="3"/>
  <c r="BQ35" i="3"/>
  <c r="BS34" i="3"/>
  <c r="BK34" i="3"/>
  <c r="BM33" i="3"/>
  <c r="BO32" i="3"/>
  <c r="BQ31" i="3"/>
  <c r="BS30" i="3"/>
  <c r="BK30" i="3"/>
  <c r="BM29" i="3"/>
  <c r="BO28" i="3"/>
  <c r="BQ27" i="3"/>
  <c r="BS26" i="3"/>
  <c r="BK26" i="3"/>
  <c r="BM25" i="3"/>
  <c r="BO24" i="3"/>
  <c r="BQ23" i="3"/>
  <c r="BS22" i="3"/>
  <c r="BK22" i="3"/>
  <c r="BM21" i="3"/>
  <c r="BO20" i="3"/>
  <c r="BQ19" i="3"/>
  <c r="BS18" i="3"/>
  <c r="BK18" i="3"/>
  <c r="BM17" i="3"/>
  <c r="BO16" i="3"/>
  <c r="BQ15" i="3"/>
  <c r="BS14" i="3"/>
  <c r="BK14" i="3"/>
  <c r="BM13" i="3"/>
  <c r="BO12" i="3"/>
  <c r="BQ11" i="3"/>
  <c r="BS10" i="3"/>
  <c r="BK10" i="3"/>
  <c r="BM9" i="3"/>
  <c r="BO8" i="3"/>
  <c r="AA8" i="3"/>
  <c r="AA31" i="3"/>
  <c r="AA28" i="3"/>
  <c r="AA25" i="3"/>
  <c r="AA22" i="3"/>
  <c r="BL5" i="3"/>
  <c r="AT46" i="3"/>
  <c r="AU46" i="3"/>
  <c r="AW46" i="3"/>
  <c r="AU50" i="3"/>
  <c r="AW50" i="3"/>
  <c r="AT50" i="3"/>
  <c r="AV50" i="3" s="1"/>
  <c r="AT42" i="3"/>
  <c r="AU42" i="3"/>
  <c r="AW42" i="3"/>
  <c r="BS5" i="3"/>
  <c r="BK5" i="3"/>
  <c r="BM52" i="3"/>
  <c r="BO51" i="3"/>
  <c r="BQ50" i="3"/>
  <c r="BS49" i="3"/>
  <c r="BK49" i="3"/>
  <c r="BM48" i="3"/>
  <c r="BO47" i="3"/>
  <c r="BQ46" i="3"/>
  <c r="BS45" i="3"/>
  <c r="BK45" i="3"/>
  <c r="BM44" i="3"/>
  <c r="BO43" i="3"/>
  <c r="BQ42" i="3"/>
  <c r="BS41" i="3"/>
  <c r="BK41" i="3"/>
  <c r="BM40" i="3"/>
  <c r="BO39" i="3"/>
  <c r="BQ38" i="3"/>
  <c r="BS37" i="3"/>
  <c r="BK37" i="3"/>
  <c r="BM36" i="3"/>
  <c r="BO35" i="3"/>
  <c r="BQ34" i="3"/>
  <c r="BS33" i="3"/>
  <c r="BK33" i="3"/>
  <c r="BM32" i="3"/>
  <c r="BO31" i="3"/>
  <c r="BQ30" i="3"/>
  <c r="BS29" i="3"/>
  <c r="BK29" i="3"/>
  <c r="BM28" i="3"/>
  <c r="BO27" i="3"/>
  <c r="BQ26" i="3"/>
  <c r="BS25" i="3"/>
  <c r="BK25" i="3"/>
  <c r="BM24" i="3"/>
  <c r="BO23" i="3"/>
  <c r="BQ22" i="3"/>
  <c r="BS21" i="3"/>
  <c r="BK21" i="3"/>
  <c r="BM20" i="3"/>
  <c r="BO19" i="3"/>
  <c r="BQ18" i="3"/>
  <c r="BS17" i="3"/>
  <c r="BK17" i="3"/>
  <c r="BM16" i="3"/>
  <c r="BO15" i="3"/>
  <c r="BQ14" i="3"/>
  <c r="BS13" i="3"/>
  <c r="BK13" i="3"/>
  <c r="BM12" i="3"/>
  <c r="BO11" i="3"/>
  <c r="BQ10" i="3"/>
  <c r="BS9" i="3"/>
  <c r="BK9" i="3"/>
  <c r="BM8" i="3"/>
  <c r="BO7" i="3"/>
  <c r="BQ6" i="3"/>
  <c r="W49" i="3"/>
  <c r="W39" i="3"/>
  <c r="W13" i="3"/>
  <c r="W42" i="3"/>
  <c r="W24" i="3"/>
  <c r="W6" i="3"/>
  <c r="BS44" i="3"/>
  <c r="BK44" i="3"/>
  <c r="BM43" i="3"/>
  <c r="BO42" i="3"/>
  <c r="BQ41" i="3"/>
  <c r="BS40" i="3"/>
  <c r="BK40" i="3"/>
  <c r="BM39" i="3"/>
  <c r="BO38" i="3"/>
  <c r="BQ37" i="3"/>
  <c r="BS36" i="3"/>
  <c r="BK36" i="3"/>
  <c r="BM35" i="3"/>
  <c r="BO34" i="3"/>
  <c r="BQ33" i="3"/>
  <c r="BS32" i="3"/>
  <c r="BK32" i="3"/>
  <c r="BM31" i="3"/>
  <c r="BO30" i="3"/>
  <c r="BQ29" i="3"/>
  <c r="BS28" i="3"/>
  <c r="BK28" i="3"/>
  <c r="BM27" i="3"/>
  <c r="BO26" i="3"/>
  <c r="BQ25" i="3"/>
  <c r="BS24" i="3"/>
  <c r="BK24" i="3"/>
  <c r="BM23" i="3"/>
  <c r="BO22" i="3"/>
  <c r="BQ21" i="3"/>
  <c r="BS20" i="3"/>
  <c r="BK20" i="3"/>
  <c r="BM19" i="3"/>
  <c r="BO18" i="3"/>
  <c r="BQ17" i="3"/>
  <c r="BS16" i="3"/>
  <c r="BK16" i="3"/>
  <c r="BM15" i="3"/>
  <c r="BO14" i="3"/>
  <c r="BQ13" i="3"/>
  <c r="BS12" i="3"/>
  <c r="BK12" i="3"/>
  <c r="BM11" i="3"/>
  <c r="BO10" i="3"/>
  <c r="BQ9" i="3"/>
  <c r="BS8" i="3"/>
  <c r="BK8" i="3"/>
  <c r="BM7" i="3"/>
  <c r="BO6" i="3"/>
  <c r="W28" i="3"/>
  <c r="W52" i="3"/>
  <c r="W35" i="3"/>
  <c r="W31" i="3"/>
  <c r="W20" i="3"/>
  <c r="W16" i="3"/>
  <c r="AA5" i="3"/>
  <c r="AA51" i="3"/>
  <c r="AA48" i="3"/>
  <c r="AA45" i="3"/>
  <c r="AA42" i="3"/>
  <c r="AA19" i="3"/>
  <c r="AA16" i="3"/>
  <c r="AA13" i="3"/>
  <c r="AA53" i="3" s="1"/>
  <c r="AA10" i="3"/>
  <c r="AE49" i="3"/>
  <c r="AE46" i="3"/>
  <c r="AE37" i="3"/>
  <c r="AE34" i="3"/>
  <c r="AE28" i="3"/>
  <c r="AE19" i="3"/>
  <c r="AE9" i="3"/>
  <c r="AI5" i="3"/>
  <c r="AI35" i="3"/>
  <c r="AI32" i="3"/>
  <c r="AI26" i="3"/>
  <c r="AI23" i="3"/>
  <c r="AI20" i="3"/>
  <c r="AI17" i="3"/>
  <c r="AI14" i="3"/>
  <c r="W45" i="3"/>
  <c r="W38" i="3"/>
  <c r="W27" i="3"/>
  <c r="W23" i="3"/>
  <c r="W12" i="3"/>
  <c r="W9" i="3"/>
  <c r="AA39" i="3"/>
  <c r="AA36" i="3"/>
  <c r="AA33" i="3"/>
  <c r="AA30" i="3"/>
  <c r="AA7" i="3"/>
  <c r="AE52" i="3"/>
  <c r="AE43" i="3"/>
  <c r="AE24" i="3"/>
  <c r="AE15" i="3"/>
  <c r="AE12" i="3"/>
  <c r="AI50" i="3"/>
  <c r="AI47" i="3"/>
  <c r="AI44" i="3"/>
  <c r="AI41" i="3"/>
  <c r="AI38" i="3"/>
  <c r="AI29" i="3"/>
  <c r="AD58" i="3"/>
  <c r="W51" i="3"/>
  <c r="W48" i="3"/>
  <c r="W41" i="3"/>
  <c r="W34" i="3"/>
  <c r="W30" i="3"/>
  <c r="W19" i="3"/>
  <c r="W15" i="3"/>
  <c r="AA50" i="3"/>
  <c r="AA27" i="3"/>
  <c r="AA24" i="3"/>
  <c r="AA21" i="3"/>
  <c r="AA18" i="3"/>
  <c r="AE48" i="3"/>
  <c r="AE39" i="3"/>
  <c r="AE33" i="3"/>
  <c r="AE30" i="3"/>
  <c r="AE21" i="3"/>
  <c r="AE18" i="3"/>
  <c r="AE8" i="3"/>
  <c r="AI19" i="3"/>
  <c r="AI16" i="3"/>
  <c r="AI10" i="3"/>
  <c r="AI7" i="3"/>
  <c r="W44" i="3"/>
  <c r="W26" i="3"/>
  <c r="W22" i="3"/>
  <c r="W11" i="3"/>
  <c r="W8" i="3"/>
  <c r="AA47" i="3"/>
  <c r="AA44" i="3"/>
  <c r="AA41" i="3"/>
  <c r="AA38" i="3"/>
  <c r="AA15" i="3"/>
  <c r="AA12" i="3"/>
  <c r="AA9" i="3"/>
  <c r="AA6" i="3"/>
  <c r="AE45" i="3"/>
  <c r="AE42" i="3"/>
  <c r="AE36" i="3"/>
  <c r="AE27" i="3"/>
  <c r="AE14" i="3"/>
  <c r="AI43" i="3"/>
  <c r="AI40" i="3"/>
  <c r="AI34" i="3"/>
  <c r="AI31" i="3"/>
  <c r="AI28" i="3"/>
  <c r="AI25" i="3"/>
  <c r="AI22" i="3"/>
  <c r="AI13" i="3"/>
  <c r="W5" i="3"/>
  <c r="W50" i="3"/>
  <c r="W47" i="3"/>
  <c r="W37" i="3"/>
  <c r="W33" i="3"/>
  <c r="W18" i="3"/>
  <c r="W14" i="3"/>
  <c r="AA35" i="3"/>
  <c r="AA32" i="3"/>
  <c r="AA29" i="3"/>
  <c r="AA26" i="3"/>
  <c r="AE5" i="3"/>
  <c r="AE51" i="3"/>
  <c r="AE32" i="3"/>
  <c r="AE23" i="3"/>
  <c r="AE17" i="3"/>
  <c r="AE11" i="3"/>
  <c r="AI52" i="3"/>
  <c r="AI49" i="3"/>
  <c r="AI46" i="3"/>
  <c r="AI37" i="3"/>
  <c r="W43" i="3"/>
  <c r="W40" i="3"/>
  <c r="W29" i="3"/>
  <c r="W25" i="3"/>
  <c r="W7" i="3"/>
  <c r="AA52" i="3"/>
  <c r="AA49" i="3"/>
  <c r="AA46" i="3"/>
  <c r="AA23" i="3"/>
  <c r="AA20" i="3"/>
  <c r="AA17" i="3"/>
  <c r="AA14" i="3"/>
  <c r="AE47" i="3"/>
  <c r="AE41" i="3"/>
  <c r="AE38" i="3"/>
  <c r="AE29" i="3"/>
  <c r="AE26" i="3"/>
  <c r="AE20" i="3"/>
  <c r="AE7" i="3"/>
  <c r="AI27" i="3"/>
  <c r="AI24" i="3"/>
  <c r="AI18" i="3"/>
  <c r="AI15" i="3"/>
  <c r="AI12" i="3"/>
  <c r="AI9" i="3"/>
  <c r="AI6" i="3"/>
  <c r="W46" i="3"/>
  <c r="W36" i="3"/>
  <c r="W32" i="3"/>
  <c r="W21" i="3"/>
  <c r="W17" i="3"/>
  <c r="AA43" i="3"/>
  <c r="AA40" i="3"/>
  <c r="AA37" i="3"/>
  <c r="AA34" i="3"/>
  <c r="AA11" i="3"/>
  <c r="AE50" i="3"/>
  <c r="AE44" i="3"/>
  <c r="AE35" i="3"/>
  <c r="AE16" i="3"/>
  <c r="AE13" i="3"/>
  <c r="AI51" i="3"/>
  <c r="AI48" i="3"/>
  <c r="AI42" i="3"/>
  <c r="AI39" i="3"/>
  <c r="AI36" i="3"/>
  <c r="AI33" i="3"/>
  <c r="AI30" i="3"/>
  <c r="AK57" i="3"/>
  <c r="AK53" i="3"/>
  <c r="AK56" i="3"/>
  <c r="AK54" i="3"/>
  <c r="AK55" i="3" s="1"/>
  <c r="AJ57" i="3"/>
  <c r="AJ56" i="3"/>
  <c r="AK60" i="3"/>
  <c r="AJ54" i="3"/>
  <c r="AJ55" i="3" s="1"/>
  <c r="AJ59" i="3"/>
  <c r="AK59" i="3"/>
  <c r="AJ53" i="3"/>
  <c r="AJ60" i="3"/>
  <c r="AF59" i="3"/>
  <c r="AG56" i="3"/>
  <c r="AG54" i="3"/>
  <c r="AG55" i="3" s="1"/>
  <c r="AG59" i="3"/>
  <c r="AG57" i="3"/>
  <c r="AG53" i="3"/>
  <c r="AG60" i="3"/>
  <c r="AF57" i="3"/>
  <c r="AF54" i="3"/>
  <c r="AF55" i="3" s="1"/>
  <c r="AF56" i="3"/>
  <c r="AF53" i="3"/>
  <c r="AC60" i="3"/>
  <c r="AC59" i="3"/>
  <c r="AB56" i="3"/>
  <c r="AB54" i="3"/>
  <c r="AB55" i="3" s="1"/>
  <c r="AC57" i="3"/>
  <c r="AB53" i="3"/>
  <c r="AC53" i="3"/>
  <c r="AC56" i="3"/>
  <c r="AC54" i="3"/>
  <c r="AC55" i="3" s="1"/>
  <c r="AB60" i="3"/>
  <c r="AB59" i="3"/>
  <c r="AB57" i="3"/>
  <c r="AB58" i="3" s="1"/>
  <c r="X59" i="3"/>
  <c r="X53" i="3"/>
  <c r="X54" i="3"/>
  <c r="X55" i="3" s="1"/>
  <c r="Y57" i="3"/>
  <c r="X57" i="3"/>
  <c r="X58" i="3" s="1"/>
  <c r="Y56" i="3"/>
  <c r="Y59" i="3"/>
  <c r="Y54" i="3"/>
  <c r="Y55" i="3" s="1"/>
  <c r="Y60" i="3"/>
  <c r="Y53" i="3"/>
  <c r="AQ42" i="3"/>
  <c r="AQ44" i="3"/>
  <c r="AQ43" i="3"/>
  <c r="AQ41" i="3"/>
  <c r="AQ48" i="3"/>
  <c r="AQ46" i="3"/>
  <c r="AQ52" i="3"/>
  <c r="AQ50" i="3"/>
  <c r="AQ47" i="3"/>
  <c r="AQ45" i="3"/>
  <c r="AQ51" i="3"/>
  <c r="AQ49" i="3"/>
  <c r="AR5" i="3"/>
  <c r="AS5" i="3" s="1"/>
  <c r="AU5" i="3"/>
  <c r="AW5" i="3"/>
  <c r="AN5" i="3"/>
  <c r="AO5" i="3" s="1"/>
  <c r="AN6" i="3"/>
  <c r="AO6" i="3" s="1"/>
  <c r="AN7" i="3"/>
  <c r="AO7" i="3" s="1"/>
  <c r="AN8" i="3"/>
  <c r="AO8" i="3" s="1"/>
  <c r="AN9" i="3"/>
  <c r="AO9" i="3" s="1"/>
  <c r="AN10" i="3"/>
  <c r="AO10" i="3" s="1"/>
  <c r="AN11" i="3"/>
  <c r="AO11" i="3" s="1"/>
  <c r="AN12" i="3"/>
  <c r="AO12" i="3" s="1"/>
  <c r="AN13" i="3"/>
  <c r="AO13" i="3" s="1"/>
  <c r="AN14" i="3"/>
  <c r="AO14" i="3" s="1"/>
  <c r="AN15" i="3"/>
  <c r="AO15" i="3" s="1"/>
  <c r="AN16" i="3"/>
  <c r="AO16" i="3" s="1"/>
  <c r="AL53" i="3"/>
  <c r="AL54" i="3"/>
  <c r="AL55" i="3" s="1"/>
  <c r="AL56" i="3"/>
  <c r="AL57" i="3"/>
  <c r="AL59" i="3"/>
  <c r="AL60" i="3"/>
  <c r="B53" i="3"/>
  <c r="R60" i="3"/>
  <c r="S14" i="3" s="1"/>
  <c r="N60" i="3"/>
  <c r="J60" i="3"/>
  <c r="K18" i="3" s="1"/>
  <c r="F60" i="3"/>
  <c r="B60" i="3"/>
  <c r="C5" i="3" s="1"/>
  <c r="R59" i="3"/>
  <c r="N59" i="3"/>
  <c r="J59" i="3"/>
  <c r="F59" i="3"/>
  <c r="B59" i="3"/>
  <c r="R57" i="3"/>
  <c r="N57" i="3"/>
  <c r="J57" i="3"/>
  <c r="F57" i="3"/>
  <c r="B57" i="3"/>
  <c r="R56" i="3"/>
  <c r="N56" i="3"/>
  <c r="J56" i="3"/>
  <c r="F56" i="3"/>
  <c r="B56" i="3"/>
  <c r="R54" i="3"/>
  <c r="R55" i="3" s="1"/>
  <c r="N54" i="3"/>
  <c r="N55" i="3" s="1"/>
  <c r="J54" i="3"/>
  <c r="J55" i="3" s="1"/>
  <c r="F54" i="3"/>
  <c r="F55" i="3" s="1"/>
  <c r="B54" i="3"/>
  <c r="B55" i="3" s="1"/>
  <c r="R53" i="3"/>
  <c r="N53" i="3"/>
  <c r="J53" i="3"/>
  <c r="F53" i="3"/>
  <c r="AR52" i="3"/>
  <c r="AS52" i="3" s="1"/>
  <c r="AR51" i="3"/>
  <c r="AS51" i="3" s="1"/>
  <c r="AR50" i="3"/>
  <c r="AS50" i="3" s="1"/>
  <c r="AR49" i="3"/>
  <c r="AS49" i="3" s="1"/>
  <c r="AR48" i="3"/>
  <c r="AS48" i="3" s="1"/>
  <c r="AR47" i="3"/>
  <c r="AS47" i="3" s="1"/>
  <c r="AR46" i="3"/>
  <c r="AS46" i="3" s="1"/>
  <c r="AR45" i="3"/>
  <c r="AS45" i="3" s="1"/>
  <c r="AR44" i="3"/>
  <c r="AS44" i="3" s="1"/>
  <c r="AR43" i="3"/>
  <c r="AS43" i="3" s="1"/>
  <c r="AR42" i="3"/>
  <c r="AS42" i="3" s="1"/>
  <c r="AR41" i="3"/>
  <c r="AS41" i="3" s="1"/>
  <c r="D40" i="3"/>
  <c r="E40" i="3" s="1"/>
  <c r="D39" i="3"/>
  <c r="E39" i="3" s="1"/>
  <c r="D38" i="3"/>
  <c r="E38" i="3" s="1"/>
  <c r="L37" i="3"/>
  <c r="M37" i="3" s="1"/>
  <c r="H37" i="3"/>
  <c r="I37" i="3" s="1"/>
  <c r="D37" i="3"/>
  <c r="E37" i="3" s="1"/>
  <c r="L36" i="3"/>
  <c r="M36" i="3" s="1"/>
  <c r="H36" i="3"/>
  <c r="I36" i="3" s="1"/>
  <c r="D36" i="3"/>
  <c r="E36" i="3" s="1"/>
  <c r="L35" i="3"/>
  <c r="M35" i="3" s="1"/>
  <c r="H35" i="3"/>
  <c r="I35" i="3" s="1"/>
  <c r="D35" i="3"/>
  <c r="E35" i="3" s="1"/>
  <c r="L34" i="3"/>
  <c r="M34" i="3" s="1"/>
  <c r="H34" i="3"/>
  <c r="I34" i="3" s="1"/>
  <c r="D34" i="3"/>
  <c r="E34" i="3" s="1"/>
  <c r="L33" i="3"/>
  <c r="M33" i="3" s="1"/>
  <c r="H33" i="3"/>
  <c r="I33" i="3" s="1"/>
  <c r="D33" i="3"/>
  <c r="E33" i="3" s="1"/>
  <c r="L32" i="3"/>
  <c r="M32" i="3" s="1"/>
  <c r="H32" i="3"/>
  <c r="I32" i="3" s="1"/>
  <c r="D32" i="3"/>
  <c r="E32" i="3" s="1"/>
  <c r="L31" i="3"/>
  <c r="M31" i="3" s="1"/>
  <c r="H31" i="3"/>
  <c r="I31" i="3" s="1"/>
  <c r="D31" i="3"/>
  <c r="E31" i="3" s="1"/>
  <c r="L30" i="3"/>
  <c r="M30" i="3" s="1"/>
  <c r="H30" i="3"/>
  <c r="I30" i="3" s="1"/>
  <c r="D30" i="3"/>
  <c r="E30" i="3" s="1"/>
  <c r="L29" i="3"/>
  <c r="M29" i="3" s="1"/>
  <c r="H29" i="3"/>
  <c r="I29" i="3" s="1"/>
  <c r="D29" i="3"/>
  <c r="E29" i="3" s="1"/>
  <c r="L28" i="3"/>
  <c r="M28" i="3" s="1"/>
  <c r="H28" i="3"/>
  <c r="I28" i="3" s="1"/>
  <c r="D28" i="3"/>
  <c r="E28" i="3" s="1"/>
  <c r="L27" i="3"/>
  <c r="M27" i="3" s="1"/>
  <c r="H27" i="3"/>
  <c r="I27" i="3" s="1"/>
  <c r="D27" i="3"/>
  <c r="E27" i="3" s="1"/>
  <c r="L26" i="3"/>
  <c r="M26" i="3" s="1"/>
  <c r="H26" i="3"/>
  <c r="I26" i="3" s="1"/>
  <c r="D26" i="3"/>
  <c r="E26" i="3" s="1"/>
  <c r="L25" i="3"/>
  <c r="M25" i="3" s="1"/>
  <c r="H25" i="3"/>
  <c r="I25" i="3" s="1"/>
  <c r="D25" i="3"/>
  <c r="E25" i="3" s="1"/>
  <c r="L24" i="3"/>
  <c r="M24" i="3" s="1"/>
  <c r="H24" i="3"/>
  <c r="I24" i="3" s="1"/>
  <c r="D24" i="3"/>
  <c r="E24" i="3" s="1"/>
  <c r="L23" i="3"/>
  <c r="M23" i="3" s="1"/>
  <c r="H23" i="3"/>
  <c r="I23" i="3" s="1"/>
  <c r="D23" i="3"/>
  <c r="E23" i="3" s="1"/>
  <c r="L22" i="3"/>
  <c r="M22" i="3" s="1"/>
  <c r="H22" i="3"/>
  <c r="I22" i="3" s="1"/>
  <c r="D22" i="3"/>
  <c r="E22" i="3" s="1"/>
  <c r="L21" i="3"/>
  <c r="M21" i="3" s="1"/>
  <c r="H21" i="3"/>
  <c r="I21" i="3" s="1"/>
  <c r="D21" i="3"/>
  <c r="E21" i="3" s="1"/>
  <c r="L20" i="3"/>
  <c r="M20" i="3" s="1"/>
  <c r="H20" i="3"/>
  <c r="I20" i="3" s="1"/>
  <c r="D20" i="3"/>
  <c r="E20" i="3" s="1"/>
  <c r="P19" i="3"/>
  <c r="Q19" i="3" s="1"/>
  <c r="L19" i="3"/>
  <c r="M19" i="3" s="1"/>
  <c r="H19" i="3"/>
  <c r="I19" i="3" s="1"/>
  <c r="D19" i="3"/>
  <c r="E19" i="3" s="1"/>
  <c r="P18" i="3"/>
  <c r="Q18" i="3" s="1"/>
  <c r="L18" i="3"/>
  <c r="M18" i="3" s="1"/>
  <c r="H18" i="3"/>
  <c r="I18" i="3" s="1"/>
  <c r="D18" i="3"/>
  <c r="E18" i="3" s="1"/>
  <c r="P17" i="3"/>
  <c r="Q17" i="3" s="1"/>
  <c r="L17" i="3"/>
  <c r="M17" i="3" s="1"/>
  <c r="H17" i="3"/>
  <c r="I17" i="3" s="1"/>
  <c r="D17" i="3"/>
  <c r="E17" i="3" s="1"/>
  <c r="T16" i="3"/>
  <c r="U16" i="3" s="1"/>
  <c r="P16" i="3"/>
  <c r="Q16" i="3" s="1"/>
  <c r="L16" i="3"/>
  <c r="M16" i="3" s="1"/>
  <c r="H16" i="3"/>
  <c r="I16" i="3" s="1"/>
  <c r="D16" i="3"/>
  <c r="E16" i="3" s="1"/>
  <c r="T15" i="3"/>
  <c r="U15" i="3" s="1"/>
  <c r="P15" i="3"/>
  <c r="Q15" i="3" s="1"/>
  <c r="L15" i="3"/>
  <c r="M15" i="3" s="1"/>
  <c r="H15" i="3"/>
  <c r="I15" i="3" s="1"/>
  <c r="D15" i="3"/>
  <c r="E15" i="3" s="1"/>
  <c r="T14" i="3"/>
  <c r="U14" i="3" s="1"/>
  <c r="P14" i="3"/>
  <c r="Q14" i="3" s="1"/>
  <c r="L14" i="3"/>
  <c r="M14" i="3" s="1"/>
  <c r="H14" i="3"/>
  <c r="I14" i="3" s="1"/>
  <c r="D14" i="3"/>
  <c r="E14" i="3" s="1"/>
  <c r="T13" i="3"/>
  <c r="U13" i="3" s="1"/>
  <c r="P13" i="3"/>
  <c r="Q13" i="3" s="1"/>
  <c r="L13" i="3"/>
  <c r="M13" i="3" s="1"/>
  <c r="H13" i="3"/>
  <c r="I13" i="3" s="1"/>
  <c r="D13" i="3"/>
  <c r="E13" i="3" s="1"/>
  <c r="T12" i="3"/>
  <c r="U12" i="3" s="1"/>
  <c r="P12" i="3"/>
  <c r="Q12" i="3" s="1"/>
  <c r="L12" i="3"/>
  <c r="M12" i="3" s="1"/>
  <c r="H12" i="3"/>
  <c r="I12" i="3" s="1"/>
  <c r="D12" i="3"/>
  <c r="E12" i="3" s="1"/>
  <c r="T11" i="3"/>
  <c r="U11" i="3" s="1"/>
  <c r="P11" i="3"/>
  <c r="Q11" i="3" s="1"/>
  <c r="L11" i="3"/>
  <c r="M11" i="3" s="1"/>
  <c r="H11" i="3"/>
  <c r="I11" i="3" s="1"/>
  <c r="D11" i="3"/>
  <c r="E11" i="3" s="1"/>
  <c r="T10" i="3"/>
  <c r="U10" i="3" s="1"/>
  <c r="P10" i="3"/>
  <c r="Q10" i="3" s="1"/>
  <c r="L10" i="3"/>
  <c r="M10" i="3" s="1"/>
  <c r="H10" i="3"/>
  <c r="I10" i="3" s="1"/>
  <c r="D10" i="3"/>
  <c r="E10" i="3" s="1"/>
  <c r="T9" i="3"/>
  <c r="U9" i="3" s="1"/>
  <c r="S9" i="3"/>
  <c r="P9" i="3"/>
  <c r="Q9" i="3" s="1"/>
  <c r="L9" i="3"/>
  <c r="M9" i="3" s="1"/>
  <c r="H9" i="3"/>
  <c r="I9" i="3" s="1"/>
  <c r="D9" i="3"/>
  <c r="E9" i="3" s="1"/>
  <c r="T8" i="3"/>
  <c r="U8" i="3" s="1"/>
  <c r="P8" i="3"/>
  <c r="Q8" i="3" s="1"/>
  <c r="L8" i="3"/>
  <c r="M8" i="3" s="1"/>
  <c r="H8" i="3"/>
  <c r="I8" i="3" s="1"/>
  <c r="D8" i="3"/>
  <c r="E8" i="3" s="1"/>
  <c r="T7" i="3"/>
  <c r="U7" i="3" s="1"/>
  <c r="S7" i="3"/>
  <c r="P7" i="3"/>
  <c r="Q7" i="3" s="1"/>
  <c r="L7" i="3"/>
  <c r="M7" i="3" s="1"/>
  <c r="H7" i="3"/>
  <c r="I7" i="3" s="1"/>
  <c r="D7" i="3"/>
  <c r="E7" i="3" s="1"/>
  <c r="T6" i="3"/>
  <c r="U6" i="3" s="1"/>
  <c r="P6" i="3"/>
  <c r="Q6" i="3" s="1"/>
  <c r="L6" i="3"/>
  <c r="M6" i="3" s="1"/>
  <c r="H6" i="3"/>
  <c r="I6" i="3" s="1"/>
  <c r="D6" i="3"/>
  <c r="E6" i="3" s="1"/>
  <c r="T5" i="3"/>
  <c r="P5" i="3"/>
  <c r="Q5" i="3" s="1"/>
  <c r="L5" i="3"/>
  <c r="H5" i="3"/>
  <c r="I5" i="3" s="1"/>
  <c r="D5" i="3"/>
  <c r="E5" i="3" s="1"/>
  <c r="BJ4" i="3"/>
  <c r="BJ62" i="3" s="1"/>
  <c r="BE4" i="3"/>
  <c r="BE62" i="3" s="1"/>
  <c r="BD4" i="3"/>
  <c r="BD62" i="3" s="1"/>
  <c r="BC4" i="3"/>
  <c r="BC62" i="3" s="1"/>
  <c r="BB4" i="3"/>
  <c r="BB62" i="3" s="1"/>
  <c r="BA4" i="3"/>
  <c r="BA62" i="3" s="1"/>
  <c r="AX44" i="3" l="1"/>
  <c r="W56" i="3"/>
  <c r="AE57" i="3"/>
  <c r="CB43" i="3"/>
  <c r="AD61" i="3"/>
  <c r="AC58" i="3"/>
  <c r="AV42" i="3"/>
  <c r="AV51" i="3"/>
  <c r="AV48" i="3"/>
  <c r="AX12" i="3"/>
  <c r="BT12" i="3" s="1"/>
  <c r="BX19" i="3"/>
  <c r="AX52" i="3"/>
  <c r="BT52" i="3" s="1"/>
  <c r="AH61" i="3"/>
  <c r="AA59" i="3"/>
  <c r="AX20" i="3"/>
  <c r="BV8" i="3"/>
  <c r="AX21" i="3"/>
  <c r="AV46" i="3"/>
  <c r="BV9" i="3"/>
  <c r="AX22" i="3"/>
  <c r="BV18" i="3"/>
  <c r="AX31" i="3"/>
  <c r="BT31" i="3" s="1"/>
  <c r="BT44" i="3"/>
  <c r="BT45" i="3"/>
  <c r="AX45" i="3"/>
  <c r="BX52" i="3"/>
  <c r="U5" i="3"/>
  <c r="T57" i="3"/>
  <c r="T59" i="3"/>
  <c r="T54" i="3"/>
  <c r="T55" i="3" s="1"/>
  <c r="T56" i="3"/>
  <c r="T53" i="3"/>
  <c r="T60" i="3"/>
  <c r="AX32" i="3"/>
  <c r="CB32" i="3" s="1"/>
  <c r="BV52" i="3"/>
  <c r="BX8" i="3"/>
  <c r="BT34" i="3"/>
  <c r="AX34" i="3"/>
  <c r="CB34" i="3" s="1"/>
  <c r="AX8" i="3"/>
  <c r="BT8" i="3"/>
  <c r="AX40" i="3"/>
  <c r="BV40" i="3" s="1"/>
  <c r="AX9" i="3"/>
  <c r="BT9" i="3" s="1"/>
  <c r="BZ34" i="3"/>
  <c r="AX41" i="3"/>
  <c r="BV41" i="3" s="1"/>
  <c r="AX5" i="3"/>
  <c r="BZ5" i="3" s="1"/>
  <c r="BT10" i="3"/>
  <c r="AX10" i="3"/>
  <c r="CB10" i="3" s="1"/>
  <c r="AX42" i="3"/>
  <c r="BX48" i="3"/>
  <c r="BZ12" i="3"/>
  <c r="AX19" i="3"/>
  <c r="BV19" i="3" s="1"/>
  <c r="CB31" i="3"/>
  <c r="BZ44" i="3"/>
  <c r="AX51" i="3"/>
  <c r="AX48" i="3"/>
  <c r="BZ48" i="3" s="1"/>
  <c r="BZ25" i="3"/>
  <c r="AM5" i="3"/>
  <c r="AM36" i="3"/>
  <c r="AM18" i="3"/>
  <c r="AM35" i="3"/>
  <c r="AM45" i="3"/>
  <c r="AM19" i="3"/>
  <c r="AM26" i="3"/>
  <c r="AM25" i="3"/>
  <c r="AM32" i="3"/>
  <c r="AM39" i="3"/>
  <c r="AM42" i="3"/>
  <c r="AM48" i="3"/>
  <c r="AM51" i="3"/>
  <c r="AM22" i="3"/>
  <c r="AM29" i="3"/>
  <c r="AM23" i="3"/>
  <c r="AM30" i="3"/>
  <c r="AM37" i="3"/>
  <c r="AM40" i="3"/>
  <c r="AM43" i="3"/>
  <c r="AM49" i="3"/>
  <c r="AM17" i="3"/>
  <c r="AM24" i="3"/>
  <c r="AM31" i="3"/>
  <c r="AM44" i="3"/>
  <c r="AM47" i="3"/>
  <c r="AM50" i="3"/>
  <c r="AM21" i="3"/>
  <c r="AM28" i="3"/>
  <c r="AM38" i="3"/>
  <c r="AM41" i="3"/>
  <c r="AM34" i="3"/>
  <c r="AM46" i="3"/>
  <c r="AM52" i="3"/>
  <c r="AM20" i="3"/>
  <c r="AM27" i="3"/>
  <c r="AM33" i="3"/>
  <c r="CB8" i="3"/>
  <c r="BZ21" i="3"/>
  <c r="AX28" i="3"/>
  <c r="BX28" i="3" s="1"/>
  <c r="CB40" i="3"/>
  <c r="CB9" i="3"/>
  <c r="AX29" i="3"/>
  <c r="BV29" i="3" s="1"/>
  <c r="CB41" i="3"/>
  <c r="BV48" i="3"/>
  <c r="BV17" i="3"/>
  <c r="AX30" i="3"/>
  <c r="BV49" i="3"/>
  <c r="AX7" i="3"/>
  <c r="BV7" i="3" s="1"/>
  <c r="BT7" i="3"/>
  <c r="CB19" i="3"/>
  <c r="AX39" i="3"/>
  <c r="BV39" i="3" s="1"/>
  <c r="BT39" i="3"/>
  <c r="BX45" i="3"/>
  <c r="CB48" i="3"/>
  <c r="BW5" i="3"/>
  <c r="BV31" i="3"/>
  <c r="BT46" i="3"/>
  <c r="AX46" i="3"/>
  <c r="BZ46" i="3" s="1"/>
  <c r="AX33" i="3"/>
  <c r="CB45" i="3"/>
  <c r="AK58" i="3"/>
  <c r="AX16" i="3"/>
  <c r="BT16" i="3" s="1"/>
  <c r="CB28" i="3"/>
  <c r="BZ10" i="3"/>
  <c r="AX17" i="3"/>
  <c r="BX17" i="3" s="1"/>
  <c r="BV36" i="3"/>
  <c r="BZ42" i="3"/>
  <c r="BT49" i="3"/>
  <c r="AX49" i="3"/>
  <c r="CB5" i="3"/>
  <c r="BT18" i="3"/>
  <c r="AX18" i="3"/>
  <c r="BX18" i="3" s="1"/>
  <c r="AX50" i="3"/>
  <c r="CB50" i="3" s="1"/>
  <c r="CB7" i="3"/>
  <c r="BZ20" i="3"/>
  <c r="AX27" i="3"/>
  <c r="BV27" i="3" s="1"/>
  <c r="CB39" i="3"/>
  <c r="BV46" i="3"/>
  <c r="BZ52" i="3"/>
  <c r="BZ49" i="3"/>
  <c r="AV43" i="3"/>
  <c r="BT13" i="3"/>
  <c r="AX13" i="3"/>
  <c r="BZ13" i="3" s="1"/>
  <c r="AX14" i="3"/>
  <c r="BV14" i="3" s="1"/>
  <c r="BZ39" i="3"/>
  <c r="BV10" i="3"/>
  <c r="AX23" i="3"/>
  <c r="CB23" i="3" s="1"/>
  <c r="BV42" i="3"/>
  <c r="BZ45" i="3"/>
  <c r="K40" i="3"/>
  <c r="CB12" i="3"/>
  <c r="BV21" i="3"/>
  <c r="BX40" i="3"/>
  <c r="CB46" i="3"/>
  <c r="AX11" i="3"/>
  <c r="CB11" i="3" s="1"/>
  <c r="AX43" i="3"/>
  <c r="K6" i="3"/>
  <c r="BX10" i="3"/>
  <c r="AX36" i="3"/>
  <c r="BT36" i="3"/>
  <c r="BX42" i="3"/>
  <c r="CB17" i="3"/>
  <c r="AX37" i="3"/>
  <c r="BZ37" i="3" s="1"/>
  <c r="CB49" i="3"/>
  <c r="AX6" i="3"/>
  <c r="BX12" i="3"/>
  <c r="CB18" i="3"/>
  <c r="BZ31" i="3"/>
  <c r="AX38" i="3"/>
  <c r="BX44" i="3"/>
  <c r="BZ8" i="3"/>
  <c r="AX15" i="3"/>
  <c r="BT15" i="3" s="1"/>
  <c r="BV34" i="3"/>
  <c r="BZ40" i="3"/>
  <c r="AX47" i="3"/>
  <c r="BT47" i="3" s="1"/>
  <c r="AV49" i="3"/>
  <c r="AX24" i="3"/>
  <c r="BT24" i="3" s="1"/>
  <c r="CB36" i="3"/>
  <c r="BV12" i="3"/>
  <c r="BZ18" i="3"/>
  <c r="AX25" i="3"/>
  <c r="BX31" i="3"/>
  <c r="BV44" i="3"/>
  <c r="BU5" i="3"/>
  <c r="BV13" i="3"/>
  <c r="BZ19" i="3"/>
  <c r="AX26" i="3"/>
  <c r="BX32" i="3"/>
  <c r="CB38" i="3"/>
  <c r="BV45" i="3"/>
  <c r="BX9" i="3"/>
  <c r="CB15" i="3"/>
  <c r="BZ28" i="3"/>
  <c r="AX35" i="3"/>
  <c r="BX41" i="3"/>
  <c r="CB47" i="3"/>
  <c r="BX5" i="3"/>
  <c r="AV41" i="3"/>
  <c r="AV45" i="3"/>
  <c r="AV52" i="3"/>
  <c r="CA5" i="3"/>
  <c r="W59" i="3"/>
  <c r="AE59" i="3"/>
  <c r="W53" i="3"/>
  <c r="W60" i="3"/>
  <c r="Z61" i="3"/>
  <c r="AE54" i="3"/>
  <c r="AE55" i="3" s="1"/>
  <c r="AE53" i="3"/>
  <c r="AA54" i="3"/>
  <c r="AA55" i="3" s="1"/>
  <c r="AG58" i="3"/>
  <c r="AI59" i="3"/>
  <c r="AI57" i="3"/>
  <c r="S11" i="3"/>
  <c r="AA56" i="3"/>
  <c r="AI53" i="3"/>
  <c r="AI60" i="3"/>
  <c r="AI56" i="3"/>
  <c r="V61" i="3"/>
  <c r="AA57" i="3"/>
  <c r="AA60" i="3"/>
  <c r="AI54" i="3"/>
  <c r="AI55" i="3" s="1"/>
  <c r="W54" i="3"/>
  <c r="W55" i="3" s="1"/>
  <c r="AE60" i="3"/>
  <c r="S15" i="3"/>
  <c r="S23" i="3"/>
  <c r="S31" i="3"/>
  <c r="S39" i="3"/>
  <c r="S47" i="3"/>
  <c r="S24" i="3"/>
  <c r="S32" i="3"/>
  <c r="S40" i="3"/>
  <c r="S48" i="3"/>
  <c r="S25" i="3"/>
  <c r="S33" i="3"/>
  <c r="S41" i="3"/>
  <c r="S49" i="3"/>
  <c r="S50" i="3"/>
  <c r="S26" i="3"/>
  <c r="S34" i="3"/>
  <c r="S42" i="3"/>
  <c r="S27" i="3"/>
  <c r="S35" i="3"/>
  <c r="S43" i="3"/>
  <c r="S51" i="3"/>
  <c r="S20" i="3"/>
  <c r="S28" i="3"/>
  <c r="S36" i="3"/>
  <c r="S44" i="3"/>
  <c r="S52" i="3"/>
  <c r="S21" i="3"/>
  <c r="S29" i="3"/>
  <c r="S37" i="3"/>
  <c r="S45" i="3"/>
  <c r="S22" i="3"/>
  <c r="S30" i="3"/>
  <c r="S46" i="3"/>
  <c r="S38" i="3"/>
  <c r="AE56" i="3"/>
  <c r="AE58" i="3" s="1"/>
  <c r="W57" i="3"/>
  <c r="W58" i="3" s="1"/>
  <c r="AJ58" i="3"/>
  <c r="AF58" i="3"/>
  <c r="Y58" i="3"/>
  <c r="AM10" i="3"/>
  <c r="S17" i="3"/>
  <c r="S19" i="3"/>
  <c r="AV5" i="3"/>
  <c r="O34" i="3"/>
  <c r="O42" i="3"/>
  <c r="O50" i="3"/>
  <c r="O40" i="3"/>
  <c r="O43" i="3"/>
  <c r="O51" i="3"/>
  <c r="O48" i="3"/>
  <c r="O49" i="3"/>
  <c r="O44" i="3"/>
  <c r="O52" i="3"/>
  <c r="O45" i="3"/>
  <c r="O38" i="3"/>
  <c r="O46" i="3"/>
  <c r="O39" i="3"/>
  <c r="O47" i="3"/>
  <c r="O41" i="3"/>
  <c r="AL58" i="3"/>
  <c r="O6" i="3"/>
  <c r="O13" i="3"/>
  <c r="O28" i="3"/>
  <c r="G40" i="3"/>
  <c r="G41" i="3"/>
  <c r="G49" i="3"/>
  <c r="G42" i="3"/>
  <c r="G50" i="3"/>
  <c r="G46" i="3"/>
  <c r="G43" i="3"/>
  <c r="G51" i="3"/>
  <c r="G47" i="3"/>
  <c r="G48" i="3"/>
  <c r="G44" i="3"/>
  <c r="G52" i="3"/>
  <c r="G45" i="3"/>
  <c r="K15" i="3"/>
  <c r="K12" i="3"/>
  <c r="K14" i="3"/>
  <c r="O17" i="3"/>
  <c r="K7" i="3"/>
  <c r="O8" i="3"/>
  <c r="K34" i="3"/>
  <c r="K47" i="3"/>
  <c r="K46" i="3"/>
  <c r="K48" i="3"/>
  <c r="K41" i="3"/>
  <c r="K49" i="3"/>
  <c r="K52" i="3"/>
  <c r="K42" i="3"/>
  <c r="K50" i="3"/>
  <c r="K43" i="3"/>
  <c r="K51" i="3"/>
  <c r="K44" i="3"/>
  <c r="K45" i="3"/>
  <c r="O14" i="3"/>
  <c r="K8" i="3"/>
  <c r="K5" i="3"/>
  <c r="O15" i="3"/>
  <c r="O7" i="3"/>
  <c r="K13" i="3"/>
  <c r="K16" i="3"/>
  <c r="C36" i="3"/>
  <c r="C43" i="3"/>
  <c r="C46" i="3"/>
  <c r="C49" i="3"/>
  <c r="C45" i="3"/>
  <c r="C44" i="3"/>
  <c r="C47" i="3"/>
  <c r="C50" i="3"/>
  <c r="C48" i="3"/>
  <c r="C42" i="3"/>
  <c r="C52" i="3"/>
  <c r="C41" i="3"/>
  <c r="C51" i="3"/>
  <c r="K11" i="3"/>
  <c r="K19" i="3"/>
  <c r="K20" i="3"/>
  <c r="K21" i="3"/>
  <c r="K27" i="3"/>
  <c r="K28" i="3"/>
  <c r="K37" i="3"/>
  <c r="K36" i="3"/>
  <c r="K23" i="3"/>
  <c r="K35" i="3"/>
  <c r="K29" i="3"/>
  <c r="AU38" i="3"/>
  <c r="G5" i="3"/>
  <c r="G12" i="3"/>
  <c r="G11" i="3"/>
  <c r="G28" i="3"/>
  <c r="G22" i="3"/>
  <c r="G18" i="3"/>
  <c r="C11" i="3"/>
  <c r="C23" i="3"/>
  <c r="C40" i="3"/>
  <c r="C10" i="3"/>
  <c r="C17" i="3"/>
  <c r="G29" i="3"/>
  <c r="C9" i="3"/>
  <c r="G30" i="3"/>
  <c r="C32" i="3"/>
  <c r="C20" i="3"/>
  <c r="G19" i="3"/>
  <c r="G23" i="3"/>
  <c r="C39" i="3"/>
  <c r="C16" i="3"/>
  <c r="C25" i="3"/>
  <c r="G31" i="3"/>
  <c r="G39" i="3"/>
  <c r="C6" i="3"/>
  <c r="G9" i="3"/>
  <c r="C13" i="3"/>
  <c r="C14" i="3"/>
  <c r="C15" i="3"/>
  <c r="C27" i="3"/>
  <c r="K30" i="3"/>
  <c r="G33" i="3"/>
  <c r="C34" i="3"/>
  <c r="C37" i="3"/>
  <c r="K39" i="3"/>
  <c r="C7" i="3"/>
  <c r="C8" i="3"/>
  <c r="G17" i="3"/>
  <c r="G7" i="3"/>
  <c r="G8" i="3"/>
  <c r="K10" i="3"/>
  <c r="G16" i="3"/>
  <c r="K17" i="3"/>
  <c r="G20" i="3"/>
  <c r="K24" i="3"/>
  <c r="G26" i="3"/>
  <c r="K32" i="3"/>
  <c r="G36" i="3"/>
  <c r="G10" i="3"/>
  <c r="G24" i="3"/>
  <c r="G6" i="3"/>
  <c r="K9" i="3"/>
  <c r="C12" i="3"/>
  <c r="G13" i="3"/>
  <c r="G14" i="3"/>
  <c r="G15" i="3"/>
  <c r="G21" i="3"/>
  <c r="K25" i="3"/>
  <c r="G27" i="3"/>
  <c r="K33" i="3"/>
  <c r="G34" i="3"/>
  <c r="G37" i="3"/>
  <c r="K38" i="3"/>
  <c r="AO54" i="3"/>
  <c r="AO55" i="3" s="1"/>
  <c r="AO56" i="3"/>
  <c r="AO60" i="3"/>
  <c r="AO53" i="3"/>
  <c r="AO57" i="3"/>
  <c r="AO59" i="3"/>
  <c r="O11" i="3"/>
  <c r="O12" i="3"/>
  <c r="O25" i="3"/>
  <c r="K26" i="3"/>
  <c r="O32" i="3"/>
  <c r="O35" i="3"/>
  <c r="G38" i="3"/>
  <c r="AW39" i="3"/>
  <c r="AN59" i="3"/>
  <c r="AN57" i="3"/>
  <c r="AN53" i="3"/>
  <c r="AM15" i="3"/>
  <c r="AM7" i="3"/>
  <c r="O9" i="3"/>
  <c r="O10" i="3"/>
  <c r="O18" i="3"/>
  <c r="O20" i="3"/>
  <c r="O29" i="3"/>
  <c r="O36" i="3"/>
  <c r="AM12" i="3"/>
  <c r="O23" i="3"/>
  <c r="O26" i="3"/>
  <c r="AM9" i="3"/>
  <c r="O21" i="3"/>
  <c r="O30" i="3"/>
  <c r="K31" i="3"/>
  <c r="O33" i="3"/>
  <c r="O37" i="3"/>
  <c r="AM14" i="3"/>
  <c r="AM6" i="3"/>
  <c r="O5" i="3"/>
  <c r="O19" i="3"/>
  <c r="K22" i="3"/>
  <c r="G25" i="3"/>
  <c r="G32" i="3"/>
  <c r="G35" i="3"/>
  <c r="J58" i="3"/>
  <c r="AN60" i="3"/>
  <c r="AN56" i="3"/>
  <c r="AN54" i="3"/>
  <c r="AN55" i="3" s="1"/>
  <c r="AM11" i="3"/>
  <c r="O24" i="3"/>
  <c r="O27" i="3"/>
  <c r="O31" i="3"/>
  <c r="AM16" i="3"/>
  <c r="AM8" i="3"/>
  <c r="O16" i="3"/>
  <c r="O22" i="3"/>
  <c r="AM13" i="3"/>
  <c r="C19" i="3"/>
  <c r="C21" i="3"/>
  <c r="C28" i="3"/>
  <c r="C30" i="3"/>
  <c r="AT32" i="3"/>
  <c r="C38" i="3"/>
  <c r="AU16" i="3"/>
  <c r="C26" i="3"/>
  <c r="C35" i="3"/>
  <c r="C22" i="3"/>
  <c r="C24" i="3"/>
  <c r="C31" i="3"/>
  <c r="C33" i="3"/>
  <c r="AU33" i="3"/>
  <c r="C18" i="3"/>
  <c r="AQ26" i="3"/>
  <c r="C29" i="3"/>
  <c r="AR29" i="3"/>
  <c r="AS29" i="3" s="1"/>
  <c r="AR17" i="3"/>
  <c r="AS17" i="3" s="1"/>
  <c r="AW27" i="3"/>
  <c r="R58" i="3"/>
  <c r="AQ19" i="3"/>
  <c r="AR11" i="3"/>
  <c r="AS11" i="3" s="1"/>
  <c r="AR14" i="3"/>
  <c r="AS14" i="3" s="1"/>
  <c r="AQ12" i="3"/>
  <c r="AR19" i="3"/>
  <c r="AS19" i="3" s="1"/>
  <c r="AW26" i="3"/>
  <c r="AW16" i="3"/>
  <c r="AU30" i="3"/>
  <c r="AQ36" i="3"/>
  <c r="F58" i="3"/>
  <c r="AR6" i="3"/>
  <c r="AS6" i="3" s="1"/>
  <c r="AR8" i="3"/>
  <c r="AS8" i="3" s="1"/>
  <c r="AU10" i="3"/>
  <c r="S18" i="3"/>
  <c r="AR26" i="3"/>
  <c r="AS26" i="3" s="1"/>
  <c r="AT37" i="3"/>
  <c r="N58" i="3"/>
  <c r="S16" i="3"/>
  <c r="AQ29" i="3"/>
  <c r="AW37" i="3"/>
  <c r="S8" i="3"/>
  <c r="AW12" i="3"/>
  <c r="S13" i="3"/>
  <c r="AQ16" i="3"/>
  <c r="AW30" i="3"/>
  <c r="AT35" i="3"/>
  <c r="S5" i="3"/>
  <c r="S6" i="3"/>
  <c r="S10" i="3"/>
  <c r="AW11" i="3"/>
  <c r="AQ24" i="3"/>
  <c r="AW35" i="3"/>
  <c r="AR37" i="3"/>
  <c r="AS37" i="3" s="1"/>
  <c r="AT7" i="3"/>
  <c r="AT9" i="3"/>
  <c r="AU11" i="3"/>
  <c r="S12" i="3"/>
  <c r="AT16" i="3"/>
  <c r="AT23" i="3"/>
  <c r="AW38" i="3"/>
  <c r="AR39" i="3"/>
  <c r="AS39" i="3" s="1"/>
  <c r="Q60" i="3"/>
  <c r="Q53" i="3"/>
  <c r="Q59" i="3"/>
  <c r="Q54" i="3"/>
  <c r="Q55" i="3" s="1"/>
  <c r="Q56" i="3"/>
  <c r="Q57" i="3"/>
  <c r="AU20" i="3"/>
  <c r="AT20" i="3"/>
  <c r="E60" i="3"/>
  <c r="E59" i="3"/>
  <c r="E53" i="3"/>
  <c r="E54" i="3"/>
  <c r="E55" i="3" s="1"/>
  <c r="E56" i="3"/>
  <c r="E57" i="3"/>
  <c r="AR9" i="3"/>
  <c r="AS9" i="3" s="1"/>
  <c r="AQ9" i="3"/>
  <c r="AW9" i="3"/>
  <c r="AW15" i="3"/>
  <c r="AT31" i="3"/>
  <c r="AR31" i="3"/>
  <c r="AS31" i="3" s="1"/>
  <c r="L54" i="3"/>
  <c r="L55" i="3" s="1"/>
  <c r="D57" i="3"/>
  <c r="AQ8" i="3"/>
  <c r="AW8" i="3"/>
  <c r="AW14" i="3"/>
  <c r="AU14" i="3"/>
  <c r="AT14" i="3"/>
  <c r="AQ32" i="3"/>
  <c r="AW32" i="3"/>
  <c r="AU32" i="3"/>
  <c r="P53" i="3"/>
  <c r="P60" i="3"/>
  <c r="P59" i="3"/>
  <c r="P57" i="3"/>
  <c r="P56" i="3"/>
  <c r="P54" i="3"/>
  <c r="P55" i="3" s="1"/>
  <c r="AQ6" i="3"/>
  <c r="AW6" i="3"/>
  <c r="AU6" i="3"/>
  <c r="AT6" i="3"/>
  <c r="AT8" i="3"/>
  <c r="AQ20" i="3"/>
  <c r="AT34" i="3"/>
  <c r="AU34" i="3"/>
  <c r="AW34" i="3"/>
  <c r="AR34" i="3"/>
  <c r="AS34" i="3" s="1"/>
  <c r="AQ34" i="3"/>
  <c r="AQ7" i="3"/>
  <c r="AU8" i="3"/>
  <c r="AU9" i="3"/>
  <c r="AT15" i="3"/>
  <c r="AW25" i="3"/>
  <c r="AU25" i="3"/>
  <c r="AT25" i="3"/>
  <c r="AR25" i="3"/>
  <c r="AS25" i="3" s="1"/>
  <c r="AQ25" i="3"/>
  <c r="AT40" i="3"/>
  <c r="AU40" i="3"/>
  <c r="AW40" i="3"/>
  <c r="AR40" i="3"/>
  <c r="AS40" i="3" s="1"/>
  <c r="AQ40" i="3"/>
  <c r="AT22" i="3"/>
  <c r="AQ22" i="3"/>
  <c r="AW22" i="3"/>
  <c r="AU22" i="3"/>
  <c r="AR22" i="3"/>
  <c r="AS22" i="3" s="1"/>
  <c r="D54" i="3"/>
  <c r="D55" i="3" s="1"/>
  <c r="AW18" i="3"/>
  <c r="AT18" i="3"/>
  <c r="AR7" i="3"/>
  <c r="AS7" i="3" s="1"/>
  <c r="AW7" i="3"/>
  <c r="AU7" i="3"/>
  <c r="AW10" i="3"/>
  <c r="AT13" i="3"/>
  <c r="AU13" i="3"/>
  <c r="D56" i="3"/>
  <c r="H53" i="3"/>
  <c r="H60" i="3"/>
  <c r="H59" i="3"/>
  <c r="H57" i="3"/>
  <c r="H56" i="3"/>
  <c r="H54" i="3"/>
  <c r="H55" i="3" s="1"/>
  <c r="AQ11" i="3"/>
  <c r="AR12" i="3"/>
  <c r="AS12" i="3" s="1"/>
  <c r="AT19" i="3"/>
  <c r="AW23" i="3"/>
  <c r="AQ27" i="3"/>
  <c r="AR28" i="3"/>
  <c r="AS28" i="3" s="1"/>
  <c r="AU29" i="3"/>
  <c r="AW36" i="3"/>
  <c r="I60" i="3"/>
  <c r="I53" i="3"/>
  <c r="AQ10" i="3"/>
  <c r="AU17" i="3"/>
  <c r="AU19" i="3"/>
  <c r="AW21" i="3"/>
  <c r="AT21" i="3"/>
  <c r="AR24" i="3"/>
  <c r="AS24" i="3" s="1"/>
  <c r="AU27" i="3"/>
  <c r="AR27" i="3"/>
  <c r="AS27" i="3" s="1"/>
  <c r="AQ28" i="3"/>
  <c r="AT30" i="3"/>
  <c r="AQ30" i="3"/>
  <c r="AW33" i="3"/>
  <c r="AQ39" i="3"/>
  <c r="I57" i="3"/>
  <c r="AW19" i="3"/>
  <c r="I56" i="3"/>
  <c r="I59" i="3"/>
  <c r="AT12" i="3"/>
  <c r="AT38" i="3"/>
  <c r="AQ38" i="3"/>
  <c r="L60" i="3"/>
  <c r="L59" i="3"/>
  <c r="L53" i="3"/>
  <c r="AT11" i="3"/>
  <c r="AU12" i="3"/>
  <c r="AW13" i="3"/>
  <c r="AQ15" i="3"/>
  <c r="AU15" i="3"/>
  <c r="AR15" i="3"/>
  <c r="AS15" i="3" s="1"/>
  <c r="AW17" i="3"/>
  <c r="AQ21" i="3"/>
  <c r="AT24" i="3"/>
  <c r="AT26" i="3"/>
  <c r="AU26" i="3"/>
  <c r="AT28" i="3"/>
  <c r="AW31" i="3"/>
  <c r="AQ33" i="3"/>
  <c r="AR36" i="3"/>
  <c r="AS36" i="3" s="1"/>
  <c r="AU37" i="3"/>
  <c r="AQ37" i="3"/>
  <c r="AT39" i="3"/>
  <c r="L57" i="3"/>
  <c r="AU23" i="3"/>
  <c r="AQ23" i="3"/>
  <c r="M5" i="3"/>
  <c r="AT10" i="3"/>
  <c r="AQ13" i="3"/>
  <c r="AQ14" i="3"/>
  <c r="AR16" i="3"/>
  <c r="AS16" i="3" s="1"/>
  <c r="AT17" i="3"/>
  <c r="AQ17" i="3"/>
  <c r="AR21" i="3"/>
  <c r="AS21" i="3" s="1"/>
  <c r="AU24" i="3"/>
  <c r="AT27" i="3"/>
  <c r="AU28" i="3"/>
  <c r="AW29" i="3"/>
  <c r="AT29" i="3"/>
  <c r="AR30" i="3"/>
  <c r="AS30" i="3" s="1"/>
  <c r="AR32" i="3"/>
  <c r="AS32" i="3" s="1"/>
  <c r="AR33" i="3"/>
  <c r="AS33" i="3" s="1"/>
  <c r="AQ35" i="3"/>
  <c r="AU35" i="3"/>
  <c r="AR35" i="3"/>
  <c r="AS35" i="3" s="1"/>
  <c r="AT36" i="3"/>
  <c r="AU39" i="3"/>
  <c r="I54" i="3"/>
  <c r="I55" i="3" s="1"/>
  <c r="L56" i="3"/>
  <c r="AR10" i="3"/>
  <c r="AS10" i="3" s="1"/>
  <c r="D60" i="3"/>
  <c r="D59" i="3"/>
  <c r="D53" i="3"/>
  <c r="AR13" i="3"/>
  <c r="AS13" i="3" s="1"/>
  <c r="AQ18" i="3"/>
  <c r="AU18" i="3"/>
  <c r="AR18" i="3"/>
  <c r="AS18" i="3" s="1"/>
  <c r="AR20" i="3"/>
  <c r="AS20" i="3" s="1"/>
  <c r="AU21" i="3"/>
  <c r="AR23" i="3"/>
  <c r="AS23" i="3" s="1"/>
  <c r="AW24" i="3"/>
  <c r="AU31" i="3"/>
  <c r="AQ31" i="3"/>
  <c r="AT33" i="3"/>
  <c r="AU36" i="3"/>
  <c r="AR38" i="3"/>
  <c r="AS38" i="3" s="1"/>
  <c r="B58" i="3"/>
  <c r="AW20" i="3"/>
  <c r="AW28" i="3"/>
  <c r="BX24" i="3" l="1"/>
  <c r="BZ17" i="3"/>
  <c r="CB29" i="3"/>
  <c r="BZ41" i="3"/>
  <c r="BZ9" i="3"/>
  <c r="CB13" i="3"/>
  <c r="BT29" i="3"/>
  <c r="BX34" i="3"/>
  <c r="BT48" i="3"/>
  <c r="BV5" i="3"/>
  <c r="BZ29" i="3"/>
  <c r="BX23" i="3"/>
  <c r="BZ32" i="3"/>
  <c r="BV16" i="3"/>
  <c r="BT28" i="3"/>
  <c r="BX16" i="3"/>
  <c r="BT41" i="3"/>
  <c r="BX39" i="3"/>
  <c r="BV50" i="3"/>
  <c r="CB27" i="3"/>
  <c r="BV23" i="3"/>
  <c r="BT23" i="3"/>
  <c r="BT14" i="3"/>
  <c r="BZ11" i="3"/>
  <c r="BT32" i="3"/>
  <c r="BZ14" i="3"/>
  <c r="CA35" i="3"/>
  <c r="BY35" i="3"/>
  <c r="BU35" i="3"/>
  <c r="BW35" i="3"/>
  <c r="BW33" i="3"/>
  <c r="BU33" i="3"/>
  <c r="CA33" i="3"/>
  <c r="BY33" i="3"/>
  <c r="BY30" i="3"/>
  <c r="BW30" i="3"/>
  <c r="BU30" i="3"/>
  <c r="CA30" i="3"/>
  <c r="BU51" i="3"/>
  <c r="BW51" i="3"/>
  <c r="BY51" i="3"/>
  <c r="CA51" i="3"/>
  <c r="BZ33" i="3"/>
  <c r="CB35" i="3"/>
  <c r="BY22" i="3"/>
  <c r="CA22" i="3"/>
  <c r="BW22" i="3"/>
  <c r="BU22" i="3"/>
  <c r="CA21" i="3"/>
  <c r="BU21" i="3"/>
  <c r="BY21" i="3"/>
  <c r="BW21" i="3"/>
  <c r="CA20" i="3"/>
  <c r="BU20" i="3"/>
  <c r="BY20" i="3"/>
  <c r="BW20" i="3"/>
  <c r="BT35" i="3"/>
  <c r="CB37" i="3"/>
  <c r="BX30" i="3"/>
  <c r="BU47" i="3"/>
  <c r="CA47" i="3"/>
  <c r="BW47" i="3"/>
  <c r="BY47" i="3"/>
  <c r="CB6" i="3"/>
  <c r="BU6" i="3"/>
  <c r="CA6" i="3"/>
  <c r="BT6" i="3"/>
  <c r="BY6" i="3"/>
  <c r="BW6" i="3"/>
  <c r="BX11" i="3"/>
  <c r="BV20" i="3"/>
  <c r="BW18" i="3"/>
  <c r="BU18" i="3"/>
  <c r="BY18" i="3"/>
  <c r="CA18" i="3"/>
  <c r="BX22" i="3"/>
  <c r="BT33" i="3"/>
  <c r="BX13" i="3"/>
  <c r="BZ23" i="3"/>
  <c r="BZ22" i="3"/>
  <c r="BV15" i="3"/>
  <c r="BZ27" i="3"/>
  <c r="BT51" i="3"/>
  <c r="BV6" i="3"/>
  <c r="BW10" i="3"/>
  <c r="BY10" i="3"/>
  <c r="BU10" i="3"/>
  <c r="CA10" i="3"/>
  <c r="BV28" i="3"/>
  <c r="BV47" i="3"/>
  <c r="BZ15" i="3"/>
  <c r="BT21" i="3"/>
  <c r="BY52" i="3"/>
  <c r="BW52" i="3"/>
  <c r="CA52" i="3"/>
  <c r="BU52" i="3"/>
  <c r="CA26" i="3"/>
  <c r="BW26" i="3"/>
  <c r="BU26" i="3"/>
  <c r="BY26" i="3"/>
  <c r="BY43" i="3"/>
  <c r="BU43" i="3"/>
  <c r="BW43" i="3"/>
  <c r="CA43" i="3"/>
  <c r="CB51" i="3"/>
  <c r="CB21" i="3"/>
  <c r="CB20" i="3"/>
  <c r="BX20" i="3"/>
  <c r="BV22" i="3"/>
  <c r="BT26" i="3"/>
  <c r="BU25" i="3"/>
  <c r="CA25" i="3"/>
  <c r="BY25" i="3"/>
  <c r="BW25" i="3"/>
  <c r="BW24" i="3"/>
  <c r="BU24" i="3"/>
  <c r="CA24" i="3"/>
  <c r="BY24" i="3"/>
  <c r="CA38" i="3"/>
  <c r="BU38" i="3"/>
  <c r="BW38" i="3"/>
  <c r="BY38" i="3"/>
  <c r="BX43" i="3"/>
  <c r="BT43" i="3"/>
  <c r="CA14" i="3"/>
  <c r="BW14" i="3"/>
  <c r="BY14" i="3"/>
  <c r="BU14" i="3"/>
  <c r="CA50" i="3"/>
  <c r="BY50" i="3"/>
  <c r="BW50" i="3"/>
  <c r="BU50" i="3"/>
  <c r="CA17" i="3"/>
  <c r="BW17" i="3"/>
  <c r="BU17" i="3"/>
  <c r="BY17" i="3"/>
  <c r="BU16" i="3"/>
  <c r="CA16" i="3"/>
  <c r="BY16" i="3"/>
  <c r="BW16" i="3"/>
  <c r="BX38" i="3"/>
  <c r="CA7" i="3"/>
  <c r="BY7" i="3"/>
  <c r="BW7" i="3"/>
  <c r="BU7" i="3"/>
  <c r="BZ7" i="3"/>
  <c r="BZ6" i="3"/>
  <c r="BV38" i="3"/>
  <c r="CA42" i="3"/>
  <c r="BY42" i="3"/>
  <c r="BW42" i="3"/>
  <c r="BU42" i="3"/>
  <c r="BX15" i="3"/>
  <c r="BX14" i="3"/>
  <c r="BY45" i="3"/>
  <c r="BU45" i="3"/>
  <c r="CA45" i="3"/>
  <c r="BW45" i="3"/>
  <c r="BZ47" i="3"/>
  <c r="BX29" i="3"/>
  <c r="CA12" i="3"/>
  <c r="BW12" i="3"/>
  <c r="BY12" i="3"/>
  <c r="BU12" i="3"/>
  <c r="BV51" i="3"/>
  <c r="BT25" i="3"/>
  <c r="BT38" i="3"/>
  <c r="BU37" i="3"/>
  <c r="CA37" i="3"/>
  <c r="BY37" i="3"/>
  <c r="BW37" i="3"/>
  <c r="CA36" i="3"/>
  <c r="BY36" i="3"/>
  <c r="BW36" i="3"/>
  <c r="BU36" i="3"/>
  <c r="BU11" i="3"/>
  <c r="CA11" i="3"/>
  <c r="BY11" i="3"/>
  <c r="BW11" i="3"/>
  <c r="BZ38" i="3"/>
  <c r="BT50" i="3"/>
  <c r="BT17" i="3"/>
  <c r="BX6" i="3"/>
  <c r="BY5" i="3"/>
  <c r="BT42" i="3"/>
  <c r="BZ26" i="3"/>
  <c r="BX37" i="3"/>
  <c r="BZ16" i="3"/>
  <c r="CB52" i="3"/>
  <c r="AI58" i="3"/>
  <c r="BV11" i="3"/>
  <c r="BX21" i="3"/>
  <c r="BT37" i="3"/>
  <c r="BT11" i="3"/>
  <c r="CA13" i="3"/>
  <c r="BU13" i="3"/>
  <c r="BW13" i="3"/>
  <c r="BY13" i="3"/>
  <c r="BX33" i="3"/>
  <c r="BZ43" i="3"/>
  <c r="CA49" i="3"/>
  <c r="BY49" i="3"/>
  <c r="BU49" i="3"/>
  <c r="BW49" i="3"/>
  <c r="BU46" i="3"/>
  <c r="CA46" i="3"/>
  <c r="BW46" i="3"/>
  <c r="BY46" i="3"/>
  <c r="BY39" i="3"/>
  <c r="BU39" i="3"/>
  <c r="BW39" i="3"/>
  <c r="CA39" i="3"/>
  <c r="CB42" i="3"/>
  <c r="BX25" i="3"/>
  <c r="BZ35" i="3"/>
  <c r="BX47" i="3"/>
  <c r="CA9" i="3"/>
  <c r="BU9" i="3"/>
  <c r="BY9" i="3"/>
  <c r="BW9" i="3"/>
  <c r="BU8" i="3"/>
  <c r="BW8" i="3"/>
  <c r="CA8" i="3"/>
  <c r="BY8" i="3"/>
  <c r="BX7" i="3"/>
  <c r="CB25" i="3"/>
  <c r="BZ36" i="3"/>
  <c r="BV33" i="3"/>
  <c r="BX46" i="3"/>
  <c r="AA58" i="3"/>
  <c r="BZ51" i="3"/>
  <c r="BV25" i="3"/>
  <c r="BZ30" i="3"/>
  <c r="BU27" i="3"/>
  <c r="BY27" i="3"/>
  <c r="BW27" i="3"/>
  <c r="CA27" i="3"/>
  <c r="BV37" i="3"/>
  <c r="BX36" i="3"/>
  <c r="BX35" i="3"/>
  <c r="CA19" i="3"/>
  <c r="BW19" i="3"/>
  <c r="BY19" i="3"/>
  <c r="BU19" i="3"/>
  <c r="BU40" i="3"/>
  <c r="BW40" i="3"/>
  <c r="CA40" i="3"/>
  <c r="BY40" i="3"/>
  <c r="BV30" i="3"/>
  <c r="T58" i="3"/>
  <c r="CA31" i="3"/>
  <c r="BW31" i="3"/>
  <c r="BY31" i="3"/>
  <c r="BU31" i="3"/>
  <c r="CB33" i="3"/>
  <c r="BX26" i="3"/>
  <c r="CB14" i="3"/>
  <c r="CB26" i="3"/>
  <c r="BX49" i="3"/>
  <c r="BZ50" i="3"/>
  <c r="BV43" i="3"/>
  <c r="BX50" i="3"/>
  <c r="BY15" i="3"/>
  <c r="CA15" i="3"/>
  <c r="BU15" i="3"/>
  <c r="BW15" i="3"/>
  <c r="BV24" i="3"/>
  <c r="CB16" i="3"/>
  <c r="BY23" i="3"/>
  <c r="BU23" i="3"/>
  <c r="BW23" i="3"/>
  <c r="CA23" i="3"/>
  <c r="CB24" i="3"/>
  <c r="BT27" i="3"/>
  <c r="CB30" i="3"/>
  <c r="BV35" i="3"/>
  <c r="BV26" i="3"/>
  <c r="BT30" i="3"/>
  <c r="BY29" i="3"/>
  <c r="BW29" i="3"/>
  <c r="BU29" i="3"/>
  <c r="CA29" i="3"/>
  <c r="BU28" i="3"/>
  <c r="CA28" i="3"/>
  <c r="BY28" i="3"/>
  <c r="BW28" i="3"/>
  <c r="CA48" i="3"/>
  <c r="BY48" i="3"/>
  <c r="BW48" i="3"/>
  <c r="BU48" i="3"/>
  <c r="BT19" i="3"/>
  <c r="CB22" i="3"/>
  <c r="BU41" i="3"/>
  <c r="BY41" i="3"/>
  <c r="CA41" i="3"/>
  <c r="BW41" i="3"/>
  <c r="BT40" i="3"/>
  <c r="BW34" i="3"/>
  <c r="BU34" i="3"/>
  <c r="CA34" i="3"/>
  <c r="BY34" i="3"/>
  <c r="CA32" i="3"/>
  <c r="BY32" i="3"/>
  <c r="BW32" i="3"/>
  <c r="BU32" i="3"/>
  <c r="U60" i="3"/>
  <c r="U57" i="3"/>
  <c r="U59" i="3"/>
  <c r="U54" i="3"/>
  <c r="U55" i="3" s="1"/>
  <c r="U56" i="3"/>
  <c r="U53" i="3"/>
  <c r="CA44" i="3"/>
  <c r="BY44" i="3"/>
  <c r="BW44" i="3"/>
  <c r="BU44" i="3"/>
  <c r="BZ24" i="3"/>
  <c r="BT22" i="3"/>
  <c r="BX27" i="3"/>
  <c r="BT20" i="3"/>
  <c r="CB44" i="3"/>
  <c r="BX51" i="3"/>
  <c r="BV32" i="3"/>
  <c r="S60" i="3"/>
  <c r="S59" i="3"/>
  <c r="S54" i="3"/>
  <c r="S55" i="3" s="1"/>
  <c r="S53" i="3"/>
  <c r="S56" i="3"/>
  <c r="S57" i="3"/>
  <c r="AL61" i="3"/>
  <c r="AV36" i="3"/>
  <c r="AV37" i="3"/>
  <c r="AV38" i="3"/>
  <c r="O53" i="3"/>
  <c r="AV10" i="3"/>
  <c r="O57" i="3"/>
  <c r="O59" i="3"/>
  <c r="O60" i="3"/>
  <c r="K54" i="3"/>
  <c r="K55" i="3" s="1"/>
  <c r="K53" i="3"/>
  <c r="AV13" i="3"/>
  <c r="AV33" i="3"/>
  <c r="AV11" i="3"/>
  <c r="J61" i="3"/>
  <c r="G60" i="3"/>
  <c r="AV18" i="3"/>
  <c r="AV7" i="3"/>
  <c r="G59" i="3"/>
  <c r="AV30" i="3"/>
  <c r="G54" i="3"/>
  <c r="G55" i="3" s="1"/>
  <c r="AV31" i="3"/>
  <c r="AV16" i="3"/>
  <c r="K57" i="3"/>
  <c r="G53" i="3"/>
  <c r="K59" i="3"/>
  <c r="AV32" i="3"/>
  <c r="F61" i="3"/>
  <c r="C59" i="3"/>
  <c r="AM59" i="3"/>
  <c r="G56" i="3"/>
  <c r="G57" i="3"/>
  <c r="AM54" i="3"/>
  <c r="AM55" i="3" s="1"/>
  <c r="K56" i="3"/>
  <c r="AV39" i="3"/>
  <c r="K60" i="3"/>
  <c r="E58" i="3"/>
  <c r="AM57" i="3"/>
  <c r="AO58" i="3"/>
  <c r="N61" i="3"/>
  <c r="C60" i="3"/>
  <c r="AM53" i="3"/>
  <c r="O54" i="3"/>
  <c r="O55" i="3" s="1"/>
  <c r="AV28" i="3"/>
  <c r="C57" i="3"/>
  <c r="O56" i="3"/>
  <c r="AM60" i="3"/>
  <c r="AM56" i="3"/>
  <c r="AN58" i="3"/>
  <c r="AV25" i="3"/>
  <c r="B61" i="3"/>
  <c r="AV23" i="3"/>
  <c r="I58" i="3"/>
  <c r="C53" i="3"/>
  <c r="C54" i="3"/>
  <c r="C55" i="3" s="1"/>
  <c r="C56" i="3"/>
  <c r="AV35" i="3"/>
  <c r="R61" i="3"/>
  <c r="AV21" i="3"/>
  <c r="AV15" i="3"/>
  <c r="AV9" i="3"/>
  <c r="AV17" i="3"/>
  <c r="AV29" i="3"/>
  <c r="AV22" i="3"/>
  <c r="AV40" i="3"/>
  <c r="D58" i="3"/>
  <c r="Q58" i="3"/>
  <c r="AV24" i="3"/>
  <c r="AV34" i="3"/>
  <c r="P58" i="3"/>
  <c r="AV27" i="3"/>
  <c r="H58" i="3"/>
  <c r="AV6" i="3"/>
  <c r="AV14" i="3"/>
  <c r="AV12" i="3"/>
  <c r="M60" i="3"/>
  <c r="M59" i="3"/>
  <c r="M56" i="3"/>
  <c r="M57" i="3"/>
  <c r="M54" i="3"/>
  <c r="M55" i="3" s="1"/>
  <c r="M53" i="3"/>
  <c r="AV26" i="3"/>
  <c r="AV8" i="3"/>
  <c r="AV20" i="3"/>
  <c r="L58" i="3"/>
  <c r="AV19" i="3"/>
  <c r="U58" i="3" l="1"/>
  <c r="AY57" i="3"/>
  <c r="S58" i="3"/>
  <c r="O58" i="3"/>
  <c r="G58" i="3"/>
  <c r="K58" i="3"/>
  <c r="M58" i="3"/>
  <c r="C58" i="3"/>
  <c r="AM58" i="3"/>
  <c r="C5" i="1" l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</calcChain>
</file>

<file path=xl/sharedStrings.xml><?xml version="1.0" encoding="utf-8"?>
<sst xmlns="http://schemas.openxmlformats.org/spreadsheetml/2006/main" count="95" uniqueCount="77">
  <si>
    <t>weeks</t>
  </si>
  <si>
    <t>mice</t>
  </si>
  <si>
    <t>Animal source: C57BL/6J male mice ordered from JAX at 3 weeks old</t>
  </si>
  <si>
    <t xml:space="preserve">HFD: 60% HFD (D12492; research diet) feeding started from 4 weeks old </t>
  </si>
  <si>
    <t xml:space="preserve">Group size: 4 mice per cage </t>
  </si>
  <si>
    <t>ID</t>
  </si>
  <si>
    <t>Body weight changes before VSG</t>
  </si>
  <si>
    <t>Date</t>
  </si>
  <si>
    <t>Days</t>
  </si>
  <si>
    <t>Age</t>
  </si>
  <si>
    <t>Trait 1:  weight (g)</t>
  </si>
  <si>
    <t>Mouse ID</t>
  </si>
  <si>
    <t>Mean</t>
  </si>
  <si>
    <t>Sample Size</t>
  </si>
  <si>
    <t>SEM</t>
  </si>
  <si>
    <t>(Q1)</t>
  </si>
  <si>
    <t>(Q3)</t>
  </si>
  <si>
    <t>IQR</t>
  </si>
  <si>
    <t>Skew</t>
  </si>
  <si>
    <t>Median</t>
  </si>
  <si>
    <t>MAD</t>
  </si>
  <si>
    <t>Median of MAD</t>
  </si>
  <si>
    <t>W1</t>
  </si>
  <si>
    <t>W2</t>
  </si>
  <si>
    <t>W3</t>
  </si>
  <si>
    <t>W5</t>
  </si>
  <si>
    <t>W10</t>
  </si>
  <si>
    <t>W6</t>
  </si>
  <si>
    <t>W7</t>
  </si>
  <si>
    <t>W8</t>
  </si>
  <si>
    <t>W9</t>
  </si>
  <si>
    <t>W1 Abs Dev</t>
  </si>
  <si>
    <t>W2 - W1</t>
  </si>
  <si>
    <t>(W2 - W1)/W1</t>
  </si>
  <si>
    <t>W10 Abs Dev</t>
  </si>
  <si>
    <t>W10 - W1</t>
  </si>
  <si>
    <t>(W10 - W1)/W1</t>
  </si>
  <si>
    <t>W2 Abs Dev</t>
  </si>
  <si>
    <t>W3 - W2</t>
  </si>
  <si>
    <t>(W3 - W2)/W2</t>
  </si>
  <si>
    <t>W3 Abs Dev</t>
  </si>
  <si>
    <t>W4 - W3</t>
  </si>
  <si>
    <t>(W4 - W3)/W3</t>
  </si>
  <si>
    <t>W5 Abs Dev</t>
  </si>
  <si>
    <t>W6 - W5</t>
  </si>
  <si>
    <t>(W6 - W5)/W5</t>
  </si>
  <si>
    <t>W6 Abs Dev</t>
  </si>
  <si>
    <t>W7- W6</t>
  </si>
  <si>
    <t>(W7 - W6)/W6</t>
  </si>
  <si>
    <t>W7 Abs Dev</t>
  </si>
  <si>
    <t>W8 - W7</t>
  </si>
  <si>
    <t>(W8 - W7)/W7</t>
  </si>
  <si>
    <t>W8 Abs Dev</t>
  </si>
  <si>
    <t>W9 - W8</t>
  </si>
  <si>
    <t>(W9 - W8)/W8</t>
  </si>
  <si>
    <t>W9 Abs Dev</t>
  </si>
  <si>
    <t>W10 - W9</t>
  </si>
  <si>
    <t>(W10 - W9)/W9</t>
  </si>
  <si>
    <t>W4</t>
  </si>
  <si>
    <t>W4 Abs Dev</t>
  </si>
  <si>
    <t>W5 - W4</t>
  </si>
  <si>
    <t>(W5 - W4/W4</t>
  </si>
  <si>
    <t>Individual Mice</t>
  </si>
  <si>
    <t>Longitudinal Weight Per Individual</t>
  </si>
  <si>
    <t>Normalized Weight Change Over Time Per Individual</t>
  </si>
  <si>
    <t>Indiviual Weight</t>
  </si>
  <si>
    <t>Normalized 
Wt Change</t>
  </si>
  <si>
    <t>Abs (Normalized Weight Change between 2 timepoints - Median of Normalized Weight Change Over Time)</t>
  </si>
  <si>
    <t>(W2 - W1)/W1 
Abs Dev</t>
  </si>
  <si>
    <t>(W3 - W2)/W2 
Abs Dev</t>
  </si>
  <si>
    <t>(W4 - W3)/W3 
Abs Dev</t>
  </si>
  <si>
    <t>(W5 - W4)/W4 
Abs Dev</t>
  </si>
  <si>
    <t>(W6 - W5)/W5 
Abs Dev</t>
  </si>
  <si>
    <t>(W7 - W6)/W6 
Abs Dev</t>
  </si>
  <si>
    <t>(W8 - W7)/W7 
Abs Dev</t>
  </si>
  <si>
    <t>(W9 - W8)/W8 
Abs Dev</t>
  </si>
  <si>
    <t>(W10 - W9)/W9 
Abs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</si>
</sst>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5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left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right"/>
    </xf>
    <xf numFmtId="0" fontId="0" fillId="0" borderId="14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0" xfId="0" applyFont="1" applyBorder="1" applyAlignment="1"/>
    <xf numFmtId="165" fontId="0" fillId="0" borderId="0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0" fontId="0" fillId="0" borderId="0" xfId="0" applyBorder="1"/>
    <xf numFmtId="165" fontId="0" fillId="0" borderId="1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165" fontId="0" fillId="0" borderId="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 Male Mice on High Fat Diet for 10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Data!$C$6:$L$6</c:f>
              <c:numCache>
                <c:formatCode>0.0</c:formatCode>
                <c:ptCount val="10"/>
                <c:pt idx="0">
                  <c:v>22</c:v>
                </c:pt>
                <c:pt idx="1">
                  <c:v>25.4</c:v>
                </c:pt>
                <c:pt idx="2">
                  <c:v>27.8</c:v>
                </c:pt>
                <c:pt idx="3">
                  <c:v>30</c:v>
                </c:pt>
                <c:pt idx="4">
                  <c:v>32.700000000000003</c:v>
                </c:pt>
                <c:pt idx="5">
                  <c:v>35.799999999999997</c:v>
                </c:pt>
                <c:pt idx="6">
                  <c:v>38.6</c:v>
                </c:pt>
                <c:pt idx="7">
                  <c:v>41.1</c:v>
                </c:pt>
                <c:pt idx="8">
                  <c:v>43.8</c:v>
                </c:pt>
                <c:pt idx="9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507-A18E-2465059034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Data!$C$7:$L$7</c:f>
              <c:numCache>
                <c:formatCode>0.0</c:formatCode>
                <c:ptCount val="10"/>
                <c:pt idx="0">
                  <c:v>19.399999999999999</c:v>
                </c:pt>
                <c:pt idx="1">
                  <c:v>21.7</c:v>
                </c:pt>
                <c:pt idx="2">
                  <c:v>23.5</c:v>
                </c:pt>
                <c:pt idx="3">
                  <c:v>25.5</c:v>
                </c:pt>
                <c:pt idx="4">
                  <c:v>27.6</c:v>
                </c:pt>
                <c:pt idx="5">
                  <c:v>30</c:v>
                </c:pt>
                <c:pt idx="6">
                  <c:v>32.6</c:v>
                </c:pt>
                <c:pt idx="7">
                  <c:v>35.200000000000003</c:v>
                </c:pt>
                <c:pt idx="8">
                  <c:v>36.6</c:v>
                </c:pt>
                <c:pt idx="9">
                  <c:v>39.200000000000003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3-4507-A18E-2465059034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Data!$C$8:$L$8</c:f>
              <c:numCache>
                <c:formatCode>0.0</c:formatCode>
                <c:ptCount val="10"/>
                <c:pt idx="0">
                  <c:v>19.8</c:v>
                </c:pt>
                <c:pt idx="1">
                  <c:v>21.7</c:v>
                </c:pt>
                <c:pt idx="2">
                  <c:v>23.4</c:v>
                </c:pt>
                <c:pt idx="3">
                  <c:v>26</c:v>
                </c:pt>
                <c:pt idx="4">
                  <c:v>28.2</c:v>
                </c:pt>
                <c:pt idx="5">
                  <c:v>30.4</c:v>
                </c:pt>
                <c:pt idx="6">
                  <c:v>33.200000000000003</c:v>
                </c:pt>
                <c:pt idx="7">
                  <c:v>35.299999999999997</c:v>
                </c:pt>
                <c:pt idx="8">
                  <c:v>37.6</c:v>
                </c:pt>
                <c:pt idx="9">
                  <c:v>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3-4507-A18E-24650590349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Data!$C$9:$L$9</c:f>
              <c:numCache>
                <c:formatCode>0.0</c:formatCode>
                <c:ptCount val="10"/>
                <c:pt idx="0">
                  <c:v>19.899999999999999</c:v>
                </c:pt>
                <c:pt idx="1">
                  <c:v>24.3</c:v>
                </c:pt>
                <c:pt idx="2">
                  <c:v>27.1</c:v>
                </c:pt>
                <c:pt idx="3">
                  <c:v>30.4</c:v>
                </c:pt>
                <c:pt idx="4">
                  <c:v>34.1</c:v>
                </c:pt>
                <c:pt idx="5">
                  <c:v>38</c:v>
                </c:pt>
                <c:pt idx="6">
                  <c:v>41.3</c:v>
                </c:pt>
                <c:pt idx="7">
                  <c:v>44.5</c:v>
                </c:pt>
                <c:pt idx="8">
                  <c:v>47.1</c:v>
                </c:pt>
                <c:pt idx="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3-4507-A18E-2465059034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Data!$C$10:$L$10</c:f>
              <c:numCache>
                <c:formatCode>0.0</c:formatCode>
                <c:ptCount val="10"/>
                <c:pt idx="0">
                  <c:v>21.4</c:v>
                </c:pt>
                <c:pt idx="1">
                  <c:v>24.2</c:v>
                </c:pt>
                <c:pt idx="2">
                  <c:v>26.6</c:v>
                </c:pt>
                <c:pt idx="3">
                  <c:v>29.5</c:v>
                </c:pt>
                <c:pt idx="4">
                  <c:v>33.1</c:v>
                </c:pt>
                <c:pt idx="5">
                  <c:v>36.200000000000003</c:v>
                </c:pt>
                <c:pt idx="6">
                  <c:v>39.1</c:v>
                </c:pt>
                <c:pt idx="7">
                  <c:v>42.9</c:v>
                </c:pt>
                <c:pt idx="8">
                  <c:v>46.5</c:v>
                </c:pt>
                <c:pt idx="9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53-4507-A18E-24650590349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Data!$C$11:$L$11</c:f>
              <c:numCache>
                <c:formatCode>0.0</c:formatCode>
                <c:ptCount val="10"/>
                <c:pt idx="0">
                  <c:v>21</c:v>
                </c:pt>
                <c:pt idx="1">
                  <c:v>22.8</c:v>
                </c:pt>
                <c:pt idx="2">
                  <c:v>24.9</c:v>
                </c:pt>
                <c:pt idx="3">
                  <c:v>27</c:v>
                </c:pt>
                <c:pt idx="4">
                  <c:v>29.7</c:v>
                </c:pt>
                <c:pt idx="5">
                  <c:v>32.33</c:v>
                </c:pt>
                <c:pt idx="6">
                  <c:v>34.6</c:v>
                </c:pt>
                <c:pt idx="7">
                  <c:v>35.6</c:v>
                </c:pt>
                <c:pt idx="8">
                  <c:v>39.4</c:v>
                </c:pt>
                <c:pt idx="9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53-4507-A18E-24650590349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Data!$C$12:$L$12</c:f>
              <c:numCache>
                <c:formatCode>0.0</c:formatCode>
                <c:ptCount val="10"/>
                <c:pt idx="0">
                  <c:v>22.2</c:v>
                </c:pt>
                <c:pt idx="1">
                  <c:v>25.5</c:v>
                </c:pt>
                <c:pt idx="2">
                  <c:v>27.8</c:v>
                </c:pt>
                <c:pt idx="3">
                  <c:v>30.7</c:v>
                </c:pt>
                <c:pt idx="4">
                  <c:v>34.5</c:v>
                </c:pt>
                <c:pt idx="5">
                  <c:v>36.700000000000003</c:v>
                </c:pt>
                <c:pt idx="6">
                  <c:v>39.5</c:v>
                </c:pt>
                <c:pt idx="7">
                  <c:v>44.4</c:v>
                </c:pt>
                <c:pt idx="8">
                  <c:v>47.2</c:v>
                </c:pt>
                <c:pt idx="9">
                  <c:v>49.7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53-4507-A18E-24650590349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Data!$C$13:$L$13</c:f>
              <c:numCache>
                <c:formatCode>0.0</c:formatCode>
                <c:ptCount val="10"/>
                <c:pt idx="0">
                  <c:v>21.7</c:v>
                </c:pt>
                <c:pt idx="1">
                  <c:v>24.2</c:v>
                </c:pt>
                <c:pt idx="2">
                  <c:v>25.9</c:v>
                </c:pt>
                <c:pt idx="3">
                  <c:v>28.3</c:v>
                </c:pt>
                <c:pt idx="4">
                  <c:v>31.5</c:v>
                </c:pt>
                <c:pt idx="5">
                  <c:v>33.5</c:v>
                </c:pt>
                <c:pt idx="6">
                  <c:v>35.299999999999997</c:v>
                </c:pt>
                <c:pt idx="7">
                  <c:v>38.6</c:v>
                </c:pt>
                <c:pt idx="8">
                  <c:v>41.4</c:v>
                </c:pt>
                <c:pt idx="9">
                  <c:v>43.3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53-4507-A18E-24650590349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Data!$C$14:$L$14</c:f>
              <c:numCache>
                <c:formatCode>0.0</c:formatCode>
                <c:ptCount val="10"/>
                <c:pt idx="0">
                  <c:v>19.8</c:v>
                </c:pt>
                <c:pt idx="1">
                  <c:v>23</c:v>
                </c:pt>
                <c:pt idx="2">
                  <c:v>23.9</c:v>
                </c:pt>
                <c:pt idx="3">
                  <c:v>26.1</c:v>
                </c:pt>
                <c:pt idx="4">
                  <c:v>28.6</c:v>
                </c:pt>
                <c:pt idx="5">
                  <c:v>31.4</c:v>
                </c:pt>
                <c:pt idx="6">
                  <c:v>34.5</c:v>
                </c:pt>
                <c:pt idx="7">
                  <c:v>38.1</c:v>
                </c:pt>
                <c:pt idx="8">
                  <c:v>41.2</c:v>
                </c:pt>
                <c:pt idx="9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53-4507-A18E-24650590349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Data!$C$15:$L$15</c:f>
              <c:numCache>
                <c:formatCode>0.0</c:formatCode>
                <c:ptCount val="10"/>
                <c:pt idx="0">
                  <c:v>20.6</c:v>
                </c:pt>
                <c:pt idx="1">
                  <c:v>23.5</c:v>
                </c:pt>
                <c:pt idx="2">
                  <c:v>25.6</c:v>
                </c:pt>
                <c:pt idx="3">
                  <c:v>27.1</c:v>
                </c:pt>
                <c:pt idx="4">
                  <c:v>30</c:v>
                </c:pt>
                <c:pt idx="5">
                  <c:v>32.9</c:v>
                </c:pt>
                <c:pt idx="6">
                  <c:v>36</c:v>
                </c:pt>
                <c:pt idx="7">
                  <c:v>39</c:v>
                </c:pt>
                <c:pt idx="8">
                  <c:v>41.7</c:v>
                </c:pt>
                <c:pt idx="9">
                  <c:v>45.7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53-4507-A18E-24650590349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Data!$C$16:$L$16</c:f>
              <c:numCache>
                <c:formatCode>0.0</c:formatCode>
                <c:ptCount val="10"/>
                <c:pt idx="0">
                  <c:v>19.5</c:v>
                </c:pt>
                <c:pt idx="1">
                  <c:v>22.2</c:v>
                </c:pt>
                <c:pt idx="2">
                  <c:v>23.7</c:v>
                </c:pt>
                <c:pt idx="3">
                  <c:v>26.2</c:v>
                </c:pt>
                <c:pt idx="4">
                  <c:v>27.9</c:v>
                </c:pt>
                <c:pt idx="5">
                  <c:v>30.7</c:v>
                </c:pt>
                <c:pt idx="6">
                  <c:v>34.200000000000003</c:v>
                </c:pt>
                <c:pt idx="7">
                  <c:v>37.200000000000003</c:v>
                </c:pt>
                <c:pt idx="8">
                  <c:v>39.700000000000003</c:v>
                </c:pt>
                <c:pt idx="9">
                  <c:v>43.3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053-4507-A18E-24650590349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Data!$C$17:$L$17</c:f>
              <c:numCache>
                <c:formatCode>0.0</c:formatCode>
                <c:ptCount val="10"/>
                <c:pt idx="0">
                  <c:v>21.3</c:v>
                </c:pt>
                <c:pt idx="1">
                  <c:v>24.6</c:v>
                </c:pt>
                <c:pt idx="2">
                  <c:v>26.8</c:v>
                </c:pt>
                <c:pt idx="3">
                  <c:v>28.8</c:v>
                </c:pt>
                <c:pt idx="4">
                  <c:v>30.6</c:v>
                </c:pt>
                <c:pt idx="5">
                  <c:v>33.4</c:v>
                </c:pt>
                <c:pt idx="6">
                  <c:v>36.4</c:v>
                </c:pt>
                <c:pt idx="7">
                  <c:v>40.6</c:v>
                </c:pt>
                <c:pt idx="8">
                  <c:v>43.7</c:v>
                </c:pt>
                <c:pt idx="9">
                  <c:v>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053-4507-A18E-246505903496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Data!$C$18:$L$18</c:f>
              <c:numCache>
                <c:formatCode>0.0</c:formatCode>
                <c:ptCount val="10"/>
                <c:pt idx="0">
                  <c:v>18.3</c:v>
                </c:pt>
                <c:pt idx="1">
                  <c:v>21.6</c:v>
                </c:pt>
                <c:pt idx="2">
                  <c:v>23</c:v>
                </c:pt>
                <c:pt idx="3">
                  <c:v>24.7</c:v>
                </c:pt>
                <c:pt idx="4">
                  <c:v>27.2</c:v>
                </c:pt>
                <c:pt idx="5">
                  <c:v>29.3</c:v>
                </c:pt>
                <c:pt idx="6">
                  <c:v>31.6</c:v>
                </c:pt>
                <c:pt idx="7">
                  <c:v>34.700000000000003</c:v>
                </c:pt>
                <c:pt idx="8">
                  <c:v>37.6</c:v>
                </c:pt>
                <c:pt idx="9">
                  <c:v>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053-4507-A18E-246505903496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Data!$C$19:$L$19</c:f>
              <c:numCache>
                <c:formatCode>0.0</c:formatCode>
                <c:ptCount val="10"/>
                <c:pt idx="0">
                  <c:v>20</c:v>
                </c:pt>
                <c:pt idx="1">
                  <c:v>24.4</c:v>
                </c:pt>
                <c:pt idx="2">
                  <c:v>27.5</c:v>
                </c:pt>
                <c:pt idx="3">
                  <c:v>29.5</c:v>
                </c:pt>
                <c:pt idx="4">
                  <c:v>33.200000000000003</c:v>
                </c:pt>
                <c:pt idx="5">
                  <c:v>35.9</c:v>
                </c:pt>
                <c:pt idx="6">
                  <c:v>38.9</c:v>
                </c:pt>
                <c:pt idx="7">
                  <c:v>42.4</c:v>
                </c:pt>
                <c:pt idx="8">
                  <c:v>45</c:v>
                </c:pt>
                <c:pt idx="9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053-4507-A18E-246505903496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Data!$C$20:$L$20</c:f>
              <c:numCache>
                <c:formatCode>0.0</c:formatCode>
                <c:ptCount val="10"/>
                <c:pt idx="0">
                  <c:v>19.899999999999999</c:v>
                </c:pt>
                <c:pt idx="1">
                  <c:v>23.9</c:v>
                </c:pt>
                <c:pt idx="2">
                  <c:v>25.4</c:v>
                </c:pt>
                <c:pt idx="3">
                  <c:v>28</c:v>
                </c:pt>
                <c:pt idx="4">
                  <c:v>32</c:v>
                </c:pt>
                <c:pt idx="5">
                  <c:v>35</c:v>
                </c:pt>
                <c:pt idx="6">
                  <c:v>38.299999999999997</c:v>
                </c:pt>
                <c:pt idx="7">
                  <c:v>41.7</c:v>
                </c:pt>
                <c:pt idx="8">
                  <c:v>44.4</c:v>
                </c:pt>
                <c:pt idx="9">
                  <c:v>47.2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053-4507-A18E-246505903496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Data!$C$21:$L$21</c:f>
              <c:numCache>
                <c:formatCode>0.0</c:formatCode>
                <c:ptCount val="10"/>
                <c:pt idx="0">
                  <c:v>17.5</c:v>
                </c:pt>
                <c:pt idx="1">
                  <c:v>21</c:v>
                </c:pt>
                <c:pt idx="2">
                  <c:v>21.9</c:v>
                </c:pt>
                <c:pt idx="3">
                  <c:v>23.6</c:v>
                </c:pt>
                <c:pt idx="4">
                  <c:v>25.6</c:v>
                </c:pt>
                <c:pt idx="5">
                  <c:v>26.7</c:v>
                </c:pt>
                <c:pt idx="6">
                  <c:v>29.1</c:v>
                </c:pt>
                <c:pt idx="7">
                  <c:v>30.8</c:v>
                </c:pt>
                <c:pt idx="8">
                  <c:v>32.6</c:v>
                </c:pt>
                <c:pt idx="9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053-4507-A18E-246505903496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Data!$C$22:$L$22</c:f>
              <c:numCache>
                <c:formatCode>0.0</c:formatCode>
                <c:ptCount val="10"/>
                <c:pt idx="0">
                  <c:v>19.5</c:v>
                </c:pt>
                <c:pt idx="1">
                  <c:v>23.2</c:v>
                </c:pt>
                <c:pt idx="2">
                  <c:v>25.3</c:v>
                </c:pt>
                <c:pt idx="3">
                  <c:v>27.6</c:v>
                </c:pt>
                <c:pt idx="4">
                  <c:v>29.6</c:v>
                </c:pt>
                <c:pt idx="5">
                  <c:v>32.799999999999997</c:v>
                </c:pt>
                <c:pt idx="6">
                  <c:v>35.6</c:v>
                </c:pt>
                <c:pt idx="7">
                  <c:v>39.9</c:v>
                </c:pt>
                <c:pt idx="8">
                  <c:v>42.4</c:v>
                </c:pt>
                <c:pt idx="9">
                  <c:v>44.7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053-4507-A18E-246505903496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Data!$C$23:$L$23</c:f>
              <c:numCache>
                <c:formatCode>0.0</c:formatCode>
                <c:ptCount val="10"/>
                <c:pt idx="0">
                  <c:v>17.899999999999999</c:v>
                </c:pt>
                <c:pt idx="1">
                  <c:v>22.8</c:v>
                </c:pt>
                <c:pt idx="2">
                  <c:v>24.8</c:v>
                </c:pt>
                <c:pt idx="3">
                  <c:v>27.5</c:v>
                </c:pt>
                <c:pt idx="4">
                  <c:v>30</c:v>
                </c:pt>
                <c:pt idx="5">
                  <c:v>33.9</c:v>
                </c:pt>
                <c:pt idx="6">
                  <c:v>37.299999999999997</c:v>
                </c:pt>
                <c:pt idx="7">
                  <c:v>41.5</c:v>
                </c:pt>
                <c:pt idx="8">
                  <c:v>45</c:v>
                </c:pt>
                <c:pt idx="9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053-4507-A18E-246505903496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Data!$C$24:$L$24</c:f>
              <c:numCache>
                <c:formatCode>0.0</c:formatCode>
                <c:ptCount val="10"/>
                <c:pt idx="0">
                  <c:v>21.4</c:v>
                </c:pt>
                <c:pt idx="1">
                  <c:v>24.1</c:v>
                </c:pt>
                <c:pt idx="2">
                  <c:v>26.4</c:v>
                </c:pt>
                <c:pt idx="3">
                  <c:v>29.3</c:v>
                </c:pt>
                <c:pt idx="4">
                  <c:v>31.2</c:v>
                </c:pt>
                <c:pt idx="5">
                  <c:v>34.200000000000003</c:v>
                </c:pt>
                <c:pt idx="6">
                  <c:v>36.200000000000003</c:v>
                </c:pt>
                <c:pt idx="7">
                  <c:v>39.6</c:v>
                </c:pt>
                <c:pt idx="8">
                  <c:v>42.7</c:v>
                </c:pt>
                <c:pt idx="9">
                  <c:v>45.8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053-4507-A18E-246505903496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Data!$C$25:$L$25</c:f>
              <c:numCache>
                <c:formatCode>0.0</c:formatCode>
                <c:ptCount val="10"/>
                <c:pt idx="0">
                  <c:v>20.5</c:v>
                </c:pt>
                <c:pt idx="1">
                  <c:v>23.4</c:v>
                </c:pt>
                <c:pt idx="2">
                  <c:v>24.7</c:v>
                </c:pt>
                <c:pt idx="3">
                  <c:v>28</c:v>
                </c:pt>
                <c:pt idx="4">
                  <c:v>31.2</c:v>
                </c:pt>
                <c:pt idx="5">
                  <c:v>34.200000000000003</c:v>
                </c:pt>
                <c:pt idx="6">
                  <c:v>36.200000000000003</c:v>
                </c:pt>
                <c:pt idx="7">
                  <c:v>39.5</c:v>
                </c:pt>
                <c:pt idx="8">
                  <c:v>43.4</c:v>
                </c:pt>
                <c:pt idx="9">
                  <c:v>45.7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053-4507-A18E-246505903496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Data!$C$26:$L$26</c:f>
              <c:numCache>
                <c:formatCode>0.0</c:formatCode>
                <c:ptCount val="10"/>
                <c:pt idx="0">
                  <c:v>21.3</c:v>
                </c:pt>
                <c:pt idx="1">
                  <c:v>25</c:v>
                </c:pt>
                <c:pt idx="2">
                  <c:v>27.8</c:v>
                </c:pt>
                <c:pt idx="3">
                  <c:v>30.2</c:v>
                </c:pt>
                <c:pt idx="4">
                  <c:v>33.6</c:v>
                </c:pt>
                <c:pt idx="5">
                  <c:v>37.200000000000003</c:v>
                </c:pt>
                <c:pt idx="6">
                  <c:v>40.9</c:v>
                </c:pt>
                <c:pt idx="7">
                  <c:v>44.6</c:v>
                </c:pt>
                <c:pt idx="8">
                  <c:v>47.2</c:v>
                </c:pt>
                <c:pt idx="9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053-4507-A18E-246505903496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Data!$C$27:$L$27</c:f>
              <c:numCache>
                <c:formatCode>0.0</c:formatCode>
                <c:ptCount val="10"/>
                <c:pt idx="0">
                  <c:v>18.5</c:v>
                </c:pt>
                <c:pt idx="1">
                  <c:v>22</c:v>
                </c:pt>
                <c:pt idx="2">
                  <c:v>23.8</c:v>
                </c:pt>
                <c:pt idx="3">
                  <c:v>26.8</c:v>
                </c:pt>
                <c:pt idx="4">
                  <c:v>30.2</c:v>
                </c:pt>
                <c:pt idx="5">
                  <c:v>33</c:v>
                </c:pt>
                <c:pt idx="6">
                  <c:v>36.5</c:v>
                </c:pt>
                <c:pt idx="7">
                  <c:v>40.9</c:v>
                </c:pt>
                <c:pt idx="8">
                  <c:v>43.7</c:v>
                </c:pt>
                <c:pt idx="9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053-4507-A18E-246505903496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Data!$C$28:$L$28</c:f>
              <c:numCache>
                <c:formatCode>0.0</c:formatCode>
                <c:ptCount val="10"/>
                <c:pt idx="0">
                  <c:v>19.899999999999999</c:v>
                </c:pt>
                <c:pt idx="1">
                  <c:v>23.3</c:v>
                </c:pt>
                <c:pt idx="2">
                  <c:v>25</c:v>
                </c:pt>
                <c:pt idx="3">
                  <c:v>27.2</c:v>
                </c:pt>
                <c:pt idx="4">
                  <c:v>30.3</c:v>
                </c:pt>
                <c:pt idx="5">
                  <c:v>34.4</c:v>
                </c:pt>
                <c:pt idx="6">
                  <c:v>37.799999999999997</c:v>
                </c:pt>
                <c:pt idx="7">
                  <c:v>41.1</c:v>
                </c:pt>
                <c:pt idx="8">
                  <c:v>43.3</c:v>
                </c:pt>
                <c:pt idx="9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053-4507-A18E-246505903496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Data!$C$29:$L$29</c:f>
              <c:numCache>
                <c:formatCode>0.0</c:formatCode>
                <c:ptCount val="10"/>
                <c:pt idx="0">
                  <c:v>21</c:v>
                </c:pt>
                <c:pt idx="1">
                  <c:v>24.6</c:v>
                </c:pt>
                <c:pt idx="2">
                  <c:v>26.8</c:v>
                </c:pt>
                <c:pt idx="3">
                  <c:v>28.6</c:v>
                </c:pt>
                <c:pt idx="4">
                  <c:v>31.6</c:v>
                </c:pt>
                <c:pt idx="5">
                  <c:v>34.4</c:v>
                </c:pt>
                <c:pt idx="6">
                  <c:v>37</c:v>
                </c:pt>
                <c:pt idx="7">
                  <c:v>40.700000000000003</c:v>
                </c:pt>
                <c:pt idx="8">
                  <c:v>44.7</c:v>
                </c:pt>
                <c:pt idx="9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053-4507-A18E-246505903496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Data!$C$30:$L$30</c:f>
              <c:numCache>
                <c:formatCode>0.0</c:formatCode>
                <c:ptCount val="10"/>
                <c:pt idx="0">
                  <c:v>20.7</c:v>
                </c:pt>
                <c:pt idx="1">
                  <c:v>24.2</c:v>
                </c:pt>
                <c:pt idx="2">
                  <c:v>26.9</c:v>
                </c:pt>
                <c:pt idx="3">
                  <c:v>29.8</c:v>
                </c:pt>
                <c:pt idx="4">
                  <c:v>32.5</c:v>
                </c:pt>
                <c:pt idx="5">
                  <c:v>35.5</c:v>
                </c:pt>
                <c:pt idx="6">
                  <c:v>39</c:v>
                </c:pt>
                <c:pt idx="7">
                  <c:v>41.6</c:v>
                </c:pt>
                <c:pt idx="8">
                  <c:v>44.8</c:v>
                </c:pt>
                <c:pt idx="9">
                  <c:v>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053-4507-A18E-246505903496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Data!$C$31:$L$31</c:f>
              <c:numCache>
                <c:formatCode>0.0</c:formatCode>
                <c:ptCount val="10"/>
                <c:pt idx="0">
                  <c:v>19.8</c:v>
                </c:pt>
                <c:pt idx="1">
                  <c:v>24.4</c:v>
                </c:pt>
                <c:pt idx="2">
                  <c:v>26.4</c:v>
                </c:pt>
                <c:pt idx="3">
                  <c:v>29.5</c:v>
                </c:pt>
                <c:pt idx="4">
                  <c:v>34</c:v>
                </c:pt>
                <c:pt idx="5">
                  <c:v>37.200000000000003</c:v>
                </c:pt>
                <c:pt idx="6">
                  <c:v>41.1</c:v>
                </c:pt>
                <c:pt idx="7">
                  <c:v>44.4</c:v>
                </c:pt>
                <c:pt idx="8">
                  <c:v>47.3</c:v>
                </c:pt>
                <c:pt idx="9">
                  <c:v>49.6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053-4507-A18E-246505903496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Data!$C$32:$L$32</c:f>
              <c:numCache>
                <c:formatCode>0.0</c:formatCode>
                <c:ptCount val="10"/>
                <c:pt idx="0">
                  <c:v>18.5</c:v>
                </c:pt>
                <c:pt idx="1">
                  <c:v>22.1</c:v>
                </c:pt>
                <c:pt idx="2">
                  <c:v>24.5</c:v>
                </c:pt>
                <c:pt idx="3">
                  <c:v>26.5</c:v>
                </c:pt>
                <c:pt idx="4">
                  <c:v>29</c:v>
                </c:pt>
                <c:pt idx="5">
                  <c:v>32.200000000000003</c:v>
                </c:pt>
                <c:pt idx="6">
                  <c:v>35.799999999999997</c:v>
                </c:pt>
                <c:pt idx="7">
                  <c:v>38.4</c:v>
                </c:pt>
                <c:pt idx="8">
                  <c:v>40.9</c:v>
                </c:pt>
                <c:pt idx="9">
                  <c:v>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053-4507-A18E-246505903496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Data!$C$33:$L$33</c:f>
              <c:numCache>
                <c:formatCode>0.0</c:formatCode>
                <c:ptCount val="10"/>
                <c:pt idx="0">
                  <c:v>15.2</c:v>
                </c:pt>
                <c:pt idx="1">
                  <c:v>21.8</c:v>
                </c:pt>
                <c:pt idx="2">
                  <c:v>24.3</c:v>
                </c:pt>
                <c:pt idx="3">
                  <c:v>27.7</c:v>
                </c:pt>
                <c:pt idx="4">
                  <c:v>31.2</c:v>
                </c:pt>
                <c:pt idx="5">
                  <c:v>34.799999999999997</c:v>
                </c:pt>
                <c:pt idx="6">
                  <c:v>38.6</c:v>
                </c:pt>
                <c:pt idx="7">
                  <c:v>41.9</c:v>
                </c:pt>
                <c:pt idx="8">
                  <c:v>44.7</c:v>
                </c:pt>
                <c:pt idx="9">
                  <c:v>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053-4507-A18E-246505903496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Data!$C$34:$L$34</c:f>
              <c:numCache>
                <c:formatCode>0.0</c:formatCode>
                <c:ptCount val="10"/>
                <c:pt idx="0">
                  <c:v>19.100000000000001</c:v>
                </c:pt>
                <c:pt idx="1">
                  <c:v>21.5</c:v>
                </c:pt>
                <c:pt idx="2">
                  <c:v>22.2</c:v>
                </c:pt>
                <c:pt idx="3">
                  <c:v>23.7</c:v>
                </c:pt>
                <c:pt idx="4">
                  <c:v>26</c:v>
                </c:pt>
                <c:pt idx="5">
                  <c:v>27.7</c:v>
                </c:pt>
                <c:pt idx="6">
                  <c:v>30.1</c:v>
                </c:pt>
                <c:pt idx="7">
                  <c:v>32.299999999999997</c:v>
                </c:pt>
                <c:pt idx="8">
                  <c:v>34.200000000000003</c:v>
                </c:pt>
                <c:pt idx="9">
                  <c:v>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053-4507-A18E-246505903496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Data!$C$35:$L$35</c:f>
              <c:numCache>
                <c:formatCode>0.0</c:formatCode>
                <c:ptCount val="10"/>
                <c:pt idx="0">
                  <c:v>19.7</c:v>
                </c:pt>
                <c:pt idx="1">
                  <c:v>25.3</c:v>
                </c:pt>
                <c:pt idx="2">
                  <c:v>27.3</c:v>
                </c:pt>
                <c:pt idx="3">
                  <c:v>30</c:v>
                </c:pt>
                <c:pt idx="4">
                  <c:v>33.299999999999997</c:v>
                </c:pt>
                <c:pt idx="5">
                  <c:v>36.5</c:v>
                </c:pt>
                <c:pt idx="6">
                  <c:v>39</c:v>
                </c:pt>
                <c:pt idx="7">
                  <c:v>41.2</c:v>
                </c:pt>
                <c:pt idx="8">
                  <c:v>44.8</c:v>
                </c:pt>
                <c:pt idx="9">
                  <c:v>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053-4507-A18E-246505903496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Data!$C$36:$L$36</c:f>
              <c:numCache>
                <c:formatCode>0.0</c:formatCode>
                <c:ptCount val="10"/>
                <c:pt idx="0">
                  <c:v>17.399999999999999</c:v>
                </c:pt>
                <c:pt idx="1">
                  <c:v>23.1</c:v>
                </c:pt>
                <c:pt idx="2">
                  <c:v>25.8</c:v>
                </c:pt>
                <c:pt idx="3">
                  <c:v>28.1</c:v>
                </c:pt>
                <c:pt idx="4">
                  <c:v>31.4</c:v>
                </c:pt>
                <c:pt idx="5">
                  <c:v>34.6</c:v>
                </c:pt>
                <c:pt idx="6">
                  <c:v>37.799999999999997</c:v>
                </c:pt>
                <c:pt idx="7">
                  <c:v>40</c:v>
                </c:pt>
                <c:pt idx="8">
                  <c:v>43.5</c:v>
                </c:pt>
                <c:pt idx="9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053-4507-A18E-246505903496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Data!$C$37:$L$37</c:f>
              <c:numCache>
                <c:formatCode>0.0</c:formatCode>
                <c:ptCount val="10"/>
                <c:pt idx="0">
                  <c:v>18.100000000000001</c:v>
                </c:pt>
                <c:pt idx="1">
                  <c:v>23.2</c:v>
                </c:pt>
                <c:pt idx="2">
                  <c:v>25</c:v>
                </c:pt>
                <c:pt idx="3">
                  <c:v>27.7</c:v>
                </c:pt>
                <c:pt idx="4">
                  <c:v>30.7</c:v>
                </c:pt>
                <c:pt idx="5">
                  <c:v>33.4</c:v>
                </c:pt>
                <c:pt idx="6">
                  <c:v>37.1</c:v>
                </c:pt>
                <c:pt idx="7">
                  <c:v>40</c:v>
                </c:pt>
                <c:pt idx="8">
                  <c:v>43.9</c:v>
                </c:pt>
                <c:pt idx="9">
                  <c:v>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053-4507-A18E-246505903496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Data!$C$38:$L$38</c:f>
              <c:numCache>
                <c:formatCode>0.0</c:formatCode>
                <c:ptCount val="10"/>
                <c:pt idx="0">
                  <c:v>17.3</c:v>
                </c:pt>
                <c:pt idx="1">
                  <c:v>22.6</c:v>
                </c:pt>
                <c:pt idx="2">
                  <c:v>24.6</c:v>
                </c:pt>
                <c:pt idx="3">
                  <c:v>27.2</c:v>
                </c:pt>
                <c:pt idx="4">
                  <c:v>30.7</c:v>
                </c:pt>
                <c:pt idx="5">
                  <c:v>32.9</c:v>
                </c:pt>
                <c:pt idx="6">
                  <c:v>35.4</c:v>
                </c:pt>
                <c:pt idx="7">
                  <c:v>38.5</c:v>
                </c:pt>
                <c:pt idx="8">
                  <c:v>41.9</c:v>
                </c:pt>
                <c:pt idx="9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053-4507-A18E-246505903496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Data!$C$39:$L$39</c:f>
              <c:numCache>
                <c:formatCode>0.0</c:formatCode>
                <c:ptCount val="10"/>
                <c:pt idx="0">
                  <c:v>19.2</c:v>
                </c:pt>
                <c:pt idx="1">
                  <c:v>22.3</c:v>
                </c:pt>
                <c:pt idx="2">
                  <c:v>24</c:v>
                </c:pt>
                <c:pt idx="3">
                  <c:v>26</c:v>
                </c:pt>
                <c:pt idx="4">
                  <c:v>28.7</c:v>
                </c:pt>
                <c:pt idx="5">
                  <c:v>30.8</c:v>
                </c:pt>
                <c:pt idx="6">
                  <c:v>32.700000000000003</c:v>
                </c:pt>
                <c:pt idx="7">
                  <c:v>36.1</c:v>
                </c:pt>
                <c:pt idx="8">
                  <c:v>39.9</c:v>
                </c:pt>
                <c:pt idx="9">
                  <c:v>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053-4507-A18E-246505903496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Data!$C$40:$L$40</c:f>
              <c:numCache>
                <c:formatCode>0.0</c:formatCode>
                <c:ptCount val="10"/>
                <c:pt idx="0">
                  <c:v>19.5</c:v>
                </c:pt>
                <c:pt idx="1">
                  <c:v>21.6</c:v>
                </c:pt>
                <c:pt idx="2">
                  <c:v>23.3</c:v>
                </c:pt>
                <c:pt idx="3">
                  <c:v>25.2</c:v>
                </c:pt>
                <c:pt idx="4">
                  <c:v>27.3</c:v>
                </c:pt>
                <c:pt idx="5">
                  <c:v>28.7</c:v>
                </c:pt>
                <c:pt idx="6">
                  <c:v>31.2</c:v>
                </c:pt>
                <c:pt idx="7">
                  <c:v>34.700000000000003</c:v>
                </c:pt>
                <c:pt idx="8">
                  <c:v>37.299999999999997</c:v>
                </c:pt>
                <c:pt idx="9">
                  <c:v>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053-4507-A18E-246505903496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Data!$C$41:$L$41</c:f>
              <c:numCache>
                <c:formatCode>0.0</c:formatCode>
                <c:ptCount val="10"/>
                <c:pt idx="0">
                  <c:v>18.100000000000001</c:v>
                </c:pt>
                <c:pt idx="1">
                  <c:v>23</c:v>
                </c:pt>
                <c:pt idx="2">
                  <c:v>24.1</c:v>
                </c:pt>
                <c:pt idx="3">
                  <c:v>26.6</c:v>
                </c:pt>
                <c:pt idx="4">
                  <c:v>30.4</c:v>
                </c:pt>
                <c:pt idx="5">
                  <c:v>32.6</c:v>
                </c:pt>
                <c:pt idx="6">
                  <c:v>35</c:v>
                </c:pt>
                <c:pt idx="7">
                  <c:v>39.6</c:v>
                </c:pt>
                <c:pt idx="8">
                  <c:v>43.1</c:v>
                </c:pt>
                <c:pt idx="9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053-4507-A18E-246505903496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Data!$C$42:$L$42</c:f>
              <c:numCache>
                <c:formatCode>0.0</c:formatCode>
                <c:ptCount val="10"/>
                <c:pt idx="0">
                  <c:v>18.2</c:v>
                </c:pt>
                <c:pt idx="1">
                  <c:v>21.7</c:v>
                </c:pt>
                <c:pt idx="2">
                  <c:v>23.6</c:v>
                </c:pt>
                <c:pt idx="3">
                  <c:v>26.3</c:v>
                </c:pt>
                <c:pt idx="4">
                  <c:v>28.6</c:v>
                </c:pt>
                <c:pt idx="5">
                  <c:v>30.8</c:v>
                </c:pt>
                <c:pt idx="6">
                  <c:v>33.4</c:v>
                </c:pt>
                <c:pt idx="7">
                  <c:v>36.4</c:v>
                </c:pt>
                <c:pt idx="8">
                  <c:v>38.6</c:v>
                </c:pt>
                <c:pt idx="9">
                  <c:v>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053-4507-A18E-246505903496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Data!$C$43:$L$43</c:f>
              <c:numCache>
                <c:formatCode>0.0</c:formatCode>
                <c:ptCount val="10"/>
                <c:pt idx="0">
                  <c:v>19.899999999999999</c:v>
                </c:pt>
                <c:pt idx="1">
                  <c:v>22.9</c:v>
                </c:pt>
                <c:pt idx="2">
                  <c:v>25.4</c:v>
                </c:pt>
                <c:pt idx="3">
                  <c:v>27.6</c:v>
                </c:pt>
                <c:pt idx="4">
                  <c:v>30.7</c:v>
                </c:pt>
                <c:pt idx="5">
                  <c:v>32.9</c:v>
                </c:pt>
                <c:pt idx="6">
                  <c:v>35.799999999999997</c:v>
                </c:pt>
                <c:pt idx="7">
                  <c:v>39.1</c:v>
                </c:pt>
                <c:pt idx="8">
                  <c:v>42.3</c:v>
                </c:pt>
                <c:pt idx="9">
                  <c:v>45.8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053-4507-A18E-246505903496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Data!$C$44:$L$44</c:f>
              <c:numCache>
                <c:formatCode>0.0</c:formatCode>
                <c:ptCount val="10"/>
                <c:pt idx="0">
                  <c:v>20.5</c:v>
                </c:pt>
                <c:pt idx="1">
                  <c:v>23.3</c:v>
                </c:pt>
                <c:pt idx="2">
                  <c:v>24.9</c:v>
                </c:pt>
                <c:pt idx="3">
                  <c:v>26.7</c:v>
                </c:pt>
                <c:pt idx="4">
                  <c:v>29.1</c:v>
                </c:pt>
                <c:pt idx="5">
                  <c:v>30.6</c:v>
                </c:pt>
                <c:pt idx="6">
                  <c:v>33.200000000000003</c:v>
                </c:pt>
                <c:pt idx="7">
                  <c:v>35.6</c:v>
                </c:pt>
                <c:pt idx="8">
                  <c:v>37.299999999999997</c:v>
                </c:pt>
                <c:pt idx="9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053-4507-A18E-246505903496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Data!$C$45:$L$45</c:f>
              <c:numCache>
                <c:formatCode>0.0</c:formatCode>
                <c:ptCount val="10"/>
                <c:pt idx="0">
                  <c:v>17.2</c:v>
                </c:pt>
                <c:pt idx="1">
                  <c:v>22</c:v>
                </c:pt>
                <c:pt idx="2">
                  <c:v>24.9</c:v>
                </c:pt>
                <c:pt idx="3">
                  <c:v>28.6</c:v>
                </c:pt>
                <c:pt idx="4">
                  <c:v>33.799999999999997</c:v>
                </c:pt>
                <c:pt idx="5">
                  <c:v>37.700000000000003</c:v>
                </c:pt>
                <c:pt idx="6">
                  <c:v>42.6</c:v>
                </c:pt>
                <c:pt idx="7">
                  <c:v>45.2</c:v>
                </c:pt>
                <c:pt idx="8">
                  <c:v>48.1</c:v>
                </c:pt>
                <c:pt idx="9">
                  <c:v>50.2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053-4507-A18E-246505903496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Data!$C$46:$L$46</c:f>
              <c:numCache>
                <c:formatCode>0.0</c:formatCode>
                <c:ptCount val="10"/>
                <c:pt idx="0">
                  <c:v>19.3</c:v>
                </c:pt>
                <c:pt idx="1">
                  <c:v>23.5</c:v>
                </c:pt>
                <c:pt idx="2">
                  <c:v>26.9</c:v>
                </c:pt>
                <c:pt idx="3">
                  <c:v>30.2</c:v>
                </c:pt>
                <c:pt idx="4">
                  <c:v>33.700000000000003</c:v>
                </c:pt>
                <c:pt idx="5">
                  <c:v>36.799999999999997</c:v>
                </c:pt>
                <c:pt idx="6">
                  <c:v>41.4</c:v>
                </c:pt>
                <c:pt idx="7">
                  <c:v>44.8</c:v>
                </c:pt>
                <c:pt idx="8">
                  <c:v>46.9</c:v>
                </c:pt>
                <c:pt idx="9">
                  <c:v>49.3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053-4507-A18E-246505903496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Data!$C$47:$L$47</c:f>
              <c:numCache>
                <c:formatCode>0.0</c:formatCode>
                <c:ptCount val="10"/>
                <c:pt idx="0">
                  <c:v>18.7</c:v>
                </c:pt>
                <c:pt idx="1">
                  <c:v>22.6</c:v>
                </c:pt>
                <c:pt idx="2">
                  <c:v>25.7</c:v>
                </c:pt>
                <c:pt idx="3">
                  <c:v>28.5</c:v>
                </c:pt>
                <c:pt idx="4">
                  <c:v>32</c:v>
                </c:pt>
                <c:pt idx="5">
                  <c:v>34.200000000000003</c:v>
                </c:pt>
                <c:pt idx="6">
                  <c:v>37.799999999999997</c:v>
                </c:pt>
                <c:pt idx="7">
                  <c:v>41.4</c:v>
                </c:pt>
                <c:pt idx="8">
                  <c:v>43.6</c:v>
                </c:pt>
                <c:pt idx="9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053-4507-A18E-246505903496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Data!$C$48:$L$48</c:f>
              <c:numCache>
                <c:formatCode>0.0</c:formatCode>
                <c:ptCount val="10"/>
                <c:pt idx="0">
                  <c:v>17.8</c:v>
                </c:pt>
                <c:pt idx="1">
                  <c:v>21.4</c:v>
                </c:pt>
                <c:pt idx="2">
                  <c:v>23.8</c:v>
                </c:pt>
                <c:pt idx="3">
                  <c:v>26.8</c:v>
                </c:pt>
                <c:pt idx="4">
                  <c:v>30.9</c:v>
                </c:pt>
                <c:pt idx="5">
                  <c:v>33.6</c:v>
                </c:pt>
                <c:pt idx="6">
                  <c:v>36.1</c:v>
                </c:pt>
                <c:pt idx="7">
                  <c:v>39.799999999999997</c:v>
                </c:pt>
                <c:pt idx="8">
                  <c:v>42.8</c:v>
                </c:pt>
                <c:pt idx="9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053-4507-A18E-246505903496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Data!$C$49:$L$49</c:f>
              <c:numCache>
                <c:formatCode>0.0</c:formatCode>
                <c:ptCount val="10"/>
                <c:pt idx="0">
                  <c:v>18</c:v>
                </c:pt>
                <c:pt idx="1">
                  <c:v>22.9</c:v>
                </c:pt>
                <c:pt idx="2">
                  <c:v>26.2</c:v>
                </c:pt>
                <c:pt idx="3">
                  <c:v>29.4</c:v>
                </c:pt>
                <c:pt idx="4">
                  <c:v>33.6</c:v>
                </c:pt>
                <c:pt idx="5">
                  <c:v>36.5</c:v>
                </c:pt>
                <c:pt idx="6">
                  <c:v>40.299999999999997</c:v>
                </c:pt>
                <c:pt idx="7">
                  <c:v>43.3</c:v>
                </c:pt>
                <c:pt idx="8">
                  <c:v>45.5</c:v>
                </c:pt>
                <c:pt idx="9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053-4507-A18E-246505903496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Data!$C$50:$L$50</c:f>
              <c:numCache>
                <c:formatCode>0.0</c:formatCode>
                <c:ptCount val="10"/>
                <c:pt idx="0">
                  <c:v>19.899999999999999</c:v>
                </c:pt>
                <c:pt idx="1">
                  <c:v>23.6</c:v>
                </c:pt>
                <c:pt idx="2">
                  <c:v>26.3</c:v>
                </c:pt>
                <c:pt idx="3">
                  <c:v>29.1</c:v>
                </c:pt>
                <c:pt idx="4">
                  <c:v>32.200000000000003</c:v>
                </c:pt>
                <c:pt idx="5">
                  <c:v>33.9</c:v>
                </c:pt>
                <c:pt idx="6">
                  <c:v>37.1</c:v>
                </c:pt>
                <c:pt idx="7">
                  <c:v>40.5</c:v>
                </c:pt>
                <c:pt idx="8">
                  <c:v>43.3</c:v>
                </c:pt>
                <c:pt idx="9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053-4507-A18E-246505903496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Data!$C$51:$L$51</c:f>
              <c:numCache>
                <c:formatCode>0.0</c:formatCode>
                <c:ptCount val="10"/>
                <c:pt idx="0">
                  <c:v>19.5</c:v>
                </c:pt>
                <c:pt idx="1">
                  <c:v>23.5</c:v>
                </c:pt>
                <c:pt idx="2">
                  <c:v>26</c:v>
                </c:pt>
                <c:pt idx="3">
                  <c:v>28.8</c:v>
                </c:pt>
                <c:pt idx="4">
                  <c:v>32.6</c:v>
                </c:pt>
                <c:pt idx="5">
                  <c:v>34.9</c:v>
                </c:pt>
                <c:pt idx="6">
                  <c:v>37.799999999999997</c:v>
                </c:pt>
                <c:pt idx="7">
                  <c:v>41.8</c:v>
                </c:pt>
                <c:pt idx="8">
                  <c:v>44.2</c:v>
                </c:pt>
                <c:pt idx="9">
                  <c:v>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053-4507-A18E-246505903496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Data!$C$52:$L$52</c:f>
              <c:numCache>
                <c:formatCode>0.0</c:formatCode>
                <c:ptCount val="10"/>
                <c:pt idx="0">
                  <c:v>17.7</c:v>
                </c:pt>
                <c:pt idx="1">
                  <c:v>21.4</c:v>
                </c:pt>
                <c:pt idx="2">
                  <c:v>22.2</c:v>
                </c:pt>
                <c:pt idx="3">
                  <c:v>24.1</c:v>
                </c:pt>
                <c:pt idx="4">
                  <c:v>26.9</c:v>
                </c:pt>
                <c:pt idx="5">
                  <c:v>28.4</c:v>
                </c:pt>
                <c:pt idx="6">
                  <c:v>31.1</c:v>
                </c:pt>
                <c:pt idx="7">
                  <c:v>34.5</c:v>
                </c:pt>
                <c:pt idx="8">
                  <c:v>36.799999999999997</c:v>
                </c:pt>
                <c:pt idx="9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053-4507-A18E-246505903496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Data!$C$5:$L$5</c:f>
              <c:numCache>
                <c:formatCode>0</c:formatCode>
                <c:ptCount val="10"/>
                <c:pt idx="0">
                  <c:v>28</c:v>
                </c:pt>
                <c:pt idx="1">
                  <c:v>38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</c:numCache>
            </c:numRef>
          </c:xVal>
          <c:yVal>
            <c:numRef>
              <c:f>Data!$C$53:$L$53</c:f>
              <c:numCache>
                <c:formatCode>0.0</c:formatCode>
                <c:ptCount val="10"/>
                <c:pt idx="0">
                  <c:v>18.399999999999999</c:v>
                </c:pt>
                <c:pt idx="1">
                  <c:v>21.33</c:v>
                </c:pt>
                <c:pt idx="2">
                  <c:v>24.2</c:v>
                </c:pt>
                <c:pt idx="3">
                  <c:v>27.4</c:v>
                </c:pt>
                <c:pt idx="4">
                  <c:v>30.9</c:v>
                </c:pt>
                <c:pt idx="5">
                  <c:v>33.5</c:v>
                </c:pt>
                <c:pt idx="6">
                  <c:v>37.299999999999997</c:v>
                </c:pt>
                <c:pt idx="7">
                  <c:v>40.299999999999997</c:v>
                </c:pt>
                <c:pt idx="8">
                  <c:v>43.4</c:v>
                </c:pt>
                <c:pt idx="9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053-4507-A18E-24650590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1552"/>
        <c:axId val="177034592"/>
      </c:scatterChart>
      <c:valAx>
        <c:axId val="1786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mice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4592"/>
        <c:crosses val="autoZero"/>
        <c:crossBetween val="midCat"/>
      </c:valAx>
      <c:valAx>
        <c:axId val="177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Weight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'pNO Report'!$BA$53:$BJ$53</c:f>
              <c:numCache>
                <c:formatCode>0.0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7-4479-93CF-A5C5CBCC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47392"/>
        <c:axId val="388884736"/>
      </c:scatterChart>
      <c:valAx>
        <c:axId val="3882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84736"/>
        <c:crosses val="autoZero"/>
        <c:crossBetween val="midCat"/>
      </c:valAx>
      <c:valAx>
        <c:axId val="3888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 Score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'pNO Report'!$B$61:$AO$61</c:f>
              <c:numCache>
                <c:formatCode>0.000</c:formatCode>
                <c:ptCount val="40"/>
                <c:pt idx="0">
                  <c:v>1.1000000000000014</c:v>
                </c:pt>
                <c:pt idx="4">
                  <c:v>1.0500000000000007</c:v>
                </c:pt>
                <c:pt idx="8">
                  <c:v>1.1999999999999993</c:v>
                </c:pt>
                <c:pt idx="12">
                  <c:v>1.25</c:v>
                </c:pt>
                <c:pt idx="16">
                  <c:v>1.75</c:v>
                </c:pt>
                <c:pt idx="20">
                  <c:v>1.7000000000000028</c:v>
                </c:pt>
                <c:pt idx="24">
                  <c:v>2.0500000000000007</c:v>
                </c:pt>
                <c:pt idx="28">
                  <c:v>1.75</c:v>
                </c:pt>
                <c:pt idx="32">
                  <c:v>1.6500000000000057</c:v>
                </c:pt>
                <c:pt idx="36">
                  <c:v>1.3999999999999986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7-4D61-8FED-43A4705F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99504"/>
        <c:axId val="388885776"/>
      </c:scatterChart>
      <c:valAx>
        <c:axId val="3888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85776"/>
        <c:crosses val="autoZero"/>
        <c:crossBetween val="midCat"/>
      </c:valAx>
      <c:valAx>
        <c:axId val="3888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</a:t>
            </a:r>
            <a:r>
              <a:rPr lang="en-US" baseline="0"/>
              <a:t> of individuals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7429844151595"/>
          <c:y val="5.4829664149124213E-2"/>
          <c:w val="0.85540529308836399"/>
          <c:h val="0.897031139681408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'pNO Report'!$AY$5</c:f>
              <c:numCache>
                <c:formatCode>0.00</c:formatCode>
                <c:ptCount val="1"/>
                <c:pt idx="0">
                  <c:v>1.4369851269243643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D42-91DC-07CA3443CF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'pNO Report'!$AY$6</c:f>
              <c:numCache>
                <c:formatCode>0.00</c:formatCode>
                <c:ptCount val="1"/>
                <c:pt idx="0">
                  <c:v>0.37173579109063132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D42-91DC-07CA3443CF8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'pNO Report'!$AY$7</c:f>
              <c:numCache>
                <c:formatCode>0.00</c:formatCode>
                <c:ptCount val="1"/>
                <c:pt idx="0">
                  <c:v>1.3764249333010126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D42-91DC-07CA3443CF8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'pNO Report'!$AY$8</c:f>
              <c:numCache>
                <c:formatCode>0.00</c:formatCode>
                <c:ptCount val="1"/>
                <c:pt idx="0">
                  <c:v>2.7527396203117798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0-4D42-91DC-07CA3443CF8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'pNO Report'!$AY$9</c:f>
              <c:numCache>
                <c:formatCode>0.00</c:formatCode>
                <c:ptCount val="1"/>
                <c:pt idx="0">
                  <c:v>1.3270616851179404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0-4D42-91DC-07CA3443CF8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'pNO Report'!$AY$10</c:f>
              <c:numCache>
                <c:formatCode>0.00</c:formatCode>
                <c:ptCount val="1"/>
                <c:pt idx="0">
                  <c:v>1.4285714285714235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D0-4D42-91DC-07CA3443CF8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Report'!$AY$11</c:f>
              <c:numCache>
                <c:formatCode>0.00</c:formatCode>
                <c:ptCount val="1"/>
                <c:pt idx="0">
                  <c:v>2.7133015368309419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D0-4D42-91DC-07CA3443CF8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Report'!$AY$12</c:f>
              <c:numCache>
                <c:formatCode>0.00</c:formatCode>
                <c:ptCount val="1"/>
                <c:pt idx="0">
                  <c:v>2.0125232560465891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D0-4D42-91DC-07CA3443CF8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Report'!$AY$13</c:f>
              <c:numCache>
                <c:formatCode>0.00</c:formatCode>
                <c:ptCount val="1"/>
                <c:pt idx="0">
                  <c:v>0.84067998363279295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D0-4D42-91DC-07CA3443CF8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Report'!$AY$14</c:f>
              <c:numCache>
                <c:formatCode>0.00</c:formatCode>
                <c:ptCount val="1"/>
                <c:pt idx="0">
                  <c:v>1.0891590678824767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D0-4D42-91DC-07CA3443CF8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Report'!$AY$15</c:f>
              <c:numCache>
                <c:formatCode>0.00</c:formatCode>
                <c:ptCount val="1"/>
                <c:pt idx="0">
                  <c:v>2.3112533188099791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D0-4D42-91DC-07CA3443CF8A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Report'!$AY$16</c:f>
              <c:numCache>
                <c:formatCode>0.00</c:formatCode>
                <c:ptCount val="1"/>
                <c:pt idx="0">
                  <c:v>1.4804028637301263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7D0-4D42-91DC-07CA3443CF8A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Report'!$AY$17</c:f>
              <c:numCache>
                <c:formatCode>0.00</c:formatCode>
                <c:ptCount val="1"/>
                <c:pt idx="0">
                  <c:v>0.58741905642923364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D0-4D42-91DC-07CA3443CF8A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Report'!$AY$18</c:f>
              <c:numCache>
                <c:formatCode>0.00</c:formatCode>
                <c:ptCount val="1"/>
                <c:pt idx="0">
                  <c:v>1.9121015165583441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D0-4D42-91DC-07CA3443CF8A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Report'!$AY$19</c:f>
              <c:numCache>
                <c:formatCode>0.00</c:formatCode>
                <c:ptCount val="1"/>
                <c:pt idx="0">
                  <c:v>2.9001798561151189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7D0-4D42-91DC-07CA3443CF8A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Report'!$AY$20</c:f>
              <c:numCache>
                <c:formatCode>0.00</c:formatCode>
                <c:ptCount val="1"/>
                <c:pt idx="0">
                  <c:v>1.918401233469738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7D0-4D42-91DC-07CA3443CF8A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Report'!$AY$21</c:f>
              <c:numCache>
                <c:formatCode>0.00</c:formatCode>
                <c:ptCount val="1"/>
                <c:pt idx="0">
                  <c:v>1.8053473263368383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7D0-4D42-91DC-07CA3443CF8A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Report'!$AY$22</c:f>
              <c:numCache>
                <c:formatCode>0.00</c:formatCode>
                <c:ptCount val="1"/>
                <c:pt idx="0">
                  <c:v>1.257568700512339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7D0-4D42-91DC-07CA3443CF8A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Report'!$AY$23</c:f>
              <c:numCache>
                <c:formatCode>0.00</c:formatCode>
                <c:ptCount val="1"/>
                <c:pt idx="0">
                  <c:v>1.592583291478332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7D0-4D42-91DC-07CA3443CF8A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Report'!$AY$24</c:f>
              <c:numCache>
                <c:formatCode>0.00</c:formatCode>
                <c:ptCount val="1"/>
                <c:pt idx="0">
                  <c:v>3.7449392712550531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7D0-4D42-91DC-07CA3443CF8A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Report'!$AY$25</c:f>
              <c:numCache>
                <c:formatCode>0.00</c:formatCode>
                <c:ptCount val="1"/>
                <c:pt idx="0">
                  <c:v>1.3120415865555985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7D0-4D42-91DC-07CA3443CF8A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Report'!$AY$26</c:f>
              <c:numCache>
                <c:formatCode>0.00</c:formatCode>
                <c:ptCount val="1"/>
                <c:pt idx="0">
                  <c:v>2.0805065581184929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7D0-4D42-91DC-07CA3443CF8A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Report'!$AY$27</c:f>
              <c:numCache>
                <c:formatCode>0.00</c:formatCode>
                <c:ptCount val="1"/>
                <c:pt idx="0">
                  <c:v>2.5970588235294203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D0-4D42-91DC-07CA3443CF8A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Report'!$AY$28</c:f>
              <c:numCache>
                <c:formatCode>0.00</c:formatCode>
                <c:ptCount val="1"/>
                <c:pt idx="0">
                  <c:v>1.3849498960105788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7D0-4D42-91DC-07CA3443CF8A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Report'!$AY$29</c:f>
              <c:numCache>
                <c:formatCode>0.00</c:formatCode>
                <c:ptCount val="1"/>
                <c:pt idx="0">
                  <c:v>1.5498999142121896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7D0-4D42-91DC-07CA3443CF8A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Report'!$AY$30</c:f>
              <c:numCache>
                <c:formatCode>0.00</c:formatCode>
                <c:ptCount val="1"/>
                <c:pt idx="0">
                  <c:v>2.3306595365418876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7D0-4D42-91DC-07CA3443CF8A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Report'!$AY$31</c:f>
              <c:numCache>
                <c:formatCode>0.00</c:formatCode>
                <c:ptCount val="1"/>
                <c:pt idx="0">
                  <c:v>1.7461619594515212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7D0-4D42-91DC-07CA3443CF8A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Report'!$AY$32</c:f>
              <c:numCache>
                <c:formatCode>0.00</c:formatCode>
                <c:ptCount val="1"/>
                <c:pt idx="0">
                  <c:v>2.5238796390682174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7D0-4D42-91DC-07CA3443CF8A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Report'!$AY$33</c:f>
              <c:numCache>
                <c:formatCode>0.00</c:formatCode>
                <c:ptCount val="1"/>
                <c:pt idx="0">
                  <c:v>1.3552898281300823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7D0-4D42-91DC-07CA3443CF8A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Report'!$AY$34</c:f>
              <c:numCache>
                <c:formatCode>0.00</c:formatCode>
                <c:ptCount val="1"/>
                <c:pt idx="0">
                  <c:v>1.8885490091767376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7D0-4D42-91DC-07CA3443CF8A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Report'!$AY$35</c:f>
              <c:numCache>
                <c:formatCode>0.00</c:formatCode>
                <c:ptCount val="1"/>
                <c:pt idx="0">
                  <c:v>0.97269284432926484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7D0-4D42-91DC-07CA3443CF8A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Report'!$AY$36</c:f>
              <c:numCache>
                <c:formatCode>0.00</c:formatCode>
                <c:ptCount val="1"/>
                <c:pt idx="0">
                  <c:v>1.3278443113772589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7D0-4D42-91DC-07CA3443CF8A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Report'!$AY$37</c:f>
              <c:numCache>
                <c:formatCode>0.00</c:formatCode>
                <c:ptCount val="1"/>
                <c:pt idx="0">
                  <c:v>1.232384636639952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7D0-4D42-91DC-07CA3443CF8A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Report'!$AY$38</c:f>
              <c:numCache>
                <c:formatCode>0.00</c:formatCode>
                <c:ptCount val="1"/>
                <c:pt idx="0">
                  <c:v>2.0512820512820493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7D0-4D42-91DC-07CA3443CF8A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Report'!$AY$39</c:f>
              <c:numCache>
                <c:formatCode>0.00</c:formatCode>
                <c:ptCount val="1"/>
                <c:pt idx="0">
                  <c:v>0.64780402489958977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7D0-4D42-91DC-07CA3443CF8A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Report'!$AY$40</c:f>
              <c:numCache>
                <c:formatCode>0.00</c:formatCode>
                <c:ptCount val="1"/>
                <c:pt idx="0">
                  <c:v>1.6015417331206705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7D0-4D42-91DC-07CA3443CF8A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Report'!$AY$41</c:f>
              <c:numCache>
                <c:formatCode>0.00</c:formatCode>
                <c:ptCount val="1"/>
                <c:pt idx="0">
                  <c:v>1.0529394559812859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7D0-4D42-91DC-07CA3443CF8A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Report'!$AY$42</c:f>
              <c:numCache>
                <c:formatCode>0.00</c:formatCode>
                <c:ptCount val="1"/>
                <c:pt idx="0">
                  <c:v>0.63044644314710907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7D0-4D42-91DC-07CA3443CF8A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Report'!$AY$43</c:f>
              <c:numCache>
                <c:formatCode>0.00</c:formatCode>
                <c:ptCount val="1"/>
                <c:pt idx="0">
                  <c:v>1.3307923382538069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7D0-4D42-91DC-07CA3443CF8A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Report'!$AY$44</c:f>
              <c:numCache>
                <c:formatCode>0.00</c:formatCode>
                <c:ptCount val="1"/>
                <c:pt idx="0">
                  <c:v>5.1844707017120681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7D0-4D42-91DC-07CA3443CF8A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Report'!$AY$45</c:f>
              <c:numCache>
                <c:formatCode>0.00</c:formatCode>
                <c:ptCount val="1"/>
                <c:pt idx="0">
                  <c:v>2.8786811328730262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7D0-4D42-91DC-07CA3443CF8A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Report'!$AY$46</c:f>
              <c:numCache>
                <c:formatCode>0.00</c:formatCode>
                <c:ptCount val="1"/>
                <c:pt idx="0">
                  <c:v>3.1904983698183593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7D0-4D42-91DC-07CA3443CF8A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Report'!$AY$47</c:f>
              <c:numCache>
                <c:formatCode>0.00</c:formatCode>
                <c:ptCount val="1"/>
                <c:pt idx="0">
                  <c:v>2.7116190370133091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7D0-4D42-91DC-07CA3443CF8A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Report'!$AY$48</c:f>
              <c:numCache>
                <c:formatCode>0.00</c:formatCode>
                <c:ptCount val="1"/>
                <c:pt idx="0">
                  <c:v>3.8747553816047149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7D0-4D42-91DC-07CA3443CF8A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Report'!$AY$49</c:f>
              <c:numCache>
                <c:formatCode>0.00</c:formatCode>
                <c:ptCount val="1"/>
                <c:pt idx="0">
                  <c:v>1.5873340282177517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7D0-4D42-91DC-07CA3443CF8A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Report'!$AY$50</c:f>
              <c:numCache>
                <c:formatCode>0.00</c:formatCode>
                <c:ptCount val="1"/>
                <c:pt idx="0">
                  <c:v>2.6124338624338646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7D0-4D42-91DC-07CA3443CF8A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Report'!$AY$51</c:f>
              <c:numCache>
                <c:formatCode>0.00</c:formatCode>
                <c:ptCount val="1"/>
                <c:pt idx="0">
                  <c:v>2.3739173256857997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7D0-4D42-91DC-07CA3443CF8A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Report'!$AY$52</c:f>
              <c:numCache>
                <c:formatCode>0.00</c:formatCode>
                <c:ptCount val="1"/>
                <c:pt idx="0">
                  <c:v>2.9290440998888903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7D0-4D42-91DC-07CA3443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92848"/>
        <c:axId val="389826528"/>
      </c:scatterChart>
      <c:valAx>
        <c:axId val="38909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6528"/>
        <c:crosses val="autoZero"/>
        <c:crossBetween val="midCat"/>
      </c:valAx>
      <c:valAx>
        <c:axId val="3898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'pNO Report'!$AY$5</c:f>
              <c:numCache>
                <c:formatCode>0.00</c:formatCode>
                <c:ptCount val="1"/>
                <c:pt idx="0">
                  <c:v>1.4369851269243643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F-4ADA-A220-CA6A35EBC8D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'pNO Report'!$AY$6</c:f>
              <c:numCache>
                <c:formatCode>0.00</c:formatCode>
                <c:ptCount val="1"/>
                <c:pt idx="0">
                  <c:v>0.37173579109063132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F-4ADA-A220-CA6A35EBC8D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'pNO Report'!$AY$7</c:f>
              <c:numCache>
                <c:formatCode>0.00</c:formatCode>
                <c:ptCount val="1"/>
                <c:pt idx="0">
                  <c:v>1.3764249333010126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F-4ADA-A220-CA6A35EBC8D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'pNO Report'!$AY$8</c:f>
              <c:numCache>
                <c:formatCode>0.00</c:formatCode>
                <c:ptCount val="1"/>
                <c:pt idx="0">
                  <c:v>2.7527396203117798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F-4ADA-A220-CA6A35EBC8D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'pNO Report'!$AY$9</c:f>
              <c:numCache>
                <c:formatCode>0.00</c:formatCode>
                <c:ptCount val="1"/>
                <c:pt idx="0">
                  <c:v>1.3270616851179404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8F-4ADA-A220-CA6A35EBC8D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'pNO Report'!$AY$10</c:f>
              <c:numCache>
                <c:formatCode>0.00</c:formatCode>
                <c:ptCount val="1"/>
                <c:pt idx="0">
                  <c:v>1.4285714285714235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8F-4ADA-A220-CA6A35EBC8D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Report'!$AY$11</c:f>
              <c:numCache>
                <c:formatCode>0.00</c:formatCode>
                <c:ptCount val="1"/>
                <c:pt idx="0">
                  <c:v>2.7133015368309419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8F-4ADA-A220-CA6A35EBC8D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Report'!$AY$12</c:f>
              <c:numCache>
                <c:formatCode>0.00</c:formatCode>
                <c:ptCount val="1"/>
                <c:pt idx="0">
                  <c:v>2.0125232560465891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8F-4ADA-A220-CA6A35EBC8D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Report'!$AY$13</c:f>
              <c:numCache>
                <c:formatCode>0.00</c:formatCode>
                <c:ptCount val="1"/>
                <c:pt idx="0">
                  <c:v>0.84067998363279295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8F-4ADA-A220-CA6A35EBC8D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Report'!$AY$14</c:f>
              <c:numCache>
                <c:formatCode>0.00</c:formatCode>
                <c:ptCount val="1"/>
                <c:pt idx="0">
                  <c:v>1.0891590678824767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8F-4ADA-A220-CA6A35EBC8D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Report'!$AY$15</c:f>
              <c:numCache>
                <c:formatCode>0.00</c:formatCode>
                <c:ptCount val="1"/>
                <c:pt idx="0">
                  <c:v>2.3112533188099791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8F-4ADA-A220-CA6A35EBC8D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'pNO Report'!$AY$16</c:f>
              <c:numCache>
                <c:formatCode>0.00</c:formatCode>
                <c:ptCount val="1"/>
                <c:pt idx="0">
                  <c:v>1.4804028637301263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8F-4ADA-A220-CA6A35EBC8D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Report'!$AY$17</c:f>
              <c:numCache>
                <c:formatCode>0.00</c:formatCode>
                <c:ptCount val="1"/>
                <c:pt idx="0">
                  <c:v>0.58741905642923364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8F-4ADA-A220-CA6A35EBC8D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Report'!$AY$18</c:f>
              <c:numCache>
                <c:formatCode>0.00</c:formatCode>
                <c:ptCount val="1"/>
                <c:pt idx="0">
                  <c:v>1.9121015165583441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8F-4ADA-A220-CA6A35EBC8D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Report'!$AY$19</c:f>
              <c:numCache>
                <c:formatCode>0.00</c:formatCode>
                <c:ptCount val="1"/>
                <c:pt idx="0">
                  <c:v>2.9001798561151189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8F-4ADA-A220-CA6A35EBC8D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Report'!$AY$20</c:f>
              <c:numCache>
                <c:formatCode>0.00</c:formatCode>
                <c:ptCount val="1"/>
                <c:pt idx="0">
                  <c:v>1.918401233469738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28F-4ADA-A220-CA6A35EBC8D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Report'!$AY$21</c:f>
              <c:numCache>
                <c:formatCode>0.00</c:formatCode>
                <c:ptCount val="1"/>
                <c:pt idx="0">
                  <c:v>1.8053473263368383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8F-4ADA-A220-CA6A35EBC8D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'pNO Report'!$AY$22</c:f>
              <c:numCache>
                <c:formatCode>0.00</c:formatCode>
                <c:ptCount val="1"/>
                <c:pt idx="0">
                  <c:v>1.257568700512339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8F-4ADA-A220-CA6A35EBC8D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Report'!$AY$23</c:f>
              <c:numCache>
                <c:formatCode>0.00</c:formatCode>
                <c:ptCount val="1"/>
                <c:pt idx="0">
                  <c:v>1.592583291478332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8F-4ADA-A220-CA6A35EBC8D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Report'!$AY$24</c:f>
              <c:numCache>
                <c:formatCode>0.00</c:formatCode>
                <c:ptCount val="1"/>
                <c:pt idx="0">
                  <c:v>3.7449392712550531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28F-4ADA-A220-CA6A35EBC8D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Report'!$AY$25</c:f>
              <c:numCache>
                <c:formatCode>0.00</c:formatCode>
                <c:ptCount val="1"/>
                <c:pt idx="0">
                  <c:v>1.3120415865555985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8F-4ADA-A220-CA6A35EBC8D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Report'!$AY$26</c:f>
              <c:numCache>
                <c:formatCode>0.00</c:formatCode>
                <c:ptCount val="1"/>
                <c:pt idx="0">
                  <c:v>2.0805065581184929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28F-4ADA-A220-CA6A35EBC8D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Report'!$AY$27</c:f>
              <c:numCache>
                <c:formatCode>0.00</c:formatCode>
                <c:ptCount val="1"/>
                <c:pt idx="0">
                  <c:v>2.5970588235294203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28F-4ADA-A220-CA6A35EBC8D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'pNO Report'!$AY$28</c:f>
              <c:numCache>
                <c:formatCode>0.00</c:formatCode>
                <c:ptCount val="1"/>
                <c:pt idx="0">
                  <c:v>1.3849498960105788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28F-4ADA-A220-CA6A35EBC8DD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Report'!$AY$29</c:f>
              <c:numCache>
                <c:formatCode>0.00</c:formatCode>
                <c:ptCount val="1"/>
                <c:pt idx="0">
                  <c:v>1.5498999142121896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8F-4ADA-A220-CA6A35EBC8DD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Report'!$AY$30</c:f>
              <c:numCache>
                <c:formatCode>0.00</c:formatCode>
                <c:ptCount val="1"/>
                <c:pt idx="0">
                  <c:v>2.3306595365418876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28F-4ADA-A220-CA6A35EBC8DD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Report'!$AY$31</c:f>
              <c:numCache>
                <c:formatCode>0.00</c:formatCode>
                <c:ptCount val="1"/>
                <c:pt idx="0">
                  <c:v>1.7461619594515212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28F-4ADA-A220-CA6A35EBC8DD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Report'!$AY$32</c:f>
              <c:numCache>
                <c:formatCode>0.00</c:formatCode>
                <c:ptCount val="1"/>
                <c:pt idx="0">
                  <c:v>2.5238796390682174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28F-4ADA-A220-CA6A35EBC8DD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Report'!$AY$33</c:f>
              <c:numCache>
                <c:formatCode>0.00</c:formatCode>
                <c:ptCount val="1"/>
                <c:pt idx="0">
                  <c:v>1.3552898281300823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28F-4ADA-A220-CA6A35EBC8DD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'pNO Report'!$AY$34</c:f>
              <c:numCache>
                <c:formatCode>0.00</c:formatCode>
                <c:ptCount val="1"/>
                <c:pt idx="0">
                  <c:v>1.8885490091767376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28F-4ADA-A220-CA6A35EBC8DD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Report'!$AY$35</c:f>
              <c:numCache>
                <c:formatCode>0.00</c:formatCode>
                <c:ptCount val="1"/>
                <c:pt idx="0">
                  <c:v>0.97269284432926484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28F-4ADA-A220-CA6A35EBC8DD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Report'!$AY$36</c:f>
              <c:numCache>
                <c:formatCode>0.00</c:formatCode>
                <c:ptCount val="1"/>
                <c:pt idx="0">
                  <c:v>1.3278443113772589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28F-4ADA-A220-CA6A35EBC8DD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Report'!$AY$37</c:f>
              <c:numCache>
                <c:formatCode>0.00</c:formatCode>
                <c:ptCount val="1"/>
                <c:pt idx="0">
                  <c:v>1.232384636639952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28F-4ADA-A220-CA6A35EBC8DD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Report'!$AY$38</c:f>
              <c:numCache>
                <c:formatCode>0.00</c:formatCode>
                <c:ptCount val="1"/>
                <c:pt idx="0">
                  <c:v>2.0512820512820493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28F-4ADA-A220-CA6A35EBC8DD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Report'!$AY$39</c:f>
              <c:numCache>
                <c:formatCode>0.00</c:formatCode>
                <c:ptCount val="1"/>
                <c:pt idx="0">
                  <c:v>0.64780402489958977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28F-4ADA-A220-CA6A35EBC8DD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'pNO Report'!$AY$40</c:f>
              <c:numCache>
                <c:formatCode>0.00</c:formatCode>
                <c:ptCount val="1"/>
                <c:pt idx="0">
                  <c:v>1.6015417331206705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28F-4ADA-A220-CA6A35EBC8DD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Report'!$AY$41</c:f>
              <c:numCache>
                <c:formatCode>0.00</c:formatCode>
                <c:ptCount val="1"/>
                <c:pt idx="0">
                  <c:v>1.0529394559812859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28F-4ADA-A220-CA6A35EBC8DD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Report'!$AY$42</c:f>
              <c:numCache>
                <c:formatCode>0.00</c:formatCode>
                <c:ptCount val="1"/>
                <c:pt idx="0">
                  <c:v>0.63044644314710907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28F-4ADA-A220-CA6A35EBC8DD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Report'!$AY$43</c:f>
              <c:numCache>
                <c:formatCode>0.00</c:formatCode>
                <c:ptCount val="1"/>
                <c:pt idx="0">
                  <c:v>1.3307923382538069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28F-4ADA-A220-CA6A35EBC8DD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Report'!$AY$44</c:f>
              <c:numCache>
                <c:formatCode>0.00</c:formatCode>
                <c:ptCount val="1"/>
                <c:pt idx="0">
                  <c:v>5.1844707017120681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28F-4ADA-A220-CA6A35EBC8DD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Report'!$AY$45</c:f>
              <c:numCache>
                <c:formatCode>0.00</c:formatCode>
                <c:ptCount val="1"/>
                <c:pt idx="0">
                  <c:v>2.8786811328730262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28F-4ADA-A220-CA6A35EBC8DD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'pNO Report'!$AY$46</c:f>
              <c:numCache>
                <c:formatCode>0.00</c:formatCode>
                <c:ptCount val="1"/>
                <c:pt idx="0">
                  <c:v>3.1904983698183593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28F-4ADA-A220-CA6A35EBC8DD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Report'!$AY$47</c:f>
              <c:numCache>
                <c:formatCode>0.00</c:formatCode>
                <c:ptCount val="1"/>
                <c:pt idx="0">
                  <c:v>2.7116190370133091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28F-4ADA-A220-CA6A35EBC8DD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Report'!$AY$48</c:f>
              <c:numCache>
                <c:formatCode>0.00</c:formatCode>
                <c:ptCount val="1"/>
                <c:pt idx="0">
                  <c:v>3.8747553816047149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28F-4ADA-A220-CA6A35EBC8DD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Report'!$AY$49</c:f>
              <c:numCache>
                <c:formatCode>0.00</c:formatCode>
                <c:ptCount val="1"/>
                <c:pt idx="0">
                  <c:v>1.5873340282177517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28F-4ADA-A220-CA6A35EBC8DD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Report'!$AY$50</c:f>
              <c:numCache>
                <c:formatCode>0.00</c:formatCode>
                <c:ptCount val="1"/>
                <c:pt idx="0">
                  <c:v>2.6124338624338646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28F-4ADA-A220-CA6A35EBC8DD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Report'!$AY$51</c:f>
              <c:numCache>
                <c:formatCode>0.00</c:formatCode>
                <c:ptCount val="1"/>
                <c:pt idx="0">
                  <c:v>2.3739173256857997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28F-4ADA-A220-CA6A35EBC8DD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'pNO Report'!$AY$52</c:f>
              <c:numCache>
                <c:formatCode>0.00</c:formatCode>
                <c:ptCount val="1"/>
                <c:pt idx="0">
                  <c:v>2.9290440998888903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28F-4ADA-A220-CA6A35EB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18864"/>
        <c:axId val="329826080"/>
      </c:scatterChart>
      <c:valAx>
        <c:axId val="3298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26080"/>
        <c:crosses val="autoZero"/>
        <c:crossBetween val="midCat"/>
      </c:valAx>
      <c:valAx>
        <c:axId val="3298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0</xdr:rowOff>
    </xdr:from>
    <xdr:to>
      <xdr:col>14</xdr:col>
      <xdr:colOff>152400</xdr:colOff>
      <xdr:row>33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189441</xdr:colOff>
      <xdr:row>0</xdr:row>
      <xdr:rowOff>1</xdr:rowOff>
    </xdr:from>
    <xdr:to>
      <xdr:col>31</xdr:col>
      <xdr:colOff>495300</xdr:colOff>
      <xdr:row>33</xdr:row>
      <xdr:rowOff>133351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180973</xdr:colOff>
      <xdr:row>33</xdr:row>
      <xdr:rowOff>152398</xdr:rowOff>
    </xdr:from>
    <xdr:to>
      <xdr:col>33</xdr:col>
      <xdr:colOff>309032</xdr:colOff>
      <xdr:row>70</xdr:row>
      <xdr:rowOff>118531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593461</xdr:colOff>
      <xdr:row>34</xdr:row>
      <xdr:rowOff>67733</xdr:rowOff>
    </xdr:from>
    <xdr:to>
      <xdr:col>13</xdr:col>
      <xdr:colOff>480483</xdr:colOff>
      <xdr:row>101</xdr:row>
      <xdr:rowOff>175683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261938</xdr:colOff>
      <xdr:row>58</xdr:row>
      <xdr:rowOff>47624</xdr:rowOff>
    </xdr:from>
    <xdr:to>
      <xdr:col>50</xdr:col>
      <xdr:colOff>416719</xdr:colOff>
      <xdr:row>106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0" zoomScaleNormal="70" workbookViewId="0">
      <selection activeCell="P50" sqref="P50"/>
    </sheetView>
  </sheetViews>
  <sheetFormatPr defaultRowHeight="15" x14ac:dyDescent="0.25"/>
  <cols>
    <col min="1" max="1" width="12.28515625" customWidth="1"/>
    <col min="2" max="2" width="11.85546875" style="1" customWidth="1"/>
    <col min="3" max="3" width="13.42578125" style="1" customWidth="1"/>
    <col min="4" max="4" width="12" style="1" customWidth="1"/>
    <col min="5" max="5" width="12.7109375" style="1" customWidth="1"/>
    <col min="6" max="6" width="11" customWidth="1"/>
    <col min="7" max="7" width="13" style="1" customWidth="1"/>
    <col min="8" max="8" width="12.28515625" customWidth="1"/>
    <col min="9" max="10" width="13.85546875" customWidth="1"/>
    <col min="11" max="11" width="9.5703125" bestFit="1" customWidth="1"/>
    <col min="12" max="12" width="10.7109375" bestFit="1" customWidth="1"/>
  </cols>
  <sheetData>
    <row r="1" spans="1:13" x14ac:dyDescent="0.25">
      <c r="A1" s="7" t="s">
        <v>6</v>
      </c>
      <c r="B1"/>
      <c r="C1"/>
      <c r="D1"/>
      <c r="E1"/>
      <c r="G1"/>
    </row>
    <row r="2" spans="1:13" ht="15.75" x14ac:dyDescent="0.25">
      <c r="A2" s="4"/>
      <c r="B2" s="2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>
        <v>10</v>
      </c>
      <c r="M2" s="15" t="s">
        <v>0</v>
      </c>
    </row>
    <row r="3" spans="1:13" ht="15.75" x14ac:dyDescent="0.25">
      <c r="A3" s="4"/>
      <c r="B3" s="2"/>
      <c r="C3" s="6">
        <v>44907</v>
      </c>
      <c r="D3" s="5">
        <v>44917</v>
      </c>
      <c r="E3" s="5">
        <v>44924</v>
      </c>
      <c r="F3" s="5">
        <v>44931</v>
      </c>
      <c r="G3" s="5">
        <v>44939</v>
      </c>
      <c r="H3" s="5">
        <v>44945</v>
      </c>
      <c r="I3" s="5">
        <v>44952</v>
      </c>
      <c r="J3" s="5">
        <v>44959</v>
      </c>
      <c r="K3" s="5">
        <v>44966</v>
      </c>
      <c r="L3" s="13">
        <v>44973</v>
      </c>
      <c r="M3" s="15" t="s">
        <v>7</v>
      </c>
    </row>
    <row r="4" spans="1:13" ht="15.75" x14ac:dyDescent="0.25">
      <c r="A4" s="2"/>
      <c r="B4" s="2"/>
      <c r="C4" s="10">
        <v>0</v>
      </c>
      <c r="D4" s="11">
        <f>_xlfn.DAYS(D3,C3)</f>
        <v>10</v>
      </c>
      <c r="E4" s="11">
        <f>_xlfn.DAYS(E3,C3)</f>
        <v>17</v>
      </c>
      <c r="F4" s="11">
        <f>_xlfn.DAYS(F3,C3)</f>
        <v>24</v>
      </c>
      <c r="G4" s="11">
        <f>_xlfn.DAYS(G3,C3)</f>
        <v>32</v>
      </c>
      <c r="H4" s="11">
        <f>_xlfn.DAYS(H3,C3)</f>
        <v>38</v>
      </c>
      <c r="I4" s="11">
        <f>_xlfn.DAYS(I3,C3)</f>
        <v>45</v>
      </c>
      <c r="J4" s="11">
        <f>_xlfn.DAYS(J3,C3)</f>
        <v>52</v>
      </c>
      <c r="K4" s="11">
        <f>_xlfn.DAYS(K3,C3)</f>
        <v>59</v>
      </c>
      <c r="L4" s="14">
        <f>_xlfn.DAYS(L3,C3)</f>
        <v>66</v>
      </c>
      <c r="M4" s="15" t="s">
        <v>8</v>
      </c>
    </row>
    <row r="5" spans="1:13" ht="15.75" x14ac:dyDescent="0.25">
      <c r="A5" s="2" t="s">
        <v>1</v>
      </c>
      <c r="B5" s="2" t="s">
        <v>5</v>
      </c>
      <c r="C5" s="10">
        <f>28+C4</f>
        <v>28</v>
      </c>
      <c r="D5" s="10">
        <f t="shared" ref="D5:L5" si="0">28+D4</f>
        <v>38</v>
      </c>
      <c r="E5" s="10">
        <f t="shared" si="0"/>
        <v>45</v>
      </c>
      <c r="F5" s="10">
        <f t="shared" si="0"/>
        <v>52</v>
      </c>
      <c r="G5" s="10">
        <f t="shared" si="0"/>
        <v>60</v>
      </c>
      <c r="H5" s="10">
        <f t="shared" si="0"/>
        <v>66</v>
      </c>
      <c r="I5" s="10">
        <f t="shared" si="0"/>
        <v>73</v>
      </c>
      <c r="J5" s="10">
        <f t="shared" si="0"/>
        <v>80</v>
      </c>
      <c r="K5" s="10">
        <f t="shared" si="0"/>
        <v>87</v>
      </c>
      <c r="L5" s="10">
        <f t="shared" si="0"/>
        <v>94</v>
      </c>
      <c r="M5" s="16" t="s">
        <v>9</v>
      </c>
    </row>
    <row r="6" spans="1:13" x14ac:dyDescent="0.25">
      <c r="A6" s="3">
        <v>1</v>
      </c>
      <c r="B6" s="2">
        <v>999</v>
      </c>
      <c r="C6" s="8">
        <v>22</v>
      </c>
      <c r="D6" s="9">
        <v>25.4</v>
      </c>
      <c r="E6" s="9">
        <v>27.8</v>
      </c>
      <c r="F6" s="9">
        <v>30</v>
      </c>
      <c r="G6" s="9">
        <v>32.700000000000003</v>
      </c>
      <c r="H6" s="8">
        <v>35.799999999999997</v>
      </c>
      <c r="I6" s="8">
        <v>38.6</v>
      </c>
      <c r="J6" s="8">
        <v>41.1</v>
      </c>
      <c r="K6" s="8">
        <v>43.8</v>
      </c>
      <c r="L6" s="8">
        <v>46.5</v>
      </c>
    </row>
    <row r="7" spans="1:13" x14ac:dyDescent="0.25">
      <c r="A7" s="3">
        <v>2</v>
      </c>
      <c r="B7" s="2">
        <v>998</v>
      </c>
      <c r="C7" s="8">
        <v>19.399999999999999</v>
      </c>
      <c r="D7" s="9">
        <v>21.7</v>
      </c>
      <c r="E7" s="9">
        <v>23.5</v>
      </c>
      <c r="F7" s="9">
        <v>25.5</v>
      </c>
      <c r="G7" s="9">
        <v>27.6</v>
      </c>
      <c r="H7" s="8">
        <v>30</v>
      </c>
      <c r="I7" s="8">
        <v>32.6</v>
      </c>
      <c r="J7" s="8">
        <v>35.200000000000003</v>
      </c>
      <c r="K7" s="8">
        <v>36.6</v>
      </c>
      <c r="L7" s="8">
        <v>39.200000000000003</v>
      </c>
    </row>
    <row r="8" spans="1:13" x14ac:dyDescent="0.25">
      <c r="A8" s="3">
        <v>3</v>
      </c>
      <c r="B8" s="2">
        <v>997</v>
      </c>
      <c r="C8" s="8">
        <v>19.8</v>
      </c>
      <c r="D8" s="9">
        <v>21.7</v>
      </c>
      <c r="E8" s="9">
        <v>23.4</v>
      </c>
      <c r="F8" s="9">
        <v>26</v>
      </c>
      <c r="G8" s="9">
        <v>28.2</v>
      </c>
      <c r="H8" s="8">
        <v>30.4</v>
      </c>
      <c r="I8" s="8">
        <v>33.200000000000003</v>
      </c>
      <c r="J8" s="8">
        <v>35.299999999999997</v>
      </c>
      <c r="K8" s="8">
        <v>37.6</v>
      </c>
      <c r="L8" s="8">
        <v>39.6</v>
      </c>
    </row>
    <row r="9" spans="1:13" x14ac:dyDescent="0.25">
      <c r="A9" s="3">
        <v>4</v>
      </c>
      <c r="B9" s="2">
        <v>996</v>
      </c>
      <c r="C9" s="8">
        <v>19.899999999999999</v>
      </c>
      <c r="D9" s="9">
        <v>24.3</v>
      </c>
      <c r="E9" s="9">
        <v>27.1</v>
      </c>
      <c r="F9" s="9">
        <v>30.4</v>
      </c>
      <c r="G9" s="9">
        <v>34.1</v>
      </c>
      <c r="H9" s="8">
        <v>38</v>
      </c>
      <c r="I9" s="8">
        <v>41.3</v>
      </c>
      <c r="J9" s="8">
        <v>44.5</v>
      </c>
      <c r="K9" s="8">
        <v>47.1</v>
      </c>
      <c r="L9" s="8">
        <v>48</v>
      </c>
    </row>
    <row r="10" spans="1:13" x14ac:dyDescent="0.25">
      <c r="A10" s="3">
        <v>5</v>
      </c>
      <c r="B10" s="2">
        <v>995</v>
      </c>
      <c r="C10" s="8">
        <v>21.4</v>
      </c>
      <c r="D10" s="9">
        <v>24.2</v>
      </c>
      <c r="E10" s="9">
        <v>26.6</v>
      </c>
      <c r="F10" s="9">
        <v>29.5</v>
      </c>
      <c r="G10" s="9">
        <v>33.1</v>
      </c>
      <c r="H10" s="9">
        <v>36.200000000000003</v>
      </c>
      <c r="I10" s="9">
        <v>39.1</v>
      </c>
      <c r="J10" s="9">
        <v>42.9</v>
      </c>
      <c r="K10" s="9">
        <v>46.5</v>
      </c>
      <c r="L10" s="9">
        <v>47.8</v>
      </c>
    </row>
    <row r="11" spans="1:13" x14ac:dyDescent="0.25">
      <c r="A11" s="3">
        <v>6</v>
      </c>
      <c r="B11" s="2">
        <v>994</v>
      </c>
      <c r="C11" s="8">
        <v>21</v>
      </c>
      <c r="D11" s="9">
        <v>22.8</v>
      </c>
      <c r="E11" s="9">
        <v>24.9</v>
      </c>
      <c r="F11" s="9">
        <v>27</v>
      </c>
      <c r="G11" s="9">
        <v>29.7</v>
      </c>
      <c r="H11" s="9">
        <v>32.33</v>
      </c>
      <c r="I11" s="9">
        <v>34.6</v>
      </c>
      <c r="J11" s="9">
        <v>35.6</v>
      </c>
      <c r="K11" s="9">
        <v>39.4</v>
      </c>
      <c r="L11" s="9">
        <v>42.2</v>
      </c>
    </row>
    <row r="12" spans="1:13" x14ac:dyDescent="0.25">
      <c r="A12" s="3">
        <v>7</v>
      </c>
      <c r="B12" s="2">
        <v>993</v>
      </c>
      <c r="C12" s="8">
        <v>22.2</v>
      </c>
      <c r="D12" s="9">
        <v>25.5</v>
      </c>
      <c r="E12" s="9">
        <v>27.8</v>
      </c>
      <c r="F12" s="9">
        <v>30.7</v>
      </c>
      <c r="G12" s="9">
        <v>34.5</v>
      </c>
      <c r="H12" s="9">
        <v>36.700000000000003</v>
      </c>
      <c r="I12" s="9">
        <v>39.5</v>
      </c>
      <c r="J12" s="9">
        <v>44.4</v>
      </c>
      <c r="K12" s="9">
        <v>47.2</v>
      </c>
      <c r="L12" s="9">
        <v>49.7</v>
      </c>
    </row>
    <row r="13" spans="1:13" x14ac:dyDescent="0.25">
      <c r="A13" s="3">
        <v>8</v>
      </c>
      <c r="B13" s="2">
        <v>992</v>
      </c>
      <c r="C13" s="8">
        <v>21.7</v>
      </c>
      <c r="D13" s="9">
        <v>24.2</v>
      </c>
      <c r="E13" s="9">
        <v>25.9</v>
      </c>
      <c r="F13" s="9">
        <v>28.3</v>
      </c>
      <c r="G13" s="9">
        <v>31.5</v>
      </c>
      <c r="H13" s="9">
        <v>33.5</v>
      </c>
      <c r="I13" s="9">
        <v>35.299999999999997</v>
      </c>
      <c r="J13" s="9">
        <v>38.6</v>
      </c>
      <c r="K13" s="9">
        <v>41.4</v>
      </c>
      <c r="L13" s="9">
        <v>43.3</v>
      </c>
    </row>
    <row r="14" spans="1:13" x14ac:dyDescent="0.25">
      <c r="A14" s="3">
        <v>9</v>
      </c>
      <c r="B14" s="2">
        <v>991</v>
      </c>
      <c r="C14" s="8">
        <v>19.8</v>
      </c>
      <c r="D14" s="9">
        <v>23</v>
      </c>
      <c r="E14" s="9">
        <v>23.9</v>
      </c>
      <c r="F14" s="9">
        <v>26.1</v>
      </c>
      <c r="G14" s="9">
        <v>28.6</v>
      </c>
      <c r="H14" s="8">
        <v>31.4</v>
      </c>
      <c r="I14" s="8">
        <v>34.5</v>
      </c>
      <c r="J14" s="8">
        <v>38.1</v>
      </c>
      <c r="K14" s="8">
        <v>41.2</v>
      </c>
      <c r="L14" s="8">
        <v>44.8</v>
      </c>
    </row>
    <row r="15" spans="1:13" x14ac:dyDescent="0.25">
      <c r="A15" s="3">
        <v>10</v>
      </c>
      <c r="B15" s="2">
        <v>990</v>
      </c>
      <c r="C15" s="8">
        <v>20.6</v>
      </c>
      <c r="D15" s="9">
        <v>23.5</v>
      </c>
      <c r="E15" s="9">
        <v>25.6</v>
      </c>
      <c r="F15" s="9">
        <v>27.1</v>
      </c>
      <c r="G15" s="9">
        <v>30</v>
      </c>
      <c r="H15" s="8">
        <v>32.9</v>
      </c>
      <c r="I15" s="8">
        <v>36</v>
      </c>
      <c r="J15" s="8">
        <v>39</v>
      </c>
      <c r="K15" s="8">
        <v>41.7</v>
      </c>
      <c r="L15" s="8">
        <v>45.7</v>
      </c>
    </row>
    <row r="16" spans="1:13" x14ac:dyDescent="0.25">
      <c r="A16" s="3">
        <v>11</v>
      </c>
      <c r="B16" s="2">
        <v>989</v>
      </c>
      <c r="C16" s="8">
        <v>19.5</v>
      </c>
      <c r="D16" s="9">
        <v>22.2</v>
      </c>
      <c r="E16" s="9">
        <v>23.7</v>
      </c>
      <c r="F16" s="9">
        <v>26.2</v>
      </c>
      <c r="G16" s="9">
        <v>27.9</v>
      </c>
      <c r="H16" s="8">
        <v>30.7</v>
      </c>
      <c r="I16" s="8">
        <v>34.200000000000003</v>
      </c>
      <c r="J16" s="8">
        <v>37.200000000000003</v>
      </c>
      <c r="K16" s="8">
        <v>39.700000000000003</v>
      </c>
      <c r="L16" s="8">
        <v>43.3</v>
      </c>
    </row>
    <row r="17" spans="1:12" x14ac:dyDescent="0.25">
      <c r="A17" s="3">
        <v>12</v>
      </c>
      <c r="B17" s="2">
        <v>988</v>
      </c>
      <c r="C17" s="8">
        <v>21.3</v>
      </c>
      <c r="D17" s="9">
        <v>24.6</v>
      </c>
      <c r="E17" s="9">
        <v>26.8</v>
      </c>
      <c r="F17" s="9">
        <v>28.8</v>
      </c>
      <c r="G17" s="9">
        <v>30.6</v>
      </c>
      <c r="H17" s="8">
        <v>33.4</v>
      </c>
      <c r="I17" s="8">
        <v>36.4</v>
      </c>
      <c r="J17" s="8">
        <v>40.6</v>
      </c>
      <c r="K17" s="8">
        <v>43.7</v>
      </c>
      <c r="L17" s="8">
        <v>46.9</v>
      </c>
    </row>
    <row r="18" spans="1:12" x14ac:dyDescent="0.25">
      <c r="A18" s="3">
        <v>13</v>
      </c>
      <c r="B18" s="2">
        <v>987</v>
      </c>
      <c r="C18" s="8">
        <v>18.3</v>
      </c>
      <c r="D18" s="9">
        <v>21.6</v>
      </c>
      <c r="E18" s="9">
        <v>23</v>
      </c>
      <c r="F18" s="9">
        <v>24.7</v>
      </c>
      <c r="G18" s="9">
        <v>27.2</v>
      </c>
      <c r="H18" s="9">
        <v>29.3</v>
      </c>
      <c r="I18" s="9">
        <v>31.6</v>
      </c>
      <c r="J18" s="9">
        <v>34.700000000000003</v>
      </c>
      <c r="K18" s="9">
        <v>37.6</v>
      </c>
      <c r="L18" s="9">
        <v>40.6</v>
      </c>
    </row>
    <row r="19" spans="1:12" x14ac:dyDescent="0.25">
      <c r="A19" s="3">
        <v>14</v>
      </c>
      <c r="B19" s="2">
        <v>986</v>
      </c>
      <c r="C19" s="8">
        <v>20</v>
      </c>
      <c r="D19" s="9">
        <v>24.4</v>
      </c>
      <c r="E19" s="9">
        <v>27.5</v>
      </c>
      <c r="F19" s="9">
        <v>29.5</v>
      </c>
      <c r="G19" s="9">
        <v>33.200000000000003</v>
      </c>
      <c r="H19" s="9">
        <v>35.9</v>
      </c>
      <c r="I19" s="9">
        <v>38.9</v>
      </c>
      <c r="J19" s="9">
        <v>42.4</v>
      </c>
      <c r="K19" s="9">
        <v>45</v>
      </c>
      <c r="L19" s="9">
        <v>47.9</v>
      </c>
    </row>
    <row r="20" spans="1:12" x14ac:dyDescent="0.25">
      <c r="A20" s="3">
        <v>15</v>
      </c>
      <c r="B20" s="2">
        <v>985</v>
      </c>
      <c r="C20" s="8">
        <v>19.899999999999999</v>
      </c>
      <c r="D20" s="9">
        <v>23.9</v>
      </c>
      <c r="E20" s="9">
        <v>25.4</v>
      </c>
      <c r="F20" s="9">
        <v>28</v>
      </c>
      <c r="G20" s="9">
        <v>32</v>
      </c>
      <c r="H20" s="9">
        <v>35</v>
      </c>
      <c r="I20" s="9">
        <v>38.299999999999997</v>
      </c>
      <c r="J20" s="9">
        <v>41.7</v>
      </c>
      <c r="K20" s="9">
        <v>44.4</v>
      </c>
      <c r="L20" s="9">
        <v>47.2</v>
      </c>
    </row>
    <row r="21" spans="1:12" x14ac:dyDescent="0.25">
      <c r="A21" s="3">
        <v>16</v>
      </c>
      <c r="B21" s="2">
        <v>984</v>
      </c>
      <c r="C21" s="8">
        <v>17.5</v>
      </c>
      <c r="D21" s="9">
        <v>21</v>
      </c>
      <c r="E21" s="9">
        <v>21.9</v>
      </c>
      <c r="F21" s="9">
        <v>23.6</v>
      </c>
      <c r="G21" s="9">
        <v>25.6</v>
      </c>
      <c r="H21" s="9">
        <v>26.7</v>
      </c>
      <c r="I21" s="9">
        <v>29.1</v>
      </c>
      <c r="J21" s="9">
        <v>30.8</v>
      </c>
      <c r="K21" s="9">
        <v>32.6</v>
      </c>
      <c r="L21" s="9">
        <v>35.200000000000003</v>
      </c>
    </row>
    <row r="22" spans="1:12" x14ac:dyDescent="0.25">
      <c r="A22" s="3">
        <v>17</v>
      </c>
      <c r="B22" s="2">
        <v>983</v>
      </c>
      <c r="C22" s="8">
        <v>19.5</v>
      </c>
      <c r="D22" s="9">
        <v>23.2</v>
      </c>
      <c r="E22" s="9">
        <v>25.3</v>
      </c>
      <c r="F22" s="9">
        <v>27.6</v>
      </c>
      <c r="G22" s="9">
        <v>29.6</v>
      </c>
      <c r="H22" s="8">
        <v>32.799999999999997</v>
      </c>
      <c r="I22" s="8">
        <v>35.6</v>
      </c>
      <c r="J22" s="8">
        <v>39.9</v>
      </c>
      <c r="K22" s="8">
        <v>42.4</v>
      </c>
      <c r="L22" s="8">
        <v>44.7</v>
      </c>
    </row>
    <row r="23" spans="1:12" x14ac:dyDescent="0.25">
      <c r="A23" s="3">
        <v>18</v>
      </c>
      <c r="B23" s="2">
        <v>982</v>
      </c>
      <c r="C23" s="8">
        <v>17.899999999999999</v>
      </c>
      <c r="D23" s="9">
        <v>22.8</v>
      </c>
      <c r="E23" s="9">
        <v>24.8</v>
      </c>
      <c r="F23" s="9">
        <v>27.5</v>
      </c>
      <c r="G23" s="9">
        <v>30</v>
      </c>
      <c r="H23" s="8">
        <v>33.9</v>
      </c>
      <c r="I23" s="8">
        <v>37.299999999999997</v>
      </c>
      <c r="J23" s="8">
        <v>41.5</v>
      </c>
      <c r="K23" s="8">
        <v>45</v>
      </c>
      <c r="L23" s="8">
        <v>48.5</v>
      </c>
    </row>
    <row r="24" spans="1:12" x14ac:dyDescent="0.25">
      <c r="A24" s="3">
        <v>19</v>
      </c>
      <c r="B24" s="2">
        <v>981</v>
      </c>
      <c r="C24" s="8">
        <v>21.4</v>
      </c>
      <c r="D24" s="9">
        <v>24.1</v>
      </c>
      <c r="E24" s="9">
        <v>26.4</v>
      </c>
      <c r="F24" s="9">
        <v>29.3</v>
      </c>
      <c r="G24" s="9">
        <v>31.2</v>
      </c>
      <c r="H24" s="8">
        <v>34.200000000000003</v>
      </c>
      <c r="I24" s="8">
        <v>36.200000000000003</v>
      </c>
      <c r="J24" s="8">
        <v>39.6</v>
      </c>
      <c r="K24" s="8">
        <v>42.7</v>
      </c>
      <c r="L24" s="8">
        <v>45.8</v>
      </c>
    </row>
    <row r="25" spans="1:12" x14ac:dyDescent="0.25">
      <c r="A25" s="3">
        <v>20</v>
      </c>
      <c r="B25" s="2">
        <v>980</v>
      </c>
      <c r="C25" s="8">
        <v>20.5</v>
      </c>
      <c r="D25" s="9">
        <v>23.4</v>
      </c>
      <c r="E25" s="9">
        <v>24.7</v>
      </c>
      <c r="F25" s="9">
        <v>28</v>
      </c>
      <c r="G25" s="9">
        <v>31.2</v>
      </c>
      <c r="H25" s="8">
        <v>34.200000000000003</v>
      </c>
      <c r="I25" s="8">
        <v>36.200000000000003</v>
      </c>
      <c r="J25" s="8">
        <v>39.5</v>
      </c>
      <c r="K25" s="8">
        <v>43.4</v>
      </c>
      <c r="L25" s="8">
        <v>45.7</v>
      </c>
    </row>
    <row r="26" spans="1:12" x14ac:dyDescent="0.25">
      <c r="A26" s="3">
        <v>21</v>
      </c>
      <c r="B26" s="2">
        <v>979</v>
      </c>
      <c r="C26" s="8">
        <v>21.3</v>
      </c>
      <c r="D26" s="9">
        <v>25</v>
      </c>
      <c r="E26" s="9">
        <v>27.8</v>
      </c>
      <c r="F26" s="9">
        <v>30.2</v>
      </c>
      <c r="G26" s="9">
        <v>33.6</v>
      </c>
      <c r="H26" s="9">
        <v>37.200000000000003</v>
      </c>
      <c r="I26" s="9">
        <v>40.9</v>
      </c>
      <c r="J26" s="9">
        <v>44.6</v>
      </c>
      <c r="K26" s="9">
        <v>47.2</v>
      </c>
      <c r="L26" s="9">
        <v>48.5</v>
      </c>
    </row>
    <row r="27" spans="1:12" x14ac:dyDescent="0.25">
      <c r="A27" s="3">
        <v>22</v>
      </c>
      <c r="B27" s="2">
        <v>978</v>
      </c>
      <c r="C27" s="8">
        <v>18.5</v>
      </c>
      <c r="D27" s="9">
        <v>22</v>
      </c>
      <c r="E27" s="9">
        <v>23.8</v>
      </c>
      <c r="F27" s="9">
        <v>26.8</v>
      </c>
      <c r="G27" s="9">
        <v>30.2</v>
      </c>
      <c r="H27" s="9">
        <v>33</v>
      </c>
      <c r="I27" s="9">
        <v>36.5</v>
      </c>
      <c r="J27" s="9">
        <v>40.9</v>
      </c>
      <c r="K27" s="9">
        <v>43.7</v>
      </c>
      <c r="L27" s="9">
        <v>46.2</v>
      </c>
    </row>
    <row r="28" spans="1:12" x14ac:dyDescent="0.25">
      <c r="A28" s="3">
        <v>23</v>
      </c>
      <c r="B28" s="2">
        <v>977</v>
      </c>
      <c r="C28" s="8">
        <v>19.899999999999999</v>
      </c>
      <c r="D28" s="9">
        <v>23.3</v>
      </c>
      <c r="E28" s="9">
        <v>25</v>
      </c>
      <c r="F28" s="9">
        <v>27.2</v>
      </c>
      <c r="G28" s="9">
        <v>30.3</v>
      </c>
      <c r="H28" s="9">
        <v>34.4</v>
      </c>
      <c r="I28" s="9">
        <v>37.799999999999997</v>
      </c>
      <c r="J28" s="9">
        <v>41.1</v>
      </c>
      <c r="K28" s="9">
        <v>43.3</v>
      </c>
      <c r="L28" s="9">
        <v>45.3</v>
      </c>
    </row>
    <row r="29" spans="1:12" x14ac:dyDescent="0.25">
      <c r="A29" s="3">
        <v>24</v>
      </c>
      <c r="B29" s="2">
        <v>976</v>
      </c>
      <c r="C29" s="8">
        <v>21</v>
      </c>
      <c r="D29" s="9">
        <v>24.6</v>
      </c>
      <c r="E29" s="9">
        <v>26.8</v>
      </c>
      <c r="F29" s="9">
        <v>28.6</v>
      </c>
      <c r="G29" s="9">
        <v>31.6</v>
      </c>
      <c r="H29" s="9">
        <v>34.4</v>
      </c>
      <c r="I29" s="9">
        <v>37</v>
      </c>
      <c r="J29" s="9">
        <v>40.700000000000003</v>
      </c>
      <c r="K29" s="9">
        <v>44.7</v>
      </c>
      <c r="L29" s="9">
        <v>47.1</v>
      </c>
    </row>
    <row r="30" spans="1:12" x14ac:dyDescent="0.25">
      <c r="A30" s="3">
        <v>25</v>
      </c>
      <c r="B30" s="2">
        <v>975</v>
      </c>
      <c r="C30" s="8">
        <v>20.7</v>
      </c>
      <c r="D30" s="9">
        <v>24.2</v>
      </c>
      <c r="E30" s="9">
        <v>26.9</v>
      </c>
      <c r="F30" s="9">
        <v>29.8</v>
      </c>
      <c r="G30" s="9">
        <v>32.5</v>
      </c>
      <c r="H30" s="8">
        <v>35.5</v>
      </c>
      <c r="I30" s="8">
        <v>39</v>
      </c>
      <c r="J30" s="8">
        <v>41.6</v>
      </c>
      <c r="K30" s="8">
        <v>44.8</v>
      </c>
      <c r="L30" s="8">
        <v>47.4</v>
      </c>
    </row>
    <row r="31" spans="1:12" x14ac:dyDescent="0.25">
      <c r="A31" s="3">
        <v>26</v>
      </c>
      <c r="B31" s="2">
        <v>974</v>
      </c>
      <c r="C31" s="8">
        <v>19.8</v>
      </c>
      <c r="D31" s="9">
        <v>24.4</v>
      </c>
      <c r="E31" s="9">
        <v>26.4</v>
      </c>
      <c r="F31" s="9">
        <v>29.5</v>
      </c>
      <c r="G31" s="9">
        <v>34</v>
      </c>
      <c r="H31" s="8">
        <v>37.200000000000003</v>
      </c>
      <c r="I31" s="8">
        <v>41.1</v>
      </c>
      <c r="J31" s="8">
        <v>44.4</v>
      </c>
      <c r="K31" s="8">
        <v>47.3</v>
      </c>
      <c r="L31" s="8">
        <v>49.6</v>
      </c>
    </row>
    <row r="32" spans="1:12" x14ac:dyDescent="0.25">
      <c r="A32" s="3">
        <v>27</v>
      </c>
      <c r="B32" s="2">
        <v>973</v>
      </c>
      <c r="C32" s="8">
        <v>18.5</v>
      </c>
      <c r="D32" s="9">
        <v>22.1</v>
      </c>
      <c r="E32" s="9">
        <v>24.5</v>
      </c>
      <c r="F32" s="9">
        <v>26.5</v>
      </c>
      <c r="G32" s="9">
        <v>29</v>
      </c>
      <c r="H32" s="8">
        <v>32.200000000000003</v>
      </c>
      <c r="I32" s="8">
        <v>35.799999999999997</v>
      </c>
      <c r="J32" s="8">
        <v>38.4</v>
      </c>
      <c r="K32" s="8">
        <v>40.9</v>
      </c>
      <c r="L32" s="8">
        <v>43.1</v>
      </c>
    </row>
    <row r="33" spans="1:12" x14ac:dyDescent="0.25">
      <c r="A33" s="3">
        <v>28</v>
      </c>
      <c r="B33" s="2">
        <v>972</v>
      </c>
      <c r="C33" s="8">
        <v>15.2</v>
      </c>
      <c r="D33" s="9">
        <v>21.8</v>
      </c>
      <c r="E33" s="9">
        <v>24.3</v>
      </c>
      <c r="F33" s="9">
        <v>27.7</v>
      </c>
      <c r="G33" s="9">
        <v>31.2</v>
      </c>
      <c r="H33" s="8">
        <v>34.799999999999997</v>
      </c>
      <c r="I33" s="8">
        <v>38.6</v>
      </c>
      <c r="J33" s="8">
        <v>41.9</v>
      </c>
      <c r="K33" s="8">
        <v>44.7</v>
      </c>
      <c r="L33" s="8">
        <v>47.4</v>
      </c>
    </row>
    <row r="34" spans="1:12" x14ac:dyDescent="0.25">
      <c r="A34" s="3">
        <v>29</v>
      </c>
      <c r="B34" s="2">
        <v>971</v>
      </c>
      <c r="C34" s="8">
        <v>19.100000000000001</v>
      </c>
      <c r="D34" s="9">
        <v>21.5</v>
      </c>
      <c r="E34" s="9">
        <v>22.2</v>
      </c>
      <c r="F34" s="9">
        <v>23.7</v>
      </c>
      <c r="G34" s="8">
        <v>26</v>
      </c>
      <c r="H34" s="9">
        <v>27.7</v>
      </c>
      <c r="I34" s="9">
        <v>30.1</v>
      </c>
      <c r="J34" s="9">
        <v>32.299999999999997</v>
      </c>
      <c r="K34" s="9">
        <v>34.200000000000003</v>
      </c>
      <c r="L34" s="9">
        <v>36.9</v>
      </c>
    </row>
    <row r="35" spans="1:12" x14ac:dyDescent="0.25">
      <c r="A35" s="3">
        <v>30</v>
      </c>
      <c r="B35" s="2">
        <v>970</v>
      </c>
      <c r="C35" s="8">
        <v>19.7</v>
      </c>
      <c r="D35" s="9">
        <v>25.3</v>
      </c>
      <c r="E35" s="9">
        <v>27.3</v>
      </c>
      <c r="F35" s="9">
        <v>30</v>
      </c>
      <c r="G35" s="8">
        <v>33.299999999999997</v>
      </c>
      <c r="H35" s="9">
        <v>36.5</v>
      </c>
      <c r="I35" s="9">
        <v>39</v>
      </c>
      <c r="J35" s="9">
        <v>41.2</v>
      </c>
      <c r="K35" s="9">
        <v>44.8</v>
      </c>
      <c r="L35" s="9">
        <v>46.8</v>
      </c>
    </row>
    <row r="36" spans="1:12" x14ac:dyDescent="0.25">
      <c r="A36" s="3">
        <v>31</v>
      </c>
      <c r="B36" s="2">
        <v>969</v>
      </c>
      <c r="C36" s="8">
        <v>17.399999999999999</v>
      </c>
      <c r="D36" s="9">
        <v>23.1</v>
      </c>
      <c r="E36" s="9">
        <v>25.8</v>
      </c>
      <c r="F36" s="9">
        <v>28.1</v>
      </c>
      <c r="G36" s="8">
        <v>31.4</v>
      </c>
      <c r="H36" s="9">
        <v>34.6</v>
      </c>
      <c r="I36" s="9">
        <v>37.799999999999997</v>
      </c>
      <c r="J36" s="9">
        <v>40</v>
      </c>
      <c r="K36" s="9">
        <v>43.5</v>
      </c>
      <c r="L36" s="9">
        <v>47.1</v>
      </c>
    </row>
    <row r="37" spans="1:12" x14ac:dyDescent="0.25">
      <c r="A37" s="3">
        <v>32</v>
      </c>
      <c r="B37" s="2">
        <v>968</v>
      </c>
      <c r="C37" s="8">
        <v>18.100000000000001</v>
      </c>
      <c r="D37" s="9">
        <v>23.2</v>
      </c>
      <c r="E37" s="9">
        <v>25</v>
      </c>
      <c r="F37" s="9">
        <v>27.7</v>
      </c>
      <c r="G37" s="8">
        <v>30.7</v>
      </c>
      <c r="H37" s="9">
        <v>33.4</v>
      </c>
      <c r="I37" s="9">
        <v>37.1</v>
      </c>
      <c r="J37" s="9">
        <v>40</v>
      </c>
      <c r="K37" s="9">
        <v>43.9</v>
      </c>
      <c r="L37" s="9">
        <v>46.9</v>
      </c>
    </row>
    <row r="38" spans="1:12" x14ac:dyDescent="0.25">
      <c r="A38" s="3">
        <v>33</v>
      </c>
      <c r="B38" s="2">
        <v>967</v>
      </c>
      <c r="C38" s="8">
        <v>17.3</v>
      </c>
      <c r="D38" s="9">
        <v>22.6</v>
      </c>
      <c r="E38" s="9">
        <v>24.6</v>
      </c>
      <c r="F38" s="9">
        <v>27.2</v>
      </c>
      <c r="G38" s="9">
        <v>30.7</v>
      </c>
      <c r="H38" s="8">
        <v>32.9</v>
      </c>
      <c r="I38" s="8">
        <v>35.4</v>
      </c>
      <c r="J38" s="8">
        <v>38.5</v>
      </c>
      <c r="K38" s="8">
        <v>41.9</v>
      </c>
      <c r="L38" s="8">
        <v>45.4</v>
      </c>
    </row>
    <row r="39" spans="1:12" x14ac:dyDescent="0.25">
      <c r="A39" s="3">
        <v>34</v>
      </c>
      <c r="B39" s="2">
        <v>966</v>
      </c>
      <c r="C39" s="8">
        <v>19.2</v>
      </c>
      <c r="D39" s="9">
        <v>22.3</v>
      </c>
      <c r="E39" s="9">
        <v>24</v>
      </c>
      <c r="F39" s="9">
        <v>26</v>
      </c>
      <c r="G39" s="9">
        <v>28.7</v>
      </c>
      <c r="H39" s="8">
        <v>30.8</v>
      </c>
      <c r="I39" s="8">
        <v>32.700000000000003</v>
      </c>
      <c r="J39" s="8">
        <v>36.1</v>
      </c>
      <c r="K39" s="8">
        <v>39.9</v>
      </c>
      <c r="L39" s="8">
        <v>42.6</v>
      </c>
    </row>
    <row r="40" spans="1:12" x14ac:dyDescent="0.25">
      <c r="A40" s="3">
        <v>35</v>
      </c>
      <c r="B40" s="2">
        <v>965</v>
      </c>
      <c r="C40" s="8">
        <v>19.5</v>
      </c>
      <c r="D40" s="9">
        <v>21.6</v>
      </c>
      <c r="E40" s="9">
        <v>23.3</v>
      </c>
      <c r="F40" s="9">
        <v>25.2</v>
      </c>
      <c r="G40" s="9">
        <v>27.3</v>
      </c>
      <c r="H40" s="8">
        <v>28.7</v>
      </c>
      <c r="I40" s="8">
        <v>31.2</v>
      </c>
      <c r="J40" s="8">
        <v>34.700000000000003</v>
      </c>
      <c r="K40" s="8">
        <v>37.299999999999997</v>
      </c>
      <c r="L40" s="8">
        <v>40.1</v>
      </c>
    </row>
    <row r="41" spans="1:12" x14ac:dyDescent="0.25">
      <c r="A41" s="3">
        <v>36</v>
      </c>
      <c r="B41" s="2">
        <v>964</v>
      </c>
      <c r="C41" s="8">
        <v>18.100000000000001</v>
      </c>
      <c r="D41" s="9">
        <v>23</v>
      </c>
      <c r="E41" s="9">
        <v>24.1</v>
      </c>
      <c r="F41" s="9">
        <v>26.6</v>
      </c>
      <c r="G41" s="9">
        <v>30.4</v>
      </c>
      <c r="H41" s="8">
        <v>32.6</v>
      </c>
      <c r="I41" s="8">
        <v>35</v>
      </c>
      <c r="J41" s="8">
        <v>39.6</v>
      </c>
      <c r="K41" s="8">
        <v>43.1</v>
      </c>
      <c r="L41" s="8">
        <v>46.7</v>
      </c>
    </row>
    <row r="42" spans="1:12" x14ac:dyDescent="0.25">
      <c r="A42" s="3">
        <v>37</v>
      </c>
      <c r="B42" s="2">
        <v>963</v>
      </c>
      <c r="C42" s="8">
        <v>18.2</v>
      </c>
      <c r="D42" s="9">
        <v>21.7</v>
      </c>
      <c r="E42" s="9">
        <v>23.6</v>
      </c>
      <c r="F42" s="9">
        <v>26.3</v>
      </c>
      <c r="G42" s="8">
        <v>28.6</v>
      </c>
      <c r="H42" s="9">
        <v>30.8</v>
      </c>
      <c r="I42" s="9">
        <v>33.4</v>
      </c>
      <c r="J42" s="9">
        <v>36.4</v>
      </c>
      <c r="K42" s="9">
        <v>38.6</v>
      </c>
      <c r="L42" s="9">
        <v>40.6</v>
      </c>
    </row>
    <row r="43" spans="1:12" x14ac:dyDescent="0.25">
      <c r="A43" s="3">
        <v>38</v>
      </c>
      <c r="B43" s="2">
        <v>962</v>
      </c>
      <c r="C43" s="8">
        <v>19.899999999999999</v>
      </c>
      <c r="D43" s="9">
        <v>22.9</v>
      </c>
      <c r="E43" s="9">
        <v>25.4</v>
      </c>
      <c r="F43" s="9">
        <v>27.6</v>
      </c>
      <c r="G43" s="8">
        <v>30.7</v>
      </c>
      <c r="H43" s="9">
        <v>32.9</v>
      </c>
      <c r="I43" s="9">
        <v>35.799999999999997</v>
      </c>
      <c r="J43" s="9">
        <v>39.1</v>
      </c>
      <c r="K43" s="9">
        <v>42.3</v>
      </c>
      <c r="L43" s="9">
        <v>45.8</v>
      </c>
    </row>
    <row r="44" spans="1:12" x14ac:dyDescent="0.25">
      <c r="A44" s="3">
        <v>39</v>
      </c>
      <c r="B44" s="2">
        <v>961</v>
      </c>
      <c r="C44" s="8">
        <v>20.5</v>
      </c>
      <c r="D44" s="9">
        <v>23.3</v>
      </c>
      <c r="E44" s="9">
        <v>24.9</v>
      </c>
      <c r="F44" s="9">
        <v>26.7</v>
      </c>
      <c r="G44" s="8">
        <v>29.1</v>
      </c>
      <c r="H44" s="9">
        <v>30.6</v>
      </c>
      <c r="I44" s="9">
        <v>33.200000000000003</v>
      </c>
      <c r="J44" s="9">
        <v>35.6</v>
      </c>
      <c r="K44" s="9">
        <v>37.299999999999997</v>
      </c>
      <c r="L44" s="9">
        <v>39.5</v>
      </c>
    </row>
    <row r="45" spans="1:12" x14ac:dyDescent="0.25">
      <c r="A45" s="3">
        <v>40</v>
      </c>
      <c r="B45" s="2">
        <v>960</v>
      </c>
      <c r="C45" s="8">
        <v>17.2</v>
      </c>
      <c r="D45" s="9">
        <v>22</v>
      </c>
      <c r="E45" s="9">
        <v>24.9</v>
      </c>
      <c r="F45" s="9">
        <v>28.6</v>
      </c>
      <c r="G45" s="8">
        <v>33.799999999999997</v>
      </c>
      <c r="H45" s="9">
        <v>37.700000000000003</v>
      </c>
      <c r="I45" s="9">
        <v>42.6</v>
      </c>
      <c r="J45" s="9">
        <v>45.2</v>
      </c>
      <c r="K45" s="9">
        <v>48.1</v>
      </c>
      <c r="L45" s="9">
        <v>50.2</v>
      </c>
    </row>
    <row r="46" spans="1:12" x14ac:dyDescent="0.25">
      <c r="A46" s="3">
        <v>41</v>
      </c>
      <c r="B46" s="2">
        <v>959</v>
      </c>
      <c r="C46" s="8">
        <v>19.3</v>
      </c>
      <c r="D46" s="9">
        <v>23.5</v>
      </c>
      <c r="E46" s="9">
        <v>26.9</v>
      </c>
      <c r="F46" s="9">
        <v>30.2</v>
      </c>
      <c r="G46" s="9">
        <v>33.700000000000003</v>
      </c>
      <c r="H46" s="8">
        <v>36.799999999999997</v>
      </c>
      <c r="I46" s="8">
        <v>41.4</v>
      </c>
      <c r="J46" s="8">
        <v>44.8</v>
      </c>
      <c r="K46" s="8">
        <v>46.9</v>
      </c>
      <c r="L46" s="8">
        <v>49.3</v>
      </c>
    </row>
    <row r="47" spans="1:12" x14ac:dyDescent="0.25">
      <c r="A47" s="3">
        <v>42</v>
      </c>
      <c r="B47" s="2">
        <v>958</v>
      </c>
      <c r="C47" s="8">
        <v>18.7</v>
      </c>
      <c r="D47" s="9">
        <v>22.6</v>
      </c>
      <c r="E47" s="9">
        <v>25.7</v>
      </c>
      <c r="F47" s="9">
        <v>28.5</v>
      </c>
      <c r="G47" s="9">
        <v>32</v>
      </c>
      <c r="H47" s="8">
        <v>34.200000000000003</v>
      </c>
      <c r="I47" s="8">
        <v>37.799999999999997</v>
      </c>
      <c r="J47" s="8">
        <v>41.4</v>
      </c>
      <c r="K47" s="8">
        <v>43.6</v>
      </c>
      <c r="L47" s="8">
        <v>46.5</v>
      </c>
    </row>
    <row r="48" spans="1:12" x14ac:dyDescent="0.25">
      <c r="A48" s="3">
        <v>43</v>
      </c>
      <c r="B48" s="2">
        <v>957</v>
      </c>
      <c r="C48" s="8">
        <v>17.8</v>
      </c>
      <c r="D48" s="9">
        <v>21.4</v>
      </c>
      <c r="E48" s="9">
        <v>23.8</v>
      </c>
      <c r="F48" s="9">
        <v>26.8</v>
      </c>
      <c r="G48" s="9">
        <v>30.9</v>
      </c>
      <c r="H48" s="8">
        <v>33.6</v>
      </c>
      <c r="I48" s="8">
        <v>36.1</v>
      </c>
      <c r="J48" s="8">
        <v>39.799999999999997</v>
      </c>
      <c r="K48" s="8">
        <v>42.8</v>
      </c>
      <c r="L48" s="8">
        <v>45.4</v>
      </c>
    </row>
    <row r="49" spans="1:12" x14ac:dyDescent="0.25">
      <c r="A49" s="3">
        <v>44</v>
      </c>
      <c r="B49" s="2">
        <v>956</v>
      </c>
      <c r="C49" s="8">
        <v>18</v>
      </c>
      <c r="D49" s="9">
        <v>22.9</v>
      </c>
      <c r="E49" s="9">
        <v>26.2</v>
      </c>
      <c r="F49" s="9">
        <v>29.4</v>
      </c>
      <c r="G49" s="9">
        <v>33.6</v>
      </c>
      <c r="H49" s="8">
        <v>36.5</v>
      </c>
      <c r="I49" s="8">
        <v>40.299999999999997</v>
      </c>
      <c r="J49" s="8">
        <v>43.3</v>
      </c>
      <c r="K49" s="8">
        <v>45.5</v>
      </c>
      <c r="L49" s="8">
        <v>46.7</v>
      </c>
    </row>
    <row r="50" spans="1:12" x14ac:dyDescent="0.25">
      <c r="A50" s="3">
        <v>45</v>
      </c>
      <c r="B50" s="2">
        <v>955</v>
      </c>
      <c r="C50" s="8">
        <v>19.899999999999999</v>
      </c>
      <c r="D50" s="9">
        <v>23.6</v>
      </c>
      <c r="E50" s="9">
        <v>26.3</v>
      </c>
      <c r="F50" s="9">
        <v>29.1</v>
      </c>
      <c r="G50" s="8">
        <v>32.200000000000003</v>
      </c>
      <c r="H50" s="9">
        <v>33.9</v>
      </c>
      <c r="I50" s="9">
        <v>37.1</v>
      </c>
      <c r="J50" s="9">
        <v>40.5</v>
      </c>
      <c r="K50" s="9">
        <v>43.3</v>
      </c>
      <c r="L50" s="9">
        <v>46.7</v>
      </c>
    </row>
    <row r="51" spans="1:12" x14ac:dyDescent="0.25">
      <c r="A51" s="3">
        <v>46</v>
      </c>
      <c r="B51" s="2">
        <v>954</v>
      </c>
      <c r="C51" s="8">
        <v>19.5</v>
      </c>
      <c r="D51" s="9">
        <v>23.5</v>
      </c>
      <c r="E51" s="9">
        <v>26</v>
      </c>
      <c r="F51" s="9">
        <v>28.8</v>
      </c>
      <c r="G51" s="8">
        <v>32.6</v>
      </c>
      <c r="H51" s="9">
        <v>34.9</v>
      </c>
      <c r="I51" s="9">
        <v>37.799999999999997</v>
      </c>
      <c r="J51" s="9">
        <v>41.8</v>
      </c>
      <c r="K51" s="9">
        <v>44.2</v>
      </c>
      <c r="L51" s="9">
        <v>46.6</v>
      </c>
    </row>
    <row r="52" spans="1:12" x14ac:dyDescent="0.25">
      <c r="A52" s="3">
        <v>47</v>
      </c>
      <c r="B52" s="2">
        <v>953</v>
      </c>
      <c r="C52" s="8">
        <v>17.7</v>
      </c>
      <c r="D52" s="9">
        <v>21.4</v>
      </c>
      <c r="E52" s="9">
        <v>22.2</v>
      </c>
      <c r="F52" s="9">
        <v>24.1</v>
      </c>
      <c r="G52" s="8">
        <v>26.9</v>
      </c>
      <c r="H52" s="9">
        <v>28.4</v>
      </c>
      <c r="I52" s="9">
        <v>31.1</v>
      </c>
      <c r="J52" s="9">
        <v>34.5</v>
      </c>
      <c r="K52" s="9">
        <v>36.799999999999997</v>
      </c>
      <c r="L52" s="9">
        <v>39.700000000000003</v>
      </c>
    </row>
    <row r="53" spans="1:12" x14ac:dyDescent="0.25">
      <c r="A53" s="3">
        <v>48</v>
      </c>
      <c r="B53" s="2">
        <v>952</v>
      </c>
      <c r="C53" s="8">
        <v>18.399999999999999</v>
      </c>
      <c r="D53" s="9">
        <v>21.33</v>
      </c>
      <c r="E53" s="9">
        <v>24.2</v>
      </c>
      <c r="F53" s="9">
        <v>27.4</v>
      </c>
      <c r="G53" s="8">
        <v>30.9</v>
      </c>
      <c r="H53" s="9">
        <v>33.5</v>
      </c>
      <c r="I53" s="9">
        <v>37.299999999999997</v>
      </c>
      <c r="J53" s="9">
        <v>40.299999999999997</v>
      </c>
      <c r="K53" s="9">
        <v>43.4</v>
      </c>
      <c r="L53" s="9">
        <v>45.4</v>
      </c>
    </row>
    <row r="55" spans="1:12" x14ac:dyDescent="0.25">
      <c r="A55" t="s">
        <v>2</v>
      </c>
    </row>
    <row r="56" spans="1:12" x14ac:dyDescent="0.25">
      <c r="A56" t="s">
        <v>3</v>
      </c>
    </row>
    <row r="57" spans="1:12" x14ac:dyDescent="0.25">
      <c r="A57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zoomScale="70" zoomScaleNormal="70" workbookViewId="0">
      <selection activeCell="L42" sqref="L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3"/>
  <sheetViews>
    <sheetView tabSelected="1" topLeftCell="AF1" zoomScale="80" zoomScaleNormal="80" workbookViewId="0">
      <selection activeCell="AW3" sqref="AW3"/>
    </sheetView>
  </sheetViews>
  <sheetFormatPr defaultRowHeight="15" x14ac:dyDescent="0.25"/>
  <cols>
    <col min="1" max="1" width="11.140625" customWidth="1"/>
    <col min="2" max="2" width="9.5703125" customWidth="1"/>
    <col min="3" max="3" width="12.140625" customWidth="1"/>
    <col min="4" max="4" width="10.140625" customWidth="1"/>
    <col min="5" max="5" width="14.28515625" customWidth="1"/>
    <col min="7" max="7" width="11.42578125" customWidth="1"/>
    <col min="8" max="8" width="10.7109375" customWidth="1"/>
    <col min="9" max="9" width="15.42578125" customWidth="1"/>
    <col min="11" max="11" width="11.42578125" customWidth="1"/>
    <col min="12" max="12" width="10.7109375" customWidth="1"/>
    <col min="13" max="13" width="14" customWidth="1"/>
    <col min="15" max="15" width="13.5703125" customWidth="1"/>
    <col min="16" max="16" width="9.7109375" customWidth="1"/>
    <col min="17" max="17" width="16.140625" customWidth="1"/>
    <col min="19" max="19" width="13" customWidth="1"/>
    <col min="20" max="20" width="11.140625" customWidth="1"/>
    <col min="21" max="32" width="13.5703125" customWidth="1"/>
    <col min="33" max="33" width="15.85546875" customWidth="1"/>
    <col min="34" max="36" width="13.5703125" customWidth="1"/>
    <col min="37" max="37" width="15.42578125" customWidth="1"/>
    <col min="38" max="38" width="9.85546875" customWidth="1"/>
    <col min="39" max="39" width="12.85546875" customWidth="1"/>
    <col min="40" max="40" width="13.42578125" customWidth="1"/>
    <col min="41" max="41" width="16.140625" customWidth="1"/>
    <col min="42" max="42" width="3.85546875" customWidth="1"/>
    <col min="44" max="44" width="11.5703125" customWidth="1"/>
    <col min="51" max="51" width="9.140625" style="70"/>
    <col min="52" max="52" width="3.85546875" customWidth="1"/>
    <col min="63" max="63" width="15.85546875" customWidth="1"/>
    <col min="64" max="64" width="16" customWidth="1"/>
    <col min="65" max="65" width="17" customWidth="1"/>
    <col min="66" max="67" width="15.5703125" customWidth="1"/>
    <col min="68" max="68" width="15.7109375" customWidth="1"/>
    <col min="69" max="69" width="15.5703125" customWidth="1"/>
    <col min="70" max="70" width="16.42578125" customWidth="1"/>
    <col min="71" max="71" width="17.5703125" customWidth="1"/>
    <col min="72" max="72" width="14.5703125" customWidth="1"/>
    <col min="73" max="73" width="13.28515625" customWidth="1"/>
    <col min="74" max="74" width="14.140625" customWidth="1"/>
    <col min="75" max="75" width="13.28515625" customWidth="1"/>
    <col min="76" max="76" width="13.7109375" customWidth="1"/>
    <col min="77" max="77" width="14.5703125" customWidth="1"/>
    <col min="78" max="79" width="13.42578125" customWidth="1"/>
    <col min="80" max="80" width="15.7109375" customWidth="1"/>
    <col min="82" max="82" width="9.140625" style="96"/>
  </cols>
  <sheetData>
    <row r="1" spans="1:8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72"/>
      <c r="AR1" s="73"/>
      <c r="AS1" s="73"/>
      <c r="AT1" s="73"/>
      <c r="AU1" s="73"/>
      <c r="AV1" s="73"/>
      <c r="AW1" s="74"/>
      <c r="AX1" s="85" t="s">
        <v>66</v>
      </c>
      <c r="AY1" s="86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82" ht="15.75" x14ac:dyDescent="0.25">
      <c r="A2" s="18"/>
      <c r="B2" s="95" t="s">
        <v>10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20"/>
      <c r="AQ2" s="89" t="s">
        <v>65</v>
      </c>
      <c r="AR2" s="90"/>
      <c r="AS2" s="90"/>
      <c r="AT2" s="90"/>
      <c r="AU2" s="90"/>
      <c r="AV2" s="90"/>
      <c r="AW2" s="91"/>
      <c r="AX2" s="87"/>
      <c r="AY2" s="88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66"/>
      <c r="BU2" s="66"/>
      <c r="BV2" s="66"/>
      <c r="BW2" s="66"/>
      <c r="BX2" s="66"/>
      <c r="BY2" s="66"/>
      <c r="BZ2" s="66"/>
      <c r="CA2" s="66"/>
      <c r="CB2" s="66"/>
    </row>
    <row r="3" spans="1:82" ht="15.75" x14ac:dyDescent="0.25">
      <c r="A3" s="20"/>
      <c r="B3" s="21"/>
      <c r="C3" s="22"/>
      <c r="D3" s="22"/>
      <c r="E3" s="22"/>
      <c r="F3" s="21"/>
      <c r="G3" s="22"/>
      <c r="H3" s="22"/>
      <c r="I3" s="22"/>
      <c r="J3" s="21"/>
      <c r="K3" s="22"/>
      <c r="L3" s="22"/>
      <c r="M3" s="22"/>
      <c r="N3" s="21"/>
      <c r="O3" s="22"/>
      <c r="P3" s="22"/>
      <c r="Q3" s="22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1"/>
      <c r="AM3" s="22"/>
      <c r="AN3" s="22"/>
      <c r="AO3" s="22"/>
      <c r="AP3" s="49"/>
      <c r="AQ3" s="76"/>
      <c r="AR3" s="75"/>
      <c r="AS3" s="75"/>
      <c r="AT3" s="75"/>
      <c r="AU3" s="75"/>
      <c r="AV3" s="75"/>
      <c r="AW3" s="77"/>
      <c r="AX3" s="76"/>
      <c r="AY3" s="77"/>
      <c r="AZ3" s="19"/>
      <c r="BA3" s="92" t="s">
        <v>63</v>
      </c>
      <c r="BB3" s="93"/>
      <c r="BC3" s="93"/>
      <c r="BD3" s="93"/>
      <c r="BE3" s="93"/>
      <c r="BF3" s="93"/>
      <c r="BG3" s="93"/>
      <c r="BH3" s="93"/>
      <c r="BI3" s="93"/>
      <c r="BJ3" s="94"/>
      <c r="BK3" s="92" t="s">
        <v>64</v>
      </c>
      <c r="BL3" s="93"/>
      <c r="BM3" s="93"/>
      <c r="BN3" s="93"/>
      <c r="BO3" s="93"/>
      <c r="BP3" s="93"/>
      <c r="BQ3" s="93"/>
      <c r="BR3" s="93"/>
      <c r="BS3" s="93"/>
      <c r="BT3" s="92" t="s">
        <v>67</v>
      </c>
      <c r="BU3" s="93"/>
      <c r="BV3" s="93"/>
      <c r="BW3" s="93"/>
      <c r="BX3" s="93"/>
      <c r="BY3" s="93"/>
      <c r="BZ3" s="93"/>
      <c r="CA3" s="93"/>
      <c r="CB3" s="94"/>
      <c r="CC3" s="43"/>
    </row>
    <row r="4" spans="1:82" ht="35.1" customHeight="1" thickBot="1" x14ac:dyDescent="0.3">
      <c r="A4" s="19" t="s">
        <v>11</v>
      </c>
      <c r="B4" s="24" t="s">
        <v>22</v>
      </c>
      <c r="C4" s="24" t="s">
        <v>31</v>
      </c>
      <c r="D4" s="24" t="s">
        <v>32</v>
      </c>
      <c r="E4" s="24" t="s">
        <v>33</v>
      </c>
      <c r="F4" s="24" t="s">
        <v>23</v>
      </c>
      <c r="G4" s="24" t="s">
        <v>37</v>
      </c>
      <c r="H4" s="24" t="s">
        <v>38</v>
      </c>
      <c r="I4" s="24" t="s">
        <v>39</v>
      </c>
      <c r="J4" s="24" t="s">
        <v>24</v>
      </c>
      <c r="K4" s="24" t="s">
        <v>40</v>
      </c>
      <c r="L4" s="24" t="s">
        <v>41</v>
      </c>
      <c r="M4" s="24" t="s">
        <v>42</v>
      </c>
      <c r="N4" s="24" t="s">
        <v>58</v>
      </c>
      <c r="O4" s="24" t="s">
        <v>59</v>
      </c>
      <c r="P4" s="24" t="s">
        <v>60</v>
      </c>
      <c r="Q4" s="24" t="s">
        <v>61</v>
      </c>
      <c r="R4" s="24" t="s">
        <v>25</v>
      </c>
      <c r="S4" s="24" t="s">
        <v>43</v>
      </c>
      <c r="T4" s="24" t="s">
        <v>44</v>
      </c>
      <c r="U4" s="24" t="s">
        <v>45</v>
      </c>
      <c r="V4" s="24" t="s">
        <v>27</v>
      </c>
      <c r="W4" s="24" t="s">
        <v>46</v>
      </c>
      <c r="X4" s="24" t="s">
        <v>47</v>
      </c>
      <c r="Y4" s="24" t="s">
        <v>48</v>
      </c>
      <c r="Z4" s="24" t="s">
        <v>28</v>
      </c>
      <c r="AA4" s="24" t="s">
        <v>49</v>
      </c>
      <c r="AB4" s="24" t="s">
        <v>50</v>
      </c>
      <c r="AC4" s="24" t="s">
        <v>51</v>
      </c>
      <c r="AD4" s="24" t="s">
        <v>29</v>
      </c>
      <c r="AE4" s="24" t="s">
        <v>52</v>
      </c>
      <c r="AF4" s="24" t="s">
        <v>53</v>
      </c>
      <c r="AG4" s="24" t="s">
        <v>54</v>
      </c>
      <c r="AH4" s="24" t="s">
        <v>30</v>
      </c>
      <c r="AI4" s="24" t="s">
        <v>55</v>
      </c>
      <c r="AJ4" s="24" t="s">
        <v>56</v>
      </c>
      <c r="AK4" s="24" t="s">
        <v>57</v>
      </c>
      <c r="AL4" s="24" t="s">
        <v>26</v>
      </c>
      <c r="AM4" s="24" t="s">
        <v>34</v>
      </c>
      <c r="AN4" s="24" t="s">
        <v>35</v>
      </c>
      <c r="AO4" s="24" t="s">
        <v>36</v>
      </c>
      <c r="AP4" s="50"/>
      <c r="AQ4" s="25" t="s">
        <v>12</v>
      </c>
      <c r="AR4" s="26" t="s">
        <v>13</v>
      </c>
      <c r="AS4" s="26" t="s">
        <v>14</v>
      </c>
      <c r="AT4" s="26" t="s">
        <v>15</v>
      </c>
      <c r="AU4" s="26" t="s">
        <v>16</v>
      </c>
      <c r="AV4" s="26" t="s">
        <v>17</v>
      </c>
      <c r="AW4" s="27" t="s">
        <v>18</v>
      </c>
      <c r="AX4" s="25" t="s">
        <v>19</v>
      </c>
      <c r="AY4" s="27" t="s">
        <v>20</v>
      </c>
      <c r="AZ4" s="1"/>
      <c r="BA4" s="28" t="str">
        <f>B4</f>
        <v>W1</v>
      </c>
      <c r="BB4" s="29" t="str">
        <f>F4</f>
        <v>W2</v>
      </c>
      <c r="BC4" s="29" t="str">
        <f>J4</f>
        <v>W3</v>
      </c>
      <c r="BD4" s="29" t="str">
        <f>N4</f>
        <v>W4</v>
      </c>
      <c r="BE4" s="29" t="str">
        <f>R4</f>
        <v>W5</v>
      </c>
      <c r="BF4" s="29" t="str">
        <f>V4</f>
        <v>W6</v>
      </c>
      <c r="BG4" s="29" t="str">
        <f>Z4</f>
        <v>W7</v>
      </c>
      <c r="BH4" s="29" t="str">
        <f>AD4</f>
        <v>W8</v>
      </c>
      <c r="BI4" s="29" t="str">
        <f>AH4</f>
        <v>W9</v>
      </c>
      <c r="BJ4" s="61" t="str">
        <f>AL4</f>
        <v>W10</v>
      </c>
      <c r="BK4" s="64" t="s">
        <v>33</v>
      </c>
      <c r="BL4" s="65" t="s">
        <v>39</v>
      </c>
      <c r="BM4" s="65" t="s">
        <v>42</v>
      </c>
      <c r="BN4" s="65" t="s">
        <v>61</v>
      </c>
      <c r="BO4" s="65" t="s">
        <v>45</v>
      </c>
      <c r="BP4" s="65" t="s">
        <v>48</v>
      </c>
      <c r="BQ4" s="65" t="s">
        <v>51</v>
      </c>
      <c r="BR4" s="65" t="s">
        <v>54</v>
      </c>
      <c r="BS4" s="65" t="s">
        <v>57</v>
      </c>
      <c r="BT4" s="82" t="s">
        <v>68</v>
      </c>
      <c r="BU4" s="83" t="s">
        <v>69</v>
      </c>
      <c r="BV4" s="83" t="s">
        <v>70</v>
      </c>
      <c r="BW4" s="83" t="s">
        <v>71</v>
      </c>
      <c r="BX4" s="83" t="s">
        <v>72</v>
      </c>
      <c r="BY4" s="83" t="s">
        <v>73</v>
      </c>
      <c r="BZ4" s="83" t="s">
        <v>74</v>
      </c>
      <c r="CA4" s="83" t="s">
        <v>75</v>
      </c>
      <c r="CB4" s="83" t="s">
        <v>76</v>
      </c>
      <c r="CC4" s="43"/>
    </row>
    <row r="5" spans="1:82" x14ac:dyDescent="0.25">
      <c r="A5" s="31">
        <v>999</v>
      </c>
      <c r="B5" s="32">
        <v>22</v>
      </c>
      <c r="C5" s="33">
        <f>ABS(B5-$B$60)</f>
        <v>2.5</v>
      </c>
      <c r="D5" s="33">
        <f>F5-B5</f>
        <v>3.3999999999999986</v>
      </c>
      <c r="E5" s="33">
        <f>D5/B5</f>
        <v>0.15454545454545449</v>
      </c>
      <c r="F5" s="32">
        <v>25.4</v>
      </c>
      <c r="G5" s="33">
        <f t="shared" ref="G5:G52" si="0">ABS(F5-$F$60)</f>
        <v>2.3499999999999979</v>
      </c>
      <c r="H5" s="32">
        <f>J5-F5</f>
        <v>2.4000000000000021</v>
      </c>
      <c r="I5" s="33">
        <f>H5/F5</f>
        <v>9.4488188976378049E-2</v>
      </c>
      <c r="J5" s="32">
        <v>27.8</v>
      </c>
      <c r="K5" s="33">
        <f t="shared" ref="K5:K52" si="1">ABS(J5-$J$60)</f>
        <v>2.8000000000000007</v>
      </c>
      <c r="L5" s="33">
        <f>N5-J5</f>
        <v>2.1999999999999993</v>
      </c>
      <c r="M5" s="33">
        <f>L5/J5</f>
        <v>7.913669064748198E-2</v>
      </c>
      <c r="N5" s="32">
        <v>30</v>
      </c>
      <c r="O5" s="33">
        <f t="shared" ref="O5:O52" si="2">ABS(N5-$N$60)</f>
        <v>2.3500000000000014</v>
      </c>
      <c r="P5" s="32">
        <f>R5-N5</f>
        <v>2.7000000000000028</v>
      </c>
      <c r="Q5" s="33">
        <f>P5/N5</f>
        <v>9.0000000000000094E-2</v>
      </c>
      <c r="R5" s="32">
        <v>32.700000000000003</v>
      </c>
      <c r="S5" s="33">
        <f t="shared" ref="S5:S52" si="3">ABS(R5-$R$60)</f>
        <v>1.9000000000000057</v>
      </c>
      <c r="T5" s="33">
        <f t="shared" ref="T5:T16" si="4">AL5-R5</f>
        <v>13.799999999999997</v>
      </c>
      <c r="U5" s="33">
        <f>T5/R5</f>
        <v>0.42201834862385307</v>
      </c>
      <c r="V5" s="32">
        <v>35.799999999999997</v>
      </c>
      <c r="W5" s="33">
        <f>ABS(V5-$V$60)</f>
        <v>2.25</v>
      </c>
      <c r="X5" s="33">
        <f>Z5-V5</f>
        <v>2.8000000000000043</v>
      </c>
      <c r="Y5" s="33">
        <f>X5/V5</f>
        <v>7.8212290502793422E-2</v>
      </c>
      <c r="Z5" s="32">
        <v>38.6</v>
      </c>
      <c r="AA5" s="33">
        <f>ABS(Z5-$Z$60)</f>
        <v>2.1499999999999986</v>
      </c>
      <c r="AB5" s="33">
        <f>AD5-Z5</f>
        <v>2.5</v>
      </c>
      <c r="AC5" s="33">
        <f>AB5/Z5</f>
        <v>6.4766839378238336E-2</v>
      </c>
      <c r="AD5" s="32">
        <v>41.1</v>
      </c>
      <c r="AE5" s="33">
        <f>ABS(AD5-$AD$60)</f>
        <v>1.1000000000000014</v>
      </c>
      <c r="AF5" s="33">
        <f>AH5-AD5</f>
        <v>2.6999999999999957</v>
      </c>
      <c r="AG5" s="33">
        <f>AF5/AD5</f>
        <v>6.5693430656934199E-2</v>
      </c>
      <c r="AH5" s="32">
        <v>43.8</v>
      </c>
      <c r="AI5" s="33">
        <f>ABS(AH5-$AH$60)</f>
        <v>0.45000000000000284</v>
      </c>
      <c r="AJ5" s="33">
        <f>AL5-AH5</f>
        <v>2.7000000000000028</v>
      </c>
      <c r="AK5" s="33">
        <f>AJ5/AH5</f>
        <v>6.1643835616438422E-2</v>
      </c>
      <c r="AL5" s="32">
        <v>46.5</v>
      </c>
      <c r="AM5" s="33">
        <f t="shared" ref="AM5:AM52" si="5">ABS(AL5-$AL$60)</f>
        <v>0.5</v>
      </c>
      <c r="AN5" s="32">
        <f t="shared" ref="AN5:AN16" si="6">AL5-B5</f>
        <v>24.5</v>
      </c>
      <c r="AO5" s="33">
        <f t="shared" ref="AO5:AO16" si="7">AN5/B5</f>
        <v>1.1136363636363635</v>
      </c>
      <c r="AP5" s="51"/>
      <c r="AQ5" s="34">
        <f>AVERAGE(BA5:BJ5)</f>
        <v>34.369999999999997</v>
      </c>
      <c r="AR5" s="35">
        <f t="shared" ref="AR5:AR52" si="8">COUNT(BA5:BJ5)</f>
        <v>10</v>
      </c>
      <c r="AS5" s="36">
        <f>(STDEV(BA5:BJ5))/(SQRT(AR5))</f>
        <v>2.5816037220646</v>
      </c>
      <c r="AT5" s="36">
        <f>QUARTILE((BA5:BJ5),1)</f>
        <v>28.35</v>
      </c>
      <c r="AU5" s="36">
        <f t="shared" ref="AU5:AU40" si="9">QUARTILE((BA5:BJ5),3)</f>
        <v>40.475000000000001</v>
      </c>
      <c r="AV5" s="36">
        <f>AU5-AT5</f>
        <v>12.125</v>
      </c>
      <c r="AW5" s="36">
        <f t="shared" ref="AW5:AW40" si="10">SKEW(BA5:BJ5)</f>
        <v>5.2348505535647506E-3</v>
      </c>
      <c r="AX5" s="78">
        <f>MEDIAN(BK5:BS5)</f>
        <v>7.913669064748198E-2</v>
      </c>
      <c r="AY5" s="99">
        <f>(MEDIAN(BT5:CB5))*100</f>
        <v>1.4369851269243643</v>
      </c>
      <c r="AZ5" s="1"/>
      <c r="BA5" s="37">
        <f t="shared" ref="BA5" si="11">B5</f>
        <v>22</v>
      </c>
      <c r="BB5" s="56">
        <f t="shared" ref="BB5" si="12">F5</f>
        <v>25.4</v>
      </c>
      <c r="BC5" s="56">
        <f t="shared" ref="BC5" si="13">J5</f>
        <v>27.8</v>
      </c>
      <c r="BD5" s="56">
        <f t="shared" ref="BD5" si="14">N5</f>
        <v>30</v>
      </c>
      <c r="BE5" s="56">
        <f t="shared" ref="BE5" si="15">R5</f>
        <v>32.700000000000003</v>
      </c>
      <c r="BF5" s="56">
        <f>V5</f>
        <v>35.799999999999997</v>
      </c>
      <c r="BG5" s="56">
        <f>Z5</f>
        <v>38.6</v>
      </c>
      <c r="BH5" s="56">
        <f>AD5</f>
        <v>41.1</v>
      </c>
      <c r="BI5" s="56">
        <f>AH5</f>
        <v>43.8</v>
      </c>
      <c r="BJ5" s="62">
        <f t="shared" ref="BJ5" si="16">AL5</f>
        <v>46.5</v>
      </c>
      <c r="BK5" s="67">
        <f t="shared" ref="BK5:BS5" si="17">(BB5-BA5)/BA5</f>
        <v>0.15454545454545449</v>
      </c>
      <c r="BL5" s="67">
        <f t="shared" si="17"/>
        <v>9.4488188976378049E-2</v>
      </c>
      <c r="BM5" s="67">
        <f t="shared" si="17"/>
        <v>7.913669064748198E-2</v>
      </c>
      <c r="BN5" s="67">
        <f t="shared" si="17"/>
        <v>9.0000000000000094E-2</v>
      </c>
      <c r="BO5" s="67">
        <f t="shared" si="17"/>
        <v>9.480122324159003E-2</v>
      </c>
      <c r="BP5" s="67">
        <f t="shared" si="17"/>
        <v>7.8212290502793422E-2</v>
      </c>
      <c r="BQ5" s="67">
        <f t="shared" si="17"/>
        <v>6.4766839378238336E-2</v>
      </c>
      <c r="BR5" s="67">
        <f t="shared" si="17"/>
        <v>6.5693430656934199E-2</v>
      </c>
      <c r="BS5" s="67">
        <f t="shared" si="17"/>
        <v>6.1643835616438422E-2</v>
      </c>
      <c r="BT5" s="52">
        <f>ABS(BK5-$AX$5)</f>
        <v>7.5408763897972506E-2</v>
      </c>
      <c r="BU5" s="36">
        <f>ABS(BL5-$AX$5)</f>
        <v>1.5351498328896068E-2</v>
      </c>
      <c r="BV5" s="36">
        <f>ABS(BM5-$AX$5)</f>
        <v>0</v>
      </c>
      <c r="BW5" s="36">
        <f t="shared" ref="BW5:CB5" si="18">ABS(BN5-$AX$5)</f>
        <v>1.0863309352518113E-2</v>
      </c>
      <c r="BX5" s="36">
        <f t="shared" si="18"/>
        <v>1.5664532594108049E-2</v>
      </c>
      <c r="BY5" s="36">
        <f t="shared" si="18"/>
        <v>9.2440014468855858E-4</v>
      </c>
      <c r="BZ5" s="36">
        <f t="shared" si="18"/>
        <v>1.4369851269243644E-2</v>
      </c>
      <c r="CA5" s="36">
        <f t="shared" si="18"/>
        <v>1.3443259990547782E-2</v>
      </c>
      <c r="CB5" s="71">
        <f t="shared" si="18"/>
        <v>1.7492855031043558E-2</v>
      </c>
      <c r="CC5" s="70"/>
      <c r="CD5" s="97"/>
    </row>
    <row r="6" spans="1:82" x14ac:dyDescent="0.25">
      <c r="A6" s="31">
        <v>998</v>
      </c>
      <c r="B6" s="32">
        <v>19.399999999999999</v>
      </c>
      <c r="C6" s="33">
        <f t="shared" ref="C6:C52" si="19">ABS(B6-$B$60)</f>
        <v>0.10000000000000142</v>
      </c>
      <c r="D6" s="33">
        <f t="shared" ref="D6:D40" si="20">F6-B6</f>
        <v>2.3000000000000007</v>
      </c>
      <c r="E6" s="33">
        <f t="shared" ref="E6:E40" si="21">D6/B6</f>
        <v>0.11855670103092789</v>
      </c>
      <c r="F6" s="32">
        <v>21.7</v>
      </c>
      <c r="G6" s="33">
        <f t="shared" si="0"/>
        <v>1.3500000000000014</v>
      </c>
      <c r="H6" s="32">
        <f t="shared" ref="H6:H37" si="22">J6-F6</f>
        <v>1.8000000000000007</v>
      </c>
      <c r="I6" s="33">
        <f t="shared" ref="I6:I37" si="23">H6/F6</f>
        <v>8.2949308755760398E-2</v>
      </c>
      <c r="J6" s="32">
        <v>23.5</v>
      </c>
      <c r="K6" s="33">
        <f t="shared" si="1"/>
        <v>1.5</v>
      </c>
      <c r="L6" s="33">
        <f t="shared" ref="L6:L37" si="24">N6-J6</f>
        <v>2</v>
      </c>
      <c r="M6" s="33">
        <f t="shared" ref="M6:M37" si="25">L6/J6</f>
        <v>8.5106382978723402E-2</v>
      </c>
      <c r="N6" s="32">
        <v>25.5</v>
      </c>
      <c r="O6" s="33">
        <f t="shared" si="2"/>
        <v>2.1499999999999986</v>
      </c>
      <c r="P6" s="32">
        <f t="shared" ref="P6:P19" si="26">R6-N6</f>
        <v>2.1000000000000014</v>
      </c>
      <c r="Q6" s="33">
        <f t="shared" ref="Q6:Q19" si="27">P6/N6</f>
        <v>8.2352941176470643E-2</v>
      </c>
      <c r="R6" s="32">
        <v>27.6</v>
      </c>
      <c r="S6" s="33">
        <f t="shared" si="3"/>
        <v>3.1999999999999957</v>
      </c>
      <c r="T6" s="33">
        <f t="shared" si="4"/>
        <v>11.600000000000001</v>
      </c>
      <c r="U6" s="33">
        <f t="shared" ref="U6:U16" si="28">T6/R6</f>
        <v>0.4202898550724638</v>
      </c>
      <c r="V6" s="32">
        <v>30</v>
      </c>
      <c r="W6" s="33">
        <f t="shared" ref="W6:W52" si="29">ABS(V6-$V$60)</f>
        <v>3.5499999999999972</v>
      </c>
      <c r="X6" s="33">
        <f t="shared" ref="X6:X52" si="30">Z6-V6</f>
        <v>2.6000000000000014</v>
      </c>
      <c r="Y6" s="33">
        <f t="shared" ref="Y6:Y52" si="31">X6/V6</f>
        <v>8.6666666666666711E-2</v>
      </c>
      <c r="Z6" s="32">
        <v>32.6</v>
      </c>
      <c r="AA6" s="33">
        <f t="shared" ref="AA6:AA52" si="32">ABS(Z6-$Z$60)</f>
        <v>3.8500000000000014</v>
      </c>
      <c r="AB6" s="33">
        <f t="shared" ref="AB6:AB52" si="33">AD6-Z6</f>
        <v>2.6000000000000014</v>
      </c>
      <c r="AC6" s="33">
        <f t="shared" ref="AC6:AC52" si="34">AB6/Z6</f>
        <v>7.9754601226993904E-2</v>
      </c>
      <c r="AD6" s="32">
        <v>35.200000000000003</v>
      </c>
      <c r="AE6" s="33">
        <f t="shared" ref="AE6:AE52" si="35">ABS(AD6-$AD$60)</f>
        <v>4.7999999999999972</v>
      </c>
      <c r="AF6" s="33">
        <f t="shared" ref="AF6:AF52" si="36">AH6-AD6</f>
        <v>1.3999999999999986</v>
      </c>
      <c r="AG6" s="33">
        <f t="shared" ref="AG6:AG52" si="37">AF6/AD6</f>
        <v>3.977272727272723E-2</v>
      </c>
      <c r="AH6" s="32">
        <v>36.6</v>
      </c>
      <c r="AI6" s="33">
        <f t="shared" ref="AI6:AI52" si="38">ABS(AH6-$AH$60)</f>
        <v>6.7499999999999929</v>
      </c>
      <c r="AJ6" s="33">
        <f t="shared" ref="AJ6:AJ52" si="39">AL6-AH6</f>
        <v>2.6000000000000014</v>
      </c>
      <c r="AK6" s="33">
        <f t="shared" ref="AK6:AK52" si="40">AJ6/AH6</f>
        <v>7.1038251366120256E-2</v>
      </c>
      <c r="AL6" s="32">
        <v>39.200000000000003</v>
      </c>
      <c r="AM6" s="33">
        <f t="shared" si="5"/>
        <v>6.7999999999999972</v>
      </c>
      <c r="AN6" s="32">
        <f t="shared" si="6"/>
        <v>19.800000000000004</v>
      </c>
      <c r="AO6" s="33">
        <f>AN6/B6</f>
        <v>1.0206185567010313</v>
      </c>
      <c r="AP6" s="51"/>
      <c r="AQ6" s="34">
        <f t="shared" ref="AQ6:AQ40" si="41">AVERAGE(BA6:BJ6)</f>
        <v>29.130000000000003</v>
      </c>
      <c r="AR6" s="35">
        <f t="shared" si="8"/>
        <v>10</v>
      </c>
      <c r="AS6" s="36">
        <f t="shared" ref="AS6:AS40" si="42">(STDEV(BA6:BJ6))/(SQRT(AR6))</f>
        <v>2.1185450982533651</v>
      </c>
      <c r="AT6" s="36">
        <f t="shared" ref="AT6:AT40" si="43">QUARTILE((BA6:BJ6),1)</f>
        <v>24</v>
      </c>
      <c r="AU6" s="36">
        <f t="shared" si="9"/>
        <v>34.550000000000004</v>
      </c>
      <c r="AV6" s="36">
        <f t="shared" ref="AV6:AV40" si="44">AU6-AT6</f>
        <v>10.550000000000004</v>
      </c>
      <c r="AW6" s="36">
        <f t="shared" si="10"/>
        <v>6.5988948878067083E-2</v>
      </c>
      <c r="AX6" s="79">
        <f t="shared" ref="AX6:AX52" si="45">MEDIAN(BK6:BS6)</f>
        <v>8.2949308755760398E-2</v>
      </c>
      <c r="AY6" s="99">
        <f t="shared" ref="AY6:AY52" si="46">(MEDIAN(BT6:CB6))*100</f>
        <v>0.37173579109063132</v>
      </c>
      <c r="AZ6" s="1"/>
      <c r="BA6" s="37">
        <f t="shared" ref="BA6:BA52" si="47">B6</f>
        <v>19.399999999999999</v>
      </c>
      <c r="BB6" s="56">
        <f t="shared" ref="BB6:BB52" si="48">F6</f>
        <v>21.7</v>
      </c>
      <c r="BC6" s="56">
        <f t="shared" ref="BC6:BC52" si="49">J6</f>
        <v>23.5</v>
      </c>
      <c r="BD6" s="56">
        <f t="shared" ref="BD6:BD52" si="50">N6</f>
        <v>25.5</v>
      </c>
      <c r="BE6" s="56">
        <f t="shared" ref="BE6:BE52" si="51">R6</f>
        <v>27.6</v>
      </c>
      <c r="BF6" s="56">
        <f t="shared" ref="BF6:BF52" si="52">V6</f>
        <v>30</v>
      </c>
      <c r="BG6" s="56">
        <f t="shared" ref="BG6:BG52" si="53">Z6</f>
        <v>32.6</v>
      </c>
      <c r="BH6" s="56">
        <f t="shared" ref="BH6:BH52" si="54">AD6</f>
        <v>35.200000000000003</v>
      </c>
      <c r="BI6" s="56">
        <f t="shared" ref="BI6:BI52" si="55">AH6</f>
        <v>36.6</v>
      </c>
      <c r="BJ6" s="62">
        <f t="shared" ref="BJ6:BJ52" si="56">AL6</f>
        <v>39.200000000000003</v>
      </c>
      <c r="BK6" s="67">
        <f t="shared" ref="BK6:BK52" si="57">(BB6-BA6)/BA6</f>
        <v>0.11855670103092789</v>
      </c>
      <c r="BL6" s="67">
        <f t="shared" ref="BL6:BL51" si="58">(BC6-BB6)/BB6</f>
        <v>8.2949308755760398E-2</v>
      </c>
      <c r="BM6" s="67">
        <f t="shared" ref="BM6:BM52" si="59">(BD6-BC6)/BC6</f>
        <v>8.5106382978723402E-2</v>
      </c>
      <c r="BN6" s="67">
        <f t="shared" ref="BN6:BN52" si="60">(BE6-BD6)/BD6</f>
        <v>8.2352941176470643E-2</v>
      </c>
      <c r="BO6" s="67">
        <f t="shared" ref="BO6:BO52" si="61">(BF6-BE6)/BE6</f>
        <v>8.6956521739130377E-2</v>
      </c>
      <c r="BP6" s="67">
        <f t="shared" ref="BP6:BP52" si="62">(BG6-BF6)/BF6</f>
        <v>8.6666666666666711E-2</v>
      </c>
      <c r="BQ6" s="67">
        <f t="shared" ref="BQ6:BQ52" si="63">(BH6-BG6)/BG6</f>
        <v>7.9754601226993904E-2</v>
      </c>
      <c r="BR6" s="67">
        <f t="shared" ref="BR6:BR52" si="64">(BI6-BH6)/BH6</f>
        <v>3.977272727272723E-2</v>
      </c>
      <c r="BS6" s="67">
        <f t="shared" ref="BS6:BS52" si="65">(BJ6-BI6)/BI6</f>
        <v>7.1038251366120256E-2</v>
      </c>
      <c r="BT6" s="52">
        <f>ABS(BK6-$AX$6)</f>
        <v>3.5607392275167488E-2</v>
      </c>
      <c r="BU6" s="36">
        <f>ABS(BL6-$AX$6)</f>
        <v>0</v>
      </c>
      <c r="BV6" s="36">
        <f t="shared" ref="BV6:CB6" si="66">ABS(BM6-$AX$6)</f>
        <v>2.1570742229630041E-3</v>
      </c>
      <c r="BW6" s="36">
        <f t="shared" si="66"/>
        <v>5.9636757928975548E-4</v>
      </c>
      <c r="BX6" s="36">
        <f t="shared" si="66"/>
        <v>4.0072129833699788E-3</v>
      </c>
      <c r="BY6" s="36">
        <f t="shared" si="66"/>
        <v>3.7173579109063132E-3</v>
      </c>
      <c r="BZ6" s="36">
        <f t="shared" si="66"/>
        <v>3.1947075287664939E-3</v>
      </c>
      <c r="CA6" s="36">
        <f t="shared" si="66"/>
        <v>4.3176581483033168E-2</v>
      </c>
      <c r="CB6" s="81">
        <f t="shared" si="66"/>
        <v>1.1911057389640142E-2</v>
      </c>
      <c r="CC6" s="70"/>
      <c r="CD6" s="97"/>
    </row>
    <row r="7" spans="1:82" x14ac:dyDescent="0.25">
      <c r="A7" s="31">
        <v>997</v>
      </c>
      <c r="B7" s="32">
        <v>19.8</v>
      </c>
      <c r="C7" s="33">
        <f t="shared" si="19"/>
        <v>0.30000000000000071</v>
      </c>
      <c r="D7" s="33">
        <f t="shared" si="20"/>
        <v>1.8999999999999986</v>
      </c>
      <c r="E7" s="33">
        <f t="shared" si="21"/>
        <v>9.5959595959595884E-2</v>
      </c>
      <c r="F7" s="32">
        <v>21.7</v>
      </c>
      <c r="G7" s="33">
        <f t="shared" si="0"/>
        <v>1.3500000000000014</v>
      </c>
      <c r="H7" s="32">
        <f t="shared" si="22"/>
        <v>1.6999999999999993</v>
      </c>
      <c r="I7" s="33">
        <f t="shared" si="23"/>
        <v>7.8341013824884759E-2</v>
      </c>
      <c r="J7" s="32">
        <v>23.4</v>
      </c>
      <c r="K7" s="33">
        <f t="shared" si="1"/>
        <v>1.6000000000000014</v>
      </c>
      <c r="L7" s="33">
        <f t="shared" si="24"/>
        <v>2.6000000000000014</v>
      </c>
      <c r="M7" s="33">
        <f t="shared" si="25"/>
        <v>0.11111111111111117</v>
      </c>
      <c r="N7" s="32">
        <v>26</v>
      </c>
      <c r="O7" s="33">
        <f t="shared" si="2"/>
        <v>1.6499999999999986</v>
      </c>
      <c r="P7" s="32">
        <f t="shared" si="26"/>
        <v>2.1999999999999993</v>
      </c>
      <c r="Q7" s="33">
        <f t="shared" si="27"/>
        <v>8.4615384615384592E-2</v>
      </c>
      <c r="R7" s="32">
        <v>28.2</v>
      </c>
      <c r="S7" s="33">
        <f t="shared" si="3"/>
        <v>2.5999999999999979</v>
      </c>
      <c r="T7" s="33">
        <f t="shared" si="4"/>
        <v>11.400000000000002</v>
      </c>
      <c r="U7" s="33">
        <f t="shared" si="28"/>
        <v>0.40425531914893625</v>
      </c>
      <c r="V7" s="32">
        <v>30.4</v>
      </c>
      <c r="W7" s="33">
        <f t="shared" si="29"/>
        <v>3.1499999999999986</v>
      </c>
      <c r="X7" s="33">
        <f t="shared" si="30"/>
        <v>2.8000000000000043</v>
      </c>
      <c r="Y7" s="33">
        <f t="shared" si="31"/>
        <v>9.2105263157894884E-2</v>
      </c>
      <c r="Z7" s="32">
        <v>33.200000000000003</v>
      </c>
      <c r="AA7" s="33">
        <f t="shared" si="32"/>
        <v>3.25</v>
      </c>
      <c r="AB7" s="33">
        <f t="shared" si="33"/>
        <v>2.0999999999999943</v>
      </c>
      <c r="AC7" s="33">
        <f t="shared" si="34"/>
        <v>6.32530120481926E-2</v>
      </c>
      <c r="AD7" s="32">
        <v>35.299999999999997</v>
      </c>
      <c r="AE7" s="33">
        <f t="shared" si="35"/>
        <v>4.7000000000000028</v>
      </c>
      <c r="AF7" s="33">
        <f t="shared" si="36"/>
        <v>2.3000000000000043</v>
      </c>
      <c r="AG7" s="33">
        <f t="shared" si="37"/>
        <v>6.5155807365439217E-2</v>
      </c>
      <c r="AH7" s="32">
        <v>37.6</v>
      </c>
      <c r="AI7" s="33">
        <f t="shared" si="38"/>
        <v>5.7499999999999929</v>
      </c>
      <c r="AJ7" s="33">
        <f t="shared" si="39"/>
        <v>2</v>
      </c>
      <c r="AK7" s="33">
        <f t="shared" si="40"/>
        <v>5.3191489361702128E-2</v>
      </c>
      <c r="AL7" s="32">
        <v>39.6</v>
      </c>
      <c r="AM7" s="33">
        <f t="shared" si="5"/>
        <v>6.3999999999999986</v>
      </c>
      <c r="AN7" s="32">
        <f t="shared" si="6"/>
        <v>19.8</v>
      </c>
      <c r="AO7" s="33">
        <f t="shared" si="7"/>
        <v>1</v>
      </c>
      <c r="AP7" s="51"/>
      <c r="AQ7" s="34">
        <f t="shared" si="41"/>
        <v>29.52</v>
      </c>
      <c r="AR7" s="35">
        <f t="shared" si="8"/>
        <v>10</v>
      </c>
      <c r="AS7" s="36">
        <f t="shared" si="42"/>
        <v>2.164963433101506</v>
      </c>
      <c r="AT7" s="36">
        <f t="shared" si="43"/>
        <v>24.049999999999997</v>
      </c>
      <c r="AU7" s="36">
        <f t="shared" si="9"/>
        <v>34.774999999999999</v>
      </c>
      <c r="AV7" s="36">
        <f t="shared" si="44"/>
        <v>10.725000000000001</v>
      </c>
      <c r="AW7" s="36">
        <f t="shared" si="10"/>
        <v>5.3518269294754207E-2</v>
      </c>
      <c r="AX7" s="79">
        <f t="shared" si="45"/>
        <v>7.8341013824884759E-2</v>
      </c>
      <c r="AY7" s="99">
        <f t="shared" si="46"/>
        <v>1.3764249333010126</v>
      </c>
      <c r="AZ7" s="1"/>
      <c r="BA7" s="37">
        <f t="shared" si="47"/>
        <v>19.8</v>
      </c>
      <c r="BB7" s="56">
        <f t="shared" si="48"/>
        <v>21.7</v>
      </c>
      <c r="BC7" s="56">
        <f t="shared" si="49"/>
        <v>23.4</v>
      </c>
      <c r="BD7" s="56">
        <f t="shared" si="50"/>
        <v>26</v>
      </c>
      <c r="BE7" s="56">
        <f t="shared" si="51"/>
        <v>28.2</v>
      </c>
      <c r="BF7" s="56">
        <f t="shared" si="52"/>
        <v>30.4</v>
      </c>
      <c r="BG7" s="56">
        <f t="shared" si="53"/>
        <v>33.200000000000003</v>
      </c>
      <c r="BH7" s="56">
        <f t="shared" si="54"/>
        <v>35.299999999999997</v>
      </c>
      <c r="BI7" s="56">
        <f t="shared" si="55"/>
        <v>37.6</v>
      </c>
      <c r="BJ7" s="62">
        <f t="shared" si="56"/>
        <v>39.6</v>
      </c>
      <c r="BK7" s="67">
        <f t="shared" si="57"/>
        <v>9.5959595959595884E-2</v>
      </c>
      <c r="BL7" s="67">
        <f t="shared" si="58"/>
        <v>7.8341013824884759E-2</v>
      </c>
      <c r="BM7" s="67">
        <f t="shared" si="59"/>
        <v>0.11111111111111117</v>
      </c>
      <c r="BN7" s="67">
        <f t="shared" si="60"/>
        <v>8.4615384615384592E-2</v>
      </c>
      <c r="BO7" s="67">
        <f t="shared" si="61"/>
        <v>7.8014184397163094E-2</v>
      </c>
      <c r="BP7" s="67">
        <f t="shared" si="62"/>
        <v>9.2105263157894884E-2</v>
      </c>
      <c r="BQ7" s="67">
        <f t="shared" si="63"/>
        <v>6.32530120481926E-2</v>
      </c>
      <c r="BR7" s="67">
        <f t="shared" si="64"/>
        <v>6.5155807365439217E-2</v>
      </c>
      <c r="BS7" s="67">
        <f t="shared" si="65"/>
        <v>5.3191489361702128E-2</v>
      </c>
      <c r="BT7" s="52">
        <f>ABS(BK7-$AX$7)</f>
        <v>1.7618582134711125E-2</v>
      </c>
      <c r="BU7" s="36">
        <f>ABS(BL7-$AX$7)</f>
        <v>0</v>
      </c>
      <c r="BV7" s="36">
        <f t="shared" ref="BV7:CB7" si="67">ABS(BM7-$AX$7)</f>
        <v>3.2770097286226416E-2</v>
      </c>
      <c r="BW7" s="36">
        <f t="shared" si="67"/>
        <v>6.2743707904998336E-3</v>
      </c>
      <c r="BX7" s="36">
        <f t="shared" si="67"/>
        <v>3.2682942772166435E-4</v>
      </c>
      <c r="BY7" s="36">
        <f t="shared" si="67"/>
        <v>1.3764249333010126E-2</v>
      </c>
      <c r="BZ7" s="36">
        <f t="shared" si="67"/>
        <v>1.5088001776692159E-2</v>
      </c>
      <c r="CA7" s="36">
        <f>ABS(BR7-$AX$7)</f>
        <v>1.3185206459445542E-2</v>
      </c>
      <c r="CB7" s="81">
        <f t="shared" si="67"/>
        <v>2.5149524463182631E-2</v>
      </c>
      <c r="CC7" s="70"/>
      <c r="CD7" s="97"/>
    </row>
    <row r="8" spans="1:82" x14ac:dyDescent="0.25">
      <c r="A8" s="31">
        <v>996</v>
      </c>
      <c r="B8" s="32">
        <v>19.899999999999999</v>
      </c>
      <c r="C8" s="33">
        <f t="shared" si="19"/>
        <v>0.39999999999999858</v>
      </c>
      <c r="D8" s="33">
        <f t="shared" si="20"/>
        <v>4.4000000000000021</v>
      </c>
      <c r="E8" s="33">
        <f t="shared" si="21"/>
        <v>0.22110552763819108</v>
      </c>
      <c r="F8" s="32">
        <v>24.3</v>
      </c>
      <c r="G8" s="33">
        <f t="shared" si="0"/>
        <v>1.25</v>
      </c>
      <c r="H8" s="32">
        <f t="shared" si="22"/>
        <v>2.8000000000000007</v>
      </c>
      <c r="I8" s="33">
        <f t="shared" si="23"/>
        <v>0.1152263374485597</v>
      </c>
      <c r="J8" s="32">
        <v>27.1</v>
      </c>
      <c r="K8" s="33">
        <f t="shared" si="1"/>
        <v>2.1000000000000014</v>
      </c>
      <c r="L8" s="33">
        <f t="shared" si="24"/>
        <v>3.2999999999999972</v>
      </c>
      <c r="M8" s="33">
        <f t="shared" si="25"/>
        <v>0.12177121771217701</v>
      </c>
      <c r="N8" s="32">
        <v>30.4</v>
      </c>
      <c r="O8" s="33">
        <f t="shared" si="2"/>
        <v>2.75</v>
      </c>
      <c r="P8" s="32">
        <f t="shared" si="26"/>
        <v>3.7000000000000028</v>
      </c>
      <c r="Q8" s="33">
        <f t="shared" si="27"/>
        <v>0.12171052631578957</v>
      </c>
      <c r="R8" s="32">
        <v>34.1</v>
      </c>
      <c r="S8" s="33">
        <f t="shared" si="3"/>
        <v>3.3000000000000043</v>
      </c>
      <c r="T8" s="33">
        <f t="shared" si="4"/>
        <v>13.899999999999999</v>
      </c>
      <c r="U8" s="33">
        <f t="shared" si="28"/>
        <v>0.40762463343108496</v>
      </c>
      <c r="V8" s="32">
        <v>38</v>
      </c>
      <c r="W8" s="33">
        <f t="shared" si="29"/>
        <v>4.4500000000000028</v>
      </c>
      <c r="X8" s="33">
        <f t="shared" si="30"/>
        <v>3.2999999999999972</v>
      </c>
      <c r="Y8" s="33">
        <f t="shared" si="31"/>
        <v>8.6842105263157818E-2</v>
      </c>
      <c r="Z8" s="32">
        <v>41.3</v>
      </c>
      <c r="AA8" s="33">
        <f t="shared" si="32"/>
        <v>4.8499999999999943</v>
      </c>
      <c r="AB8" s="33">
        <f t="shared" si="33"/>
        <v>3.2000000000000028</v>
      </c>
      <c r="AC8" s="33">
        <f t="shared" si="34"/>
        <v>7.7481840193704674E-2</v>
      </c>
      <c r="AD8" s="32">
        <v>44.5</v>
      </c>
      <c r="AE8" s="33">
        <f t="shared" si="35"/>
        <v>4.5</v>
      </c>
      <c r="AF8" s="33">
        <f t="shared" si="36"/>
        <v>2.6000000000000014</v>
      </c>
      <c r="AG8" s="33">
        <f t="shared" si="37"/>
        <v>5.8426966292134862E-2</v>
      </c>
      <c r="AH8" s="32">
        <v>47.1</v>
      </c>
      <c r="AI8" s="33">
        <f t="shared" si="38"/>
        <v>3.7500000000000071</v>
      </c>
      <c r="AJ8" s="33">
        <f t="shared" si="39"/>
        <v>0.89999999999999858</v>
      </c>
      <c r="AK8" s="33">
        <f t="shared" si="40"/>
        <v>1.9108280254777038E-2</v>
      </c>
      <c r="AL8" s="32">
        <v>48</v>
      </c>
      <c r="AM8" s="33">
        <f t="shared" si="5"/>
        <v>2</v>
      </c>
      <c r="AN8" s="32">
        <f t="shared" si="6"/>
        <v>28.1</v>
      </c>
      <c r="AO8" s="33">
        <f t="shared" si="7"/>
        <v>1.4120603015075379</v>
      </c>
      <c r="AP8" s="51"/>
      <c r="AQ8" s="34">
        <f t="shared" si="41"/>
        <v>35.470000000000006</v>
      </c>
      <c r="AR8" s="35">
        <f t="shared" si="8"/>
        <v>10</v>
      </c>
      <c r="AS8" s="36">
        <f t="shared" si="42"/>
        <v>3.1252039933418692</v>
      </c>
      <c r="AT8" s="36">
        <f t="shared" si="43"/>
        <v>27.925000000000001</v>
      </c>
      <c r="AU8" s="36">
        <f t="shared" si="9"/>
        <v>43.7</v>
      </c>
      <c r="AV8" s="36">
        <f t="shared" si="44"/>
        <v>15.775000000000002</v>
      </c>
      <c r="AW8" s="36">
        <f t="shared" si="10"/>
        <v>-0.20095368923189935</v>
      </c>
      <c r="AX8" s="79">
        <f t="shared" si="45"/>
        <v>0.11436950146627561</v>
      </c>
      <c r="AY8" s="99">
        <f t="shared" si="46"/>
        <v>2.7527396203117798</v>
      </c>
      <c r="AZ8" s="1"/>
      <c r="BA8" s="37">
        <f t="shared" si="47"/>
        <v>19.899999999999999</v>
      </c>
      <c r="BB8" s="56">
        <f t="shared" si="48"/>
        <v>24.3</v>
      </c>
      <c r="BC8" s="56">
        <f t="shared" si="49"/>
        <v>27.1</v>
      </c>
      <c r="BD8" s="56">
        <f t="shared" si="50"/>
        <v>30.4</v>
      </c>
      <c r="BE8" s="56">
        <f t="shared" si="51"/>
        <v>34.1</v>
      </c>
      <c r="BF8" s="56">
        <f t="shared" si="52"/>
        <v>38</v>
      </c>
      <c r="BG8" s="56">
        <f t="shared" si="53"/>
        <v>41.3</v>
      </c>
      <c r="BH8" s="56">
        <f t="shared" si="54"/>
        <v>44.5</v>
      </c>
      <c r="BI8" s="56">
        <f t="shared" si="55"/>
        <v>47.1</v>
      </c>
      <c r="BJ8" s="62">
        <f t="shared" si="56"/>
        <v>48</v>
      </c>
      <c r="BK8" s="67">
        <f t="shared" si="57"/>
        <v>0.22110552763819108</v>
      </c>
      <c r="BL8" s="67">
        <f t="shared" si="58"/>
        <v>0.1152263374485597</v>
      </c>
      <c r="BM8" s="67">
        <f t="shared" si="59"/>
        <v>0.12177121771217701</v>
      </c>
      <c r="BN8" s="67">
        <f t="shared" si="60"/>
        <v>0.12171052631578957</v>
      </c>
      <c r="BO8" s="67">
        <f t="shared" si="61"/>
        <v>0.11436950146627561</v>
      </c>
      <c r="BP8" s="67">
        <f t="shared" si="62"/>
        <v>8.6842105263157818E-2</v>
      </c>
      <c r="BQ8" s="67">
        <f t="shared" si="63"/>
        <v>7.7481840193704674E-2</v>
      </c>
      <c r="BR8" s="67">
        <f t="shared" si="64"/>
        <v>5.8426966292134862E-2</v>
      </c>
      <c r="BS8" s="67">
        <f t="shared" si="65"/>
        <v>1.9108280254777038E-2</v>
      </c>
      <c r="BT8" s="52">
        <f>ABS(BK8-$AX$8)</f>
        <v>0.10673602617191547</v>
      </c>
      <c r="BU8" s="36">
        <f t="shared" ref="BU8:CB8" si="68">ABS(BL8-$AX$8)</f>
        <v>8.5683598228408764E-4</v>
      </c>
      <c r="BV8" s="36">
        <f t="shared" si="68"/>
        <v>7.4017162459013991E-3</v>
      </c>
      <c r="BW8" s="36">
        <f t="shared" si="68"/>
        <v>7.3410248495139607E-3</v>
      </c>
      <c r="BX8" s="36">
        <f t="shared" si="68"/>
        <v>0</v>
      </c>
      <c r="BY8" s="36">
        <f t="shared" si="68"/>
        <v>2.7527396203117796E-2</v>
      </c>
      <c r="BZ8" s="36">
        <f t="shared" si="68"/>
        <v>3.688766127257094E-2</v>
      </c>
      <c r="CA8" s="36">
        <f t="shared" si="68"/>
        <v>5.5942535174140752E-2</v>
      </c>
      <c r="CB8" s="81">
        <f t="shared" si="68"/>
        <v>9.5261221211498576E-2</v>
      </c>
      <c r="CC8" s="70"/>
      <c r="CD8" s="97"/>
    </row>
    <row r="9" spans="1:82" x14ac:dyDescent="0.25">
      <c r="A9" s="31">
        <v>995</v>
      </c>
      <c r="B9" s="32">
        <v>21.4</v>
      </c>
      <c r="C9" s="33">
        <f t="shared" si="19"/>
        <v>1.8999999999999986</v>
      </c>
      <c r="D9" s="33">
        <f t="shared" si="20"/>
        <v>2.8000000000000007</v>
      </c>
      <c r="E9" s="33">
        <f t="shared" si="21"/>
        <v>0.13084112149532715</v>
      </c>
      <c r="F9" s="32">
        <v>24.2</v>
      </c>
      <c r="G9" s="33">
        <f t="shared" si="0"/>
        <v>1.1499999999999986</v>
      </c>
      <c r="H9" s="32">
        <f t="shared" si="22"/>
        <v>2.4000000000000021</v>
      </c>
      <c r="I9" s="33">
        <f t="shared" si="23"/>
        <v>9.917355371900835E-2</v>
      </c>
      <c r="J9" s="32">
        <v>26.6</v>
      </c>
      <c r="K9" s="33">
        <f t="shared" si="1"/>
        <v>1.6000000000000014</v>
      </c>
      <c r="L9" s="33">
        <f t="shared" si="24"/>
        <v>2.8999999999999986</v>
      </c>
      <c r="M9" s="33">
        <f t="shared" si="25"/>
        <v>0.10902255639097738</v>
      </c>
      <c r="N9" s="32">
        <v>29.5</v>
      </c>
      <c r="O9" s="33">
        <f t="shared" si="2"/>
        <v>1.8500000000000014</v>
      </c>
      <c r="P9" s="32">
        <f t="shared" si="26"/>
        <v>3.6000000000000014</v>
      </c>
      <c r="Q9" s="33">
        <f t="shared" si="27"/>
        <v>0.12203389830508479</v>
      </c>
      <c r="R9" s="32">
        <v>33.1</v>
      </c>
      <c r="S9" s="33">
        <f t="shared" si="3"/>
        <v>2.3000000000000043</v>
      </c>
      <c r="T9" s="33">
        <f t="shared" si="4"/>
        <v>14.699999999999996</v>
      </c>
      <c r="U9" s="33">
        <f t="shared" si="28"/>
        <v>0.44410876132930499</v>
      </c>
      <c r="V9" s="32">
        <v>36.200000000000003</v>
      </c>
      <c r="W9" s="33">
        <f t="shared" si="29"/>
        <v>2.6500000000000057</v>
      </c>
      <c r="X9" s="33">
        <f t="shared" si="30"/>
        <v>2.8999999999999986</v>
      </c>
      <c r="Y9" s="33">
        <f t="shared" si="31"/>
        <v>8.0110497237569009E-2</v>
      </c>
      <c r="Z9" s="32">
        <v>39.1</v>
      </c>
      <c r="AA9" s="33">
        <f t="shared" si="32"/>
        <v>2.6499999999999986</v>
      </c>
      <c r="AB9" s="33">
        <f t="shared" si="33"/>
        <v>3.7999999999999972</v>
      </c>
      <c r="AC9" s="33">
        <f t="shared" si="34"/>
        <v>9.7186700767263351E-2</v>
      </c>
      <c r="AD9" s="32">
        <v>42.9</v>
      </c>
      <c r="AE9" s="33">
        <f t="shared" si="35"/>
        <v>2.8999999999999986</v>
      </c>
      <c r="AF9" s="33">
        <f t="shared" si="36"/>
        <v>3.6000000000000014</v>
      </c>
      <c r="AG9" s="33">
        <f t="shared" si="37"/>
        <v>8.3916083916083947E-2</v>
      </c>
      <c r="AH9" s="32">
        <v>46.5</v>
      </c>
      <c r="AI9" s="33">
        <f t="shared" si="38"/>
        <v>3.1500000000000057</v>
      </c>
      <c r="AJ9" s="33">
        <f t="shared" si="39"/>
        <v>1.2999999999999972</v>
      </c>
      <c r="AK9" s="33">
        <f t="shared" si="40"/>
        <v>2.7956989247311766E-2</v>
      </c>
      <c r="AL9" s="32">
        <v>47.8</v>
      </c>
      <c r="AM9" s="33">
        <f t="shared" si="5"/>
        <v>1.7999999999999972</v>
      </c>
      <c r="AN9" s="32">
        <f t="shared" si="6"/>
        <v>26.4</v>
      </c>
      <c r="AO9" s="33">
        <f t="shared" si="7"/>
        <v>1.233644859813084</v>
      </c>
      <c r="AP9" s="51"/>
      <c r="AQ9" s="34">
        <f t="shared" si="41"/>
        <v>34.730000000000004</v>
      </c>
      <c r="AR9" s="35">
        <f t="shared" si="8"/>
        <v>10</v>
      </c>
      <c r="AS9" s="36">
        <f t="shared" si="42"/>
        <v>2.9477694015042006</v>
      </c>
      <c r="AT9" s="36">
        <f t="shared" si="43"/>
        <v>27.325000000000003</v>
      </c>
      <c r="AU9" s="36">
        <f t="shared" si="9"/>
        <v>41.95</v>
      </c>
      <c r="AV9" s="36">
        <f t="shared" si="44"/>
        <v>14.625</v>
      </c>
      <c r="AW9" s="36">
        <f t="shared" si="10"/>
        <v>4.7027071579504587E-2</v>
      </c>
      <c r="AX9" s="79">
        <f t="shared" si="45"/>
        <v>9.7186700767263351E-2</v>
      </c>
      <c r="AY9" s="99">
        <f t="shared" si="46"/>
        <v>1.3270616851179404</v>
      </c>
      <c r="AZ9" s="1"/>
      <c r="BA9" s="37">
        <f t="shared" si="47"/>
        <v>21.4</v>
      </c>
      <c r="BB9" s="56">
        <f t="shared" si="48"/>
        <v>24.2</v>
      </c>
      <c r="BC9" s="56">
        <f t="shared" si="49"/>
        <v>26.6</v>
      </c>
      <c r="BD9" s="56">
        <f t="shared" si="50"/>
        <v>29.5</v>
      </c>
      <c r="BE9" s="56">
        <f t="shared" si="51"/>
        <v>33.1</v>
      </c>
      <c r="BF9" s="56">
        <f t="shared" si="52"/>
        <v>36.200000000000003</v>
      </c>
      <c r="BG9" s="56">
        <f t="shared" si="53"/>
        <v>39.1</v>
      </c>
      <c r="BH9" s="56">
        <f t="shared" si="54"/>
        <v>42.9</v>
      </c>
      <c r="BI9" s="56">
        <f t="shared" si="55"/>
        <v>46.5</v>
      </c>
      <c r="BJ9" s="62">
        <f t="shared" si="56"/>
        <v>47.8</v>
      </c>
      <c r="BK9" s="67">
        <f t="shared" si="57"/>
        <v>0.13084112149532715</v>
      </c>
      <c r="BL9" s="67">
        <f t="shared" si="58"/>
        <v>9.917355371900835E-2</v>
      </c>
      <c r="BM9" s="67">
        <f t="shared" si="59"/>
        <v>0.10902255639097738</v>
      </c>
      <c r="BN9" s="67">
        <f t="shared" si="60"/>
        <v>0.12203389830508479</v>
      </c>
      <c r="BO9" s="67">
        <f t="shared" si="61"/>
        <v>9.3655589123867108E-2</v>
      </c>
      <c r="BP9" s="67">
        <f t="shared" si="62"/>
        <v>8.0110497237569009E-2</v>
      </c>
      <c r="BQ9" s="67">
        <f t="shared" si="63"/>
        <v>9.7186700767263351E-2</v>
      </c>
      <c r="BR9" s="67">
        <f t="shared" si="64"/>
        <v>8.3916083916083947E-2</v>
      </c>
      <c r="BS9" s="67">
        <f t="shared" si="65"/>
        <v>2.7956989247311766E-2</v>
      </c>
      <c r="BT9" s="52">
        <f>ABS(BK9-$AX$9)</f>
        <v>3.3654420728063794E-2</v>
      </c>
      <c r="BU9" s="36">
        <f t="shared" ref="BU9:CA9" si="69">ABS(BL9-$AX$9)</f>
        <v>1.9868529517449995E-3</v>
      </c>
      <c r="BV9" s="36">
        <f t="shared" si="69"/>
        <v>1.1835855623714031E-2</v>
      </c>
      <c r="BW9" s="36">
        <f t="shared" si="69"/>
        <v>2.4847197537821442E-2</v>
      </c>
      <c r="BX9" s="36">
        <f t="shared" si="69"/>
        <v>3.5311116433962425E-3</v>
      </c>
      <c r="BY9" s="36">
        <f t="shared" si="69"/>
        <v>1.7076203529694342E-2</v>
      </c>
      <c r="BZ9" s="36">
        <f t="shared" si="69"/>
        <v>0</v>
      </c>
      <c r="CA9" s="36">
        <f t="shared" si="69"/>
        <v>1.3270616851179404E-2</v>
      </c>
      <c r="CB9" s="81">
        <f>ABS(BS9-$AX$9)</f>
        <v>6.9229711519951581E-2</v>
      </c>
      <c r="CC9" s="70"/>
      <c r="CD9" s="97"/>
    </row>
    <row r="10" spans="1:82" x14ac:dyDescent="0.25">
      <c r="A10" s="31">
        <v>994</v>
      </c>
      <c r="B10" s="32">
        <v>21</v>
      </c>
      <c r="C10" s="33">
        <f t="shared" si="19"/>
        <v>1.5</v>
      </c>
      <c r="D10" s="33">
        <f t="shared" si="20"/>
        <v>1.8000000000000007</v>
      </c>
      <c r="E10" s="33">
        <f t="shared" si="21"/>
        <v>8.5714285714285743E-2</v>
      </c>
      <c r="F10" s="32">
        <v>22.8</v>
      </c>
      <c r="G10" s="33">
        <f t="shared" si="0"/>
        <v>0.25</v>
      </c>
      <c r="H10" s="32">
        <f t="shared" si="22"/>
        <v>2.0999999999999979</v>
      </c>
      <c r="I10" s="33">
        <f t="shared" si="23"/>
        <v>9.2105263157894635E-2</v>
      </c>
      <c r="J10" s="32">
        <v>24.9</v>
      </c>
      <c r="K10" s="33">
        <f t="shared" si="1"/>
        <v>0.10000000000000142</v>
      </c>
      <c r="L10" s="33">
        <f t="shared" si="24"/>
        <v>2.1000000000000014</v>
      </c>
      <c r="M10" s="33">
        <f t="shared" si="25"/>
        <v>8.4337349397590425E-2</v>
      </c>
      <c r="N10" s="32">
        <v>27</v>
      </c>
      <c r="O10" s="33">
        <f t="shared" si="2"/>
        <v>0.64999999999999858</v>
      </c>
      <c r="P10" s="32">
        <f t="shared" si="26"/>
        <v>2.6999999999999993</v>
      </c>
      <c r="Q10" s="33">
        <f t="shared" si="27"/>
        <v>9.9999999999999978E-2</v>
      </c>
      <c r="R10" s="32">
        <v>29.7</v>
      </c>
      <c r="S10" s="33">
        <f t="shared" si="3"/>
        <v>1.0999999999999979</v>
      </c>
      <c r="T10" s="33">
        <f t="shared" si="4"/>
        <v>12.500000000000004</v>
      </c>
      <c r="U10" s="33">
        <f t="shared" si="28"/>
        <v>0.42087542087542101</v>
      </c>
      <c r="V10" s="32">
        <v>32.33</v>
      </c>
      <c r="W10" s="33">
        <f t="shared" si="29"/>
        <v>1.2199999999999989</v>
      </c>
      <c r="X10" s="33">
        <f t="shared" si="30"/>
        <v>2.2700000000000031</v>
      </c>
      <c r="Y10" s="33">
        <f t="shared" si="31"/>
        <v>7.021342406433663E-2</v>
      </c>
      <c r="Z10" s="32">
        <v>34.6</v>
      </c>
      <c r="AA10" s="33">
        <f t="shared" si="32"/>
        <v>1.8500000000000014</v>
      </c>
      <c r="AB10" s="33">
        <f t="shared" si="33"/>
        <v>1</v>
      </c>
      <c r="AC10" s="33">
        <f t="shared" si="34"/>
        <v>2.8901734104046242E-2</v>
      </c>
      <c r="AD10" s="32">
        <v>35.6</v>
      </c>
      <c r="AE10" s="33">
        <f t="shared" si="35"/>
        <v>4.3999999999999986</v>
      </c>
      <c r="AF10" s="33">
        <f t="shared" si="36"/>
        <v>3.7999999999999972</v>
      </c>
      <c r="AG10" s="33">
        <f t="shared" si="37"/>
        <v>0.10674157303370778</v>
      </c>
      <c r="AH10" s="32">
        <v>39.4</v>
      </c>
      <c r="AI10" s="33">
        <f t="shared" si="38"/>
        <v>3.9499999999999957</v>
      </c>
      <c r="AJ10" s="33">
        <f t="shared" si="39"/>
        <v>2.8000000000000043</v>
      </c>
      <c r="AK10" s="33">
        <f t="shared" si="40"/>
        <v>7.1065989847715852E-2</v>
      </c>
      <c r="AL10" s="32">
        <v>42.2</v>
      </c>
      <c r="AM10" s="33">
        <f t="shared" si="5"/>
        <v>3.7999999999999972</v>
      </c>
      <c r="AN10" s="32">
        <f t="shared" si="6"/>
        <v>21.200000000000003</v>
      </c>
      <c r="AO10" s="33">
        <f t="shared" si="7"/>
        <v>1.0095238095238097</v>
      </c>
      <c r="AP10" s="51"/>
      <c r="AQ10" s="34">
        <f t="shared" si="41"/>
        <v>30.952999999999996</v>
      </c>
      <c r="AR10" s="35">
        <f t="shared" si="8"/>
        <v>10</v>
      </c>
      <c r="AS10" s="36">
        <f t="shared" si="42"/>
        <v>2.2460009152071021</v>
      </c>
      <c r="AT10" s="36">
        <f t="shared" si="43"/>
        <v>25.424999999999997</v>
      </c>
      <c r="AU10" s="36">
        <f t="shared" si="9"/>
        <v>35.35</v>
      </c>
      <c r="AV10" s="36">
        <f t="shared" si="44"/>
        <v>9.9250000000000043</v>
      </c>
      <c r="AW10" s="36">
        <f t="shared" si="10"/>
        <v>0.14088941623891515</v>
      </c>
      <c r="AX10" s="79">
        <f t="shared" si="45"/>
        <v>8.5714285714285743E-2</v>
      </c>
      <c r="AY10" s="99">
        <f t="shared" si="46"/>
        <v>1.4285714285714235</v>
      </c>
      <c r="AZ10" s="1"/>
      <c r="BA10" s="37">
        <f t="shared" si="47"/>
        <v>21</v>
      </c>
      <c r="BB10" s="56">
        <f t="shared" si="48"/>
        <v>22.8</v>
      </c>
      <c r="BC10" s="56">
        <f t="shared" si="49"/>
        <v>24.9</v>
      </c>
      <c r="BD10" s="56">
        <f t="shared" si="50"/>
        <v>27</v>
      </c>
      <c r="BE10" s="56">
        <f t="shared" si="51"/>
        <v>29.7</v>
      </c>
      <c r="BF10" s="56">
        <f t="shared" si="52"/>
        <v>32.33</v>
      </c>
      <c r="BG10" s="56">
        <f t="shared" si="53"/>
        <v>34.6</v>
      </c>
      <c r="BH10" s="56">
        <f t="shared" si="54"/>
        <v>35.6</v>
      </c>
      <c r="BI10" s="56">
        <f t="shared" si="55"/>
        <v>39.4</v>
      </c>
      <c r="BJ10" s="62">
        <f t="shared" si="56"/>
        <v>42.2</v>
      </c>
      <c r="BK10" s="67">
        <f t="shared" si="57"/>
        <v>8.5714285714285743E-2</v>
      </c>
      <c r="BL10" s="67">
        <f t="shared" si="58"/>
        <v>9.2105263157894635E-2</v>
      </c>
      <c r="BM10" s="67">
        <f t="shared" si="59"/>
        <v>8.4337349397590425E-2</v>
      </c>
      <c r="BN10" s="67">
        <f t="shared" si="60"/>
        <v>9.9999999999999978E-2</v>
      </c>
      <c r="BO10" s="67">
        <f t="shared" si="61"/>
        <v>8.8552188552188521E-2</v>
      </c>
      <c r="BP10" s="67">
        <f t="shared" si="62"/>
        <v>7.021342406433663E-2</v>
      </c>
      <c r="BQ10" s="67">
        <f t="shared" si="63"/>
        <v>2.8901734104046242E-2</v>
      </c>
      <c r="BR10" s="67">
        <f t="shared" si="64"/>
        <v>0.10674157303370778</v>
      </c>
      <c r="BS10" s="67">
        <f t="shared" si="65"/>
        <v>7.1065989847715852E-2</v>
      </c>
      <c r="BT10" s="52">
        <f>ABS(BK10-$AX$10)</f>
        <v>0</v>
      </c>
      <c r="BU10" s="36">
        <f t="shared" ref="BU10:CB10" si="70">ABS(BL10-$AX$10)</f>
        <v>6.3909774436088918E-3</v>
      </c>
      <c r="BV10" s="36">
        <f t="shared" si="70"/>
        <v>1.376936316695318E-3</v>
      </c>
      <c r="BW10" s="36">
        <f t="shared" si="70"/>
        <v>1.4285714285714235E-2</v>
      </c>
      <c r="BX10" s="36">
        <f t="shared" si="70"/>
        <v>2.8379028379027782E-3</v>
      </c>
      <c r="BY10" s="36">
        <f t="shared" si="70"/>
        <v>1.5500861649949113E-2</v>
      </c>
      <c r="BZ10" s="36">
        <f t="shared" si="70"/>
        <v>5.6812551610239501E-2</v>
      </c>
      <c r="CA10" s="36">
        <f t="shared" si="70"/>
        <v>2.1027287319422036E-2</v>
      </c>
      <c r="CB10" s="81">
        <f t="shared" si="70"/>
        <v>1.4648295866569891E-2</v>
      </c>
      <c r="CC10" s="70"/>
      <c r="CD10" s="97"/>
    </row>
    <row r="11" spans="1:82" x14ac:dyDescent="0.25">
      <c r="A11" s="31">
        <v>993</v>
      </c>
      <c r="B11" s="32">
        <v>22.2</v>
      </c>
      <c r="C11" s="33">
        <f t="shared" si="19"/>
        <v>2.6999999999999993</v>
      </c>
      <c r="D11" s="33">
        <f t="shared" si="20"/>
        <v>3.3000000000000007</v>
      </c>
      <c r="E11" s="33">
        <f t="shared" si="21"/>
        <v>0.14864864864864868</v>
      </c>
      <c r="F11" s="32">
        <v>25.5</v>
      </c>
      <c r="G11" s="33">
        <f t="shared" si="0"/>
        <v>2.4499999999999993</v>
      </c>
      <c r="H11" s="32">
        <f t="shared" si="22"/>
        <v>2.3000000000000007</v>
      </c>
      <c r="I11" s="33">
        <f t="shared" si="23"/>
        <v>9.0196078431372576E-2</v>
      </c>
      <c r="J11" s="32">
        <v>27.8</v>
      </c>
      <c r="K11" s="33">
        <f t="shared" si="1"/>
        <v>2.8000000000000007</v>
      </c>
      <c r="L11" s="33">
        <f t="shared" si="24"/>
        <v>2.8999999999999986</v>
      </c>
      <c r="M11" s="33">
        <f t="shared" si="25"/>
        <v>0.10431654676258988</v>
      </c>
      <c r="N11" s="32">
        <v>30.7</v>
      </c>
      <c r="O11" s="33">
        <f t="shared" si="2"/>
        <v>3.0500000000000007</v>
      </c>
      <c r="P11" s="32">
        <f t="shared" si="26"/>
        <v>3.8000000000000007</v>
      </c>
      <c r="Q11" s="33">
        <f t="shared" si="27"/>
        <v>0.12377850162866452</v>
      </c>
      <c r="R11" s="32">
        <v>34.5</v>
      </c>
      <c r="S11" s="33">
        <f t="shared" si="3"/>
        <v>3.7000000000000028</v>
      </c>
      <c r="T11" s="33">
        <f t="shared" si="4"/>
        <v>15.200000000000003</v>
      </c>
      <c r="U11" s="33">
        <f t="shared" si="28"/>
        <v>0.44057971014492764</v>
      </c>
      <c r="V11" s="32">
        <v>36.700000000000003</v>
      </c>
      <c r="W11" s="33">
        <f t="shared" si="29"/>
        <v>3.1500000000000057</v>
      </c>
      <c r="X11" s="33">
        <f t="shared" si="30"/>
        <v>2.7999999999999972</v>
      </c>
      <c r="Y11" s="33">
        <f t="shared" si="31"/>
        <v>7.6294277929155233E-2</v>
      </c>
      <c r="Z11" s="32">
        <v>39.5</v>
      </c>
      <c r="AA11" s="33">
        <f t="shared" si="32"/>
        <v>3.0499999999999972</v>
      </c>
      <c r="AB11" s="33">
        <f t="shared" si="33"/>
        <v>4.8999999999999986</v>
      </c>
      <c r="AC11" s="33">
        <f t="shared" si="34"/>
        <v>0.12405063291139237</v>
      </c>
      <c r="AD11" s="32">
        <v>44.4</v>
      </c>
      <c r="AE11" s="33">
        <f t="shared" si="35"/>
        <v>4.3999999999999986</v>
      </c>
      <c r="AF11" s="33">
        <f t="shared" si="36"/>
        <v>2.8000000000000043</v>
      </c>
      <c r="AG11" s="33">
        <f t="shared" si="37"/>
        <v>6.3063063063063154E-2</v>
      </c>
      <c r="AH11" s="32">
        <v>47.2</v>
      </c>
      <c r="AI11" s="33">
        <f t="shared" si="38"/>
        <v>3.8500000000000085</v>
      </c>
      <c r="AJ11" s="33">
        <f t="shared" si="39"/>
        <v>2.5</v>
      </c>
      <c r="AK11" s="33">
        <f t="shared" si="40"/>
        <v>5.2966101694915252E-2</v>
      </c>
      <c r="AL11" s="32">
        <v>49.7</v>
      </c>
      <c r="AM11" s="33">
        <f t="shared" si="5"/>
        <v>3.7000000000000028</v>
      </c>
      <c r="AN11" s="32">
        <f t="shared" si="6"/>
        <v>27.500000000000004</v>
      </c>
      <c r="AO11" s="33">
        <f t="shared" si="7"/>
        <v>1.238738738738739</v>
      </c>
      <c r="AP11" s="51"/>
      <c r="AQ11" s="34">
        <f t="shared" si="41"/>
        <v>35.819999999999993</v>
      </c>
      <c r="AR11" s="35">
        <f t="shared" si="8"/>
        <v>10</v>
      </c>
      <c r="AS11" s="36">
        <f t="shared" si="42"/>
        <v>2.9709257816377814</v>
      </c>
      <c r="AT11" s="36">
        <f t="shared" si="43"/>
        <v>28.524999999999999</v>
      </c>
      <c r="AU11" s="36">
        <f t="shared" si="9"/>
        <v>43.174999999999997</v>
      </c>
      <c r="AV11" s="36">
        <f t="shared" si="44"/>
        <v>14.649999999999999</v>
      </c>
      <c r="AW11" s="36">
        <f t="shared" si="10"/>
        <v>9.2439647663091401E-2</v>
      </c>
      <c r="AX11" s="79">
        <f t="shared" si="45"/>
        <v>9.0196078431372576E-2</v>
      </c>
      <c r="AY11" s="99">
        <f t="shared" si="46"/>
        <v>2.7133015368309419</v>
      </c>
      <c r="AZ11" s="1"/>
      <c r="BA11" s="37">
        <f t="shared" si="47"/>
        <v>22.2</v>
      </c>
      <c r="BB11" s="56">
        <f t="shared" si="48"/>
        <v>25.5</v>
      </c>
      <c r="BC11" s="56">
        <f t="shared" si="49"/>
        <v>27.8</v>
      </c>
      <c r="BD11" s="56">
        <f t="shared" si="50"/>
        <v>30.7</v>
      </c>
      <c r="BE11" s="56">
        <f t="shared" si="51"/>
        <v>34.5</v>
      </c>
      <c r="BF11" s="56">
        <f t="shared" si="52"/>
        <v>36.700000000000003</v>
      </c>
      <c r="BG11" s="56">
        <f t="shared" si="53"/>
        <v>39.5</v>
      </c>
      <c r="BH11" s="56">
        <f t="shared" si="54"/>
        <v>44.4</v>
      </c>
      <c r="BI11" s="56">
        <f t="shared" si="55"/>
        <v>47.2</v>
      </c>
      <c r="BJ11" s="62">
        <f t="shared" si="56"/>
        <v>49.7</v>
      </c>
      <c r="BK11" s="67">
        <f t="shared" si="57"/>
        <v>0.14864864864864868</v>
      </c>
      <c r="BL11" s="67">
        <f t="shared" si="58"/>
        <v>9.0196078431372576E-2</v>
      </c>
      <c r="BM11" s="67">
        <f t="shared" si="59"/>
        <v>0.10431654676258988</v>
      </c>
      <c r="BN11" s="67">
        <f t="shared" si="60"/>
        <v>0.12377850162866452</v>
      </c>
      <c r="BO11" s="67">
        <f t="shared" si="61"/>
        <v>6.3768115942029066E-2</v>
      </c>
      <c r="BP11" s="67">
        <f t="shared" si="62"/>
        <v>7.6294277929155233E-2</v>
      </c>
      <c r="BQ11" s="67">
        <f t="shared" si="63"/>
        <v>0.12405063291139237</v>
      </c>
      <c r="BR11" s="67">
        <f t="shared" si="64"/>
        <v>6.3063063063063154E-2</v>
      </c>
      <c r="BS11" s="67">
        <f t="shared" si="65"/>
        <v>5.2966101694915252E-2</v>
      </c>
      <c r="BT11" s="52">
        <f>ABS(BK11-$AX$11)</f>
        <v>5.8452570217276109E-2</v>
      </c>
      <c r="BU11" s="36">
        <f t="shared" ref="BU11:CB11" si="71">ABS(BL11-$AX$11)</f>
        <v>0</v>
      </c>
      <c r="BV11" s="36">
        <f t="shared" si="71"/>
        <v>1.4120468331217301E-2</v>
      </c>
      <c r="BW11" s="36">
        <f t="shared" si="71"/>
        <v>3.3582423197291947E-2</v>
      </c>
      <c r="BX11" s="36">
        <f t="shared" si="71"/>
        <v>2.6427962489343509E-2</v>
      </c>
      <c r="BY11" s="36">
        <f t="shared" si="71"/>
        <v>1.3901800502217343E-2</v>
      </c>
      <c r="BZ11" s="36">
        <f t="shared" si="71"/>
        <v>3.3854554480019797E-2</v>
      </c>
      <c r="CA11" s="36">
        <f t="shared" si="71"/>
        <v>2.7133015368309421E-2</v>
      </c>
      <c r="CB11" s="81">
        <f t="shared" si="71"/>
        <v>3.7229976736457324E-2</v>
      </c>
      <c r="CC11" s="70"/>
      <c r="CD11" s="97"/>
    </row>
    <row r="12" spans="1:82" x14ac:dyDescent="0.25">
      <c r="A12" s="31">
        <v>992</v>
      </c>
      <c r="B12" s="32">
        <v>21.7</v>
      </c>
      <c r="C12" s="33">
        <f t="shared" si="19"/>
        <v>2.1999999999999993</v>
      </c>
      <c r="D12" s="33">
        <f t="shared" si="20"/>
        <v>2.5</v>
      </c>
      <c r="E12" s="33">
        <f t="shared" si="21"/>
        <v>0.1152073732718894</v>
      </c>
      <c r="F12" s="32">
        <v>24.2</v>
      </c>
      <c r="G12" s="33">
        <f t="shared" si="0"/>
        <v>1.1499999999999986</v>
      </c>
      <c r="H12" s="32">
        <f t="shared" si="22"/>
        <v>1.6999999999999993</v>
      </c>
      <c r="I12" s="33">
        <f t="shared" si="23"/>
        <v>7.0247933884297495E-2</v>
      </c>
      <c r="J12" s="32">
        <v>25.9</v>
      </c>
      <c r="K12" s="33">
        <f t="shared" si="1"/>
        <v>0.89999999999999858</v>
      </c>
      <c r="L12" s="33">
        <f t="shared" si="24"/>
        <v>2.4000000000000021</v>
      </c>
      <c r="M12" s="33">
        <f t="shared" si="25"/>
        <v>9.2664092664092756E-2</v>
      </c>
      <c r="N12" s="32">
        <v>28.3</v>
      </c>
      <c r="O12" s="33">
        <f t="shared" si="2"/>
        <v>0.65000000000000213</v>
      </c>
      <c r="P12" s="32">
        <f t="shared" si="26"/>
        <v>3.1999999999999993</v>
      </c>
      <c r="Q12" s="33">
        <f t="shared" si="27"/>
        <v>0.11307420494699644</v>
      </c>
      <c r="R12" s="32">
        <v>31.5</v>
      </c>
      <c r="S12" s="33">
        <f t="shared" si="3"/>
        <v>0.70000000000000284</v>
      </c>
      <c r="T12" s="33">
        <f t="shared" si="4"/>
        <v>11.799999999999997</v>
      </c>
      <c r="U12" s="33">
        <f t="shared" si="28"/>
        <v>0.37460317460317449</v>
      </c>
      <c r="V12" s="32">
        <v>33.5</v>
      </c>
      <c r="W12" s="33">
        <f t="shared" si="29"/>
        <v>4.9999999999997158E-2</v>
      </c>
      <c r="X12" s="33">
        <f t="shared" si="30"/>
        <v>1.7999999999999972</v>
      </c>
      <c r="Y12" s="33">
        <f t="shared" si="31"/>
        <v>5.3731343283582006E-2</v>
      </c>
      <c r="Z12" s="32">
        <v>35.299999999999997</v>
      </c>
      <c r="AA12" s="33">
        <f t="shared" si="32"/>
        <v>1.1500000000000057</v>
      </c>
      <c r="AB12" s="33">
        <f t="shared" si="33"/>
        <v>3.3000000000000043</v>
      </c>
      <c r="AC12" s="33">
        <f t="shared" si="34"/>
        <v>9.3484419263456214E-2</v>
      </c>
      <c r="AD12" s="32">
        <v>38.6</v>
      </c>
      <c r="AE12" s="33">
        <f t="shared" si="35"/>
        <v>1.3999999999999986</v>
      </c>
      <c r="AF12" s="33">
        <f t="shared" si="36"/>
        <v>2.7999999999999972</v>
      </c>
      <c r="AG12" s="33">
        <f t="shared" si="37"/>
        <v>7.2538860103626868E-2</v>
      </c>
      <c r="AH12" s="32">
        <v>41.4</v>
      </c>
      <c r="AI12" s="33">
        <f t="shared" si="38"/>
        <v>1.9499999999999957</v>
      </c>
      <c r="AJ12" s="33">
        <f t="shared" si="39"/>
        <v>1.8999999999999986</v>
      </c>
      <c r="AK12" s="33">
        <f t="shared" si="40"/>
        <v>4.5893719806763253E-2</v>
      </c>
      <c r="AL12" s="32">
        <v>43.3</v>
      </c>
      <c r="AM12" s="33">
        <f t="shared" si="5"/>
        <v>2.7000000000000028</v>
      </c>
      <c r="AN12" s="32">
        <f t="shared" si="6"/>
        <v>21.599999999999998</v>
      </c>
      <c r="AO12" s="33">
        <f t="shared" si="7"/>
        <v>0.99539170506912433</v>
      </c>
      <c r="AP12" s="51"/>
      <c r="AQ12" s="34">
        <f t="shared" si="41"/>
        <v>32.369999999999997</v>
      </c>
      <c r="AR12" s="35">
        <f t="shared" si="8"/>
        <v>10</v>
      </c>
      <c r="AS12" s="36">
        <f t="shared" si="42"/>
        <v>2.3320496468890983</v>
      </c>
      <c r="AT12" s="36">
        <f t="shared" si="43"/>
        <v>26.5</v>
      </c>
      <c r="AU12" s="36">
        <f t="shared" si="9"/>
        <v>37.774999999999999</v>
      </c>
      <c r="AV12" s="36">
        <f t="shared" si="44"/>
        <v>11.274999999999999</v>
      </c>
      <c r="AW12" s="36">
        <f t="shared" si="10"/>
        <v>7.3222903694842301E-2</v>
      </c>
      <c r="AX12" s="79">
        <f t="shared" si="45"/>
        <v>7.2538860103626868E-2</v>
      </c>
      <c r="AY12" s="99">
        <f t="shared" si="46"/>
        <v>2.0125232560465891</v>
      </c>
      <c r="AZ12" s="1"/>
      <c r="BA12" s="37">
        <f t="shared" si="47"/>
        <v>21.7</v>
      </c>
      <c r="BB12" s="56">
        <f t="shared" si="48"/>
        <v>24.2</v>
      </c>
      <c r="BC12" s="56">
        <f t="shared" si="49"/>
        <v>25.9</v>
      </c>
      <c r="BD12" s="56">
        <f t="shared" si="50"/>
        <v>28.3</v>
      </c>
      <c r="BE12" s="56">
        <f t="shared" si="51"/>
        <v>31.5</v>
      </c>
      <c r="BF12" s="56">
        <f t="shared" si="52"/>
        <v>33.5</v>
      </c>
      <c r="BG12" s="56">
        <f t="shared" si="53"/>
        <v>35.299999999999997</v>
      </c>
      <c r="BH12" s="56">
        <f t="shared" si="54"/>
        <v>38.6</v>
      </c>
      <c r="BI12" s="56">
        <f t="shared" si="55"/>
        <v>41.4</v>
      </c>
      <c r="BJ12" s="62">
        <f t="shared" si="56"/>
        <v>43.3</v>
      </c>
      <c r="BK12" s="67">
        <f t="shared" si="57"/>
        <v>0.1152073732718894</v>
      </c>
      <c r="BL12" s="67">
        <f t="shared" si="58"/>
        <v>7.0247933884297495E-2</v>
      </c>
      <c r="BM12" s="67">
        <f t="shared" si="59"/>
        <v>9.2664092664092756E-2</v>
      </c>
      <c r="BN12" s="67">
        <f t="shared" si="60"/>
        <v>0.11307420494699644</v>
      </c>
      <c r="BO12" s="67">
        <f t="shared" si="61"/>
        <v>6.3492063492063489E-2</v>
      </c>
      <c r="BP12" s="67">
        <f t="shared" si="62"/>
        <v>5.3731343283582006E-2</v>
      </c>
      <c r="BQ12" s="67">
        <f t="shared" si="63"/>
        <v>9.3484419263456214E-2</v>
      </c>
      <c r="BR12" s="67">
        <f t="shared" si="64"/>
        <v>7.2538860103626868E-2</v>
      </c>
      <c r="BS12" s="67">
        <f t="shared" si="65"/>
        <v>4.5893719806763253E-2</v>
      </c>
      <c r="BT12" s="52">
        <f>ABS(BK12-$AX$12)</f>
        <v>4.2668513168262534E-2</v>
      </c>
      <c r="BU12" s="36">
        <f t="shared" ref="BU12:CB12" si="72">ABS(BL12-$AX$12)</f>
        <v>2.2909262193293728E-3</v>
      </c>
      <c r="BV12" s="36">
        <f t="shared" si="72"/>
        <v>2.0125232560465889E-2</v>
      </c>
      <c r="BW12" s="36">
        <f t="shared" si="72"/>
        <v>4.053534484336957E-2</v>
      </c>
      <c r="BX12" s="36">
        <f t="shared" si="72"/>
        <v>9.0467966115633791E-3</v>
      </c>
      <c r="BY12" s="36">
        <f t="shared" si="72"/>
        <v>1.8807516820044862E-2</v>
      </c>
      <c r="BZ12" s="36">
        <f t="shared" si="72"/>
        <v>2.0945559159829347E-2</v>
      </c>
      <c r="CA12" s="36">
        <f t="shared" si="72"/>
        <v>0</v>
      </c>
      <c r="CB12" s="81">
        <f t="shared" si="72"/>
        <v>2.6645140296863615E-2</v>
      </c>
      <c r="CC12" s="70"/>
      <c r="CD12" s="97"/>
    </row>
    <row r="13" spans="1:82" x14ac:dyDescent="0.25">
      <c r="A13" s="31">
        <v>991</v>
      </c>
      <c r="B13" s="32">
        <v>19.8</v>
      </c>
      <c r="C13" s="33">
        <f t="shared" si="19"/>
        <v>0.30000000000000071</v>
      </c>
      <c r="D13" s="33">
        <f t="shared" si="20"/>
        <v>3.1999999999999993</v>
      </c>
      <c r="E13" s="33">
        <f t="shared" si="21"/>
        <v>0.16161616161616157</v>
      </c>
      <c r="F13" s="32">
        <v>23</v>
      </c>
      <c r="G13" s="33">
        <f t="shared" si="0"/>
        <v>5.0000000000000711E-2</v>
      </c>
      <c r="H13" s="32">
        <f t="shared" si="22"/>
        <v>0.89999999999999858</v>
      </c>
      <c r="I13" s="33">
        <f t="shared" si="23"/>
        <v>3.9130434782608636E-2</v>
      </c>
      <c r="J13" s="32">
        <v>23.9</v>
      </c>
      <c r="K13" s="33">
        <f t="shared" si="1"/>
        <v>1.1000000000000014</v>
      </c>
      <c r="L13" s="33">
        <f t="shared" si="24"/>
        <v>2.2000000000000028</v>
      </c>
      <c r="M13" s="33">
        <f t="shared" si="25"/>
        <v>9.205020920502105E-2</v>
      </c>
      <c r="N13" s="32">
        <v>26.1</v>
      </c>
      <c r="O13" s="33">
        <f t="shared" si="2"/>
        <v>1.5499999999999972</v>
      </c>
      <c r="P13" s="32">
        <f t="shared" si="26"/>
        <v>2.5</v>
      </c>
      <c r="Q13" s="33">
        <f t="shared" si="27"/>
        <v>9.5785440613026809E-2</v>
      </c>
      <c r="R13" s="32">
        <v>28.6</v>
      </c>
      <c r="S13" s="33">
        <f t="shared" si="3"/>
        <v>2.1999999999999957</v>
      </c>
      <c r="T13" s="33">
        <f t="shared" si="4"/>
        <v>16.199999999999996</v>
      </c>
      <c r="U13" s="33">
        <f t="shared" si="28"/>
        <v>0.56643356643356624</v>
      </c>
      <c r="V13" s="32">
        <v>31.4</v>
      </c>
      <c r="W13" s="33">
        <f t="shared" si="29"/>
        <v>2.1499999999999986</v>
      </c>
      <c r="X13" s="33">
        <f t="shared" si="30"/>
        <v>3.1000000000000014</v>
      </c>
      <c r="Y13" s="33">
        <f t="shared" si="31"/>
        <v>9.8726114649681576E-2</v>
      </c>
      <c r="Z13" s="32">
        <v>34.5</v>
      </c>
      <c r="AA13" s="33">
        <f t="shared" si="32"/>
        <v>1.9500000000000028</v>
      </c>
      <c r="AB13" s="33">
        <f t="shared" si="33"/>
        <v>3.6000000000000014</v>
      </c>
      <c r="AC13" s="33">
        <f t="shared" si="34"/>
        <v>0.10434782608695656</v>
      </c>
      <c r="AD13" s="32">
        <v>38.1</v>
      </c>
      <c r="AE13" s="33">
        <f t="shared" si="35"/>
        <v>1.8999999999999986</v>
      </c>
      <c r="AF13" s="33">
        <f t="shared" si="36"/>
        <v>3.1000000000000014</v>
      </c>
      <c r="AG13" s="33">
        <f t="shared" si="37"/>
        <v>8.13648293963255E-2</v>
      </c>
      <c r="AH13" s="32">
        <v>41.2</v>
      </c>
      <c r="AI13" s="33">
        <f t="shared" si="38"/>
        <v>2.1499999999999915</v>
      </c>
      <c r="AJ13" s="33">
        <f t="shared" si="39"/>
        <v>3.5999999999999943</v>
      </c>
      <c r="AK13" s="33">
        <f t="shared" si="40"/>
        <v>8.7378640776698879E-2</v>
      </c>
      <c r="AL13" s="32">
        <v>44.8</v>
      </c>
      <c r="AM13" s="33">
        <f t="shared" si="5"/>
        <v>1.2000000000000028</v>
      </c>
      <c r="AN13" s="32">
        <f t="shared" si="6"/>
        <v>24.999999999999996</v>
      </c>
      <c r="AO13" s="33">
        <f t="shared" si="7"/>
        <v>1.2626262626262623</v>
      </c>
      <c r="AP13" s="51"/>
      <c r="AQ13" s="34">
        <f t="shared" si="41"/>
        <v>31.139999999999997</v>
      </c>
      <c r="AR13" s="35">
        <f t="shared" si="8"/>
        <v>10</v>
      </c>
      <c r="AS13" s="36">
        <f t="shared" si="42"/>
        <v>2.638863391689688</v>
      </c>
      <c r="AT13" s="36">
        <f t="shared" si="43"/>
        <v>24.45</v>
      </c>
      <c r="AU13" s="36">
        <f t="shared" si="9"/>
        <v>37.200000000000003</v>
      </c>
      <c r="AV13" s="36">
        <f t="shared" si="44"/>
        <v>12.750000000000004</v>
      </c>
      <c r="AW13" s="36">
        <f t="shared" si="10"/>
        <v>0.33953014693135758</v>
      </c>
      <c r="AX13" s="79">
        <f t="shared" si="45"/>
        <v>9.5785440613026809E-2</v>
      </c>
      <c r="AY13" s="99">
        <f t="shared" si="46"/>
        <v>0.84067998363279295</v>
      </c>
      <c r="AZ13" s="1"/>
      <c r="BA13" s="37">
        <f t="shared" si="47"/>
        <v>19.8</v>
      </c>
      <c r="BB13" s="56">
        <f t="shared" si="48"/>
        <v>23</v>
      </c>
      <c r="BC13" s="56">
        <f t="shared" si="49"/>
        <v>23.9</v>
      </c>
      <c r="BD13" s="56">
        <f t="shared" si="50"/>
        <v>26.1</v>
      </c>
      <c r="BE13" s="56">
        <f t="shared" si="51"/>
        <v>28.6</v>
      </c>
      <c r="BF13" s="56">
        <f t="shared" si="52"/>
        <v>31.4</v>
      </c>
      <c r="BG13" s="56">
        <f t="shared" si="53"/>
        <v>34.5</v>
      </c>
      <c r="BH13" s="56">
        <f t="shared" si="54"/>
        <v>38.1</v>
      </c>
      <c r="BI13" s="56">
        <f t="shared" si="55"/>
        <v>41.2</v>
      </c>
      <c r="BJ13" s="62">
        <f t="shared" si="56"/>
        <v>44.8</v>
      </c>
      <c r="BK13" s="67">
        <f t="shared" si="57"/>
        <v>0.16161616161616157</v>
      </c>
      <c r="BL13" s="67">
        <f t="shared" si="58"/>
        <v>3.9130434782608636E-2</v>
      </c>
      <c r="BM13" s="67">
        <f t="shared" si="59"/>
        <v>9.205020920502105E-2</v>
      </c>
      <c r="BN13" s="67">
        <f t="shared" si="60"/>
        <v>9.5785440613026809E-2</v>
      </c>
      <c r="BO13" s="67">
        <f t="shared" si="61"/>
        <v>9.7902097902097793E-2</v>
      </c>
      <c r="BP13" s="67">
        <f t="shared" si="62"/>
        <v>9.8726114649681576E-2</v>
      </c>
      <c r="BQ13" s="67">
        <f t="shared" si="63"/>
        <v>0.10434782608695656</v>
      </c>
      <c r="BR13" s="67">
        <f t="shared" si="64"/>
        <v>8.13648293963255E-2</v>
      </c>
      <c r="BS13" s="67">
        <f t="shared" si="65"/>
        <v>8.7378640776698879E-2</v>
      </c>
      <c r="BT13" s="52">
        <f>ABS(BK13-$AX$13)</f>
        <v>6.5830721003134765E-2</v>
      </c>
      <c r="BU13" s="36">
        <f t="shared" ref="BU13:CB13" si="73">ABS(BL13-$AX$13)</f>
        <v>5.6655005830418173E-2</v>
      </c>
      <c r="BV13" s="36">
        <f t="shared" si="73"/>
        <v>3.7352314080057597E-3</v>
      </c>
      <c r="BW13" s="36">
        <f t="shared" si="73"/>
        <v>0</v>
      </c>
      <c r="BX13" s="36">
        <f t="shared" si="73"/>
        <v>2.1166572890709834E-3</v>
      </c>
      <c r="BY13" s="36">
        <f t="shared" si="73"/>
        <v>2.9406740366547668E-3</v>
      </c>
      <c r="BZ13" s="36">
        <f t="shared" si="73"/>
        <v>8.5623854739297484E-3</v>
      </c>
      <c r="CA13" s="36">
        <f t="shared" si="73"/>
        <v>1.442061121670131E-2</v>
      </c>
      <c r="CB13" s="81">
        <f t="shared" si="73"/>
        <v>8.40679983632793E-3</v>
      </c>
      <c r="CC13" s="70"/>
      <c r="CD13" s="97"/>
    </row>
    <row r="14" spans="1:82" x14ac:dyDescent="0.25">
      <c r="A14" s="39">
        <v>990</v>
      </c>
      <c r="B14" s="32">
        <v>20.6</v>
      </c>
      <c r="C14" s="33">
        <f t="shared" si="19"/>
        <v>1.1000000000000014</v>
      </c>
      <c r="D14" s="33">
        <f t="shared" si="20"/>
        <v>2.8999999999999986</v>
      </c>
      <c r="E14" s="33">
        <f t="shared" si="21"/>
        <v>0.14077669902912612</v>
      </c>
      <c r="F14" s="32">
        <v>23.5</v>
      </c>
      <c r="G14" s="33">
        <f t="shared" si="0"/>
        <v>0.44999999999999929</v>
      </c>
      <c r="H14" s="32">
        <f t="shared" si="22"/>
        <v>2.1000000000000014</v>
      </c>
      <c r="I14" s="33">
        <f t="shared" si="23"/>
        <v>8.9361702127659634E-2</v>
      </c>
      <c r="J14" s="32">
        <v>25.6</v>
      </c>
      <c r="K14" s="33">
        <f t="shared" si="1"/>
        <v>0.60000000000000142</v>
      </c>
      <c r="L14" s="33">
        <f t="shared" si="24"/>
        <v>1.5</v>
      </c>
      <c r="M14" s="33">
        <f t="shared" si="25"/>
        <v>5.859375E-2</v>
      </c>
      <c r="N14" s="32">
        <v>27.1</v>
      </c>
      <c r="O14" s="33">
        <f t="shared" si="2"/>
        <v>0.54999999999999716</v>
      </c>
      <c r="P14" s="32">
        <f t="shared" si="26"/>
        <v>2.8999999999999986</v>
      </c>
      <c r="Q14" s="33">
        <f t="shared" si="27"/>
        <v>0.10701107011070105</v>
      </c>
      <c r="R14" s="32">
        <v>30</v>
      </c>
      <c r="S14" s="33">
        <f t="shared" si="3"/>
        <v>0.79999999999999716</v>
      </c>
      <c r="T14" s="33">
        <f t="shared" si="4"/>
        <v>15.700000000000003</v>
      </c>
      <c r="U14" s="33">
        <f t="shared" si="28"/>
        <v>0.52333333333333343</v>
      </c>
      <c r="V14" s="32">
        <v>32.9</v>
      </c>
      <c r="W14" s="33">
        <f t="shared" si="29"/>
        <v>0.64999999999999858</v>
      </c>
      <c r="X14" s="33">
        <f t="shared" si="30"/>
        <v>3.1000000000000014</v>
      </c>
      <c r="Y14" s="33">
        <f t="shared" si="31"/>
        <v>9.4224924012158096E-2</v>
      </c>
      <c r="Z14" s="32">
        <v>36</v>
      </c>
      <c r="AA14" s="33">
        <f t="shared" si="32"/>
        <v>0.45000000000000284</v>
      </c>
      <c r="AB14" s="33">
        <f t="shared" si="33"/>
        <v>3</v>
      </c>
      <c r="AC14" s="33">
        <f t="shared" si="34"/>
        <v>8.3333333333333329E-2</v>
      </c>
      <c r="AD14" s="32">
        <v>39</v>
      </c>
      <c r="AE14" s="33">
        <f t="shared" si="35"/>
        <v>1</v>
      </c>
      <c r="AF14" s="33">
        <f t="shared" si="36"/>
        <v>2.7000000000000028</v>
      </c>
      <c r="AG14" s="33">
        <f t="shared" si="37"/>
        <v>6.9230769230769304E-2</v>
      </c>
      <c r="AH14" s="32">
        <v>41.7</v>
      </c>
      <c r="AI14" s="33">
        <f t="shared" si="38"/>
        <v>1.6499999999999915</v>
      </c>
      <c r="AJ14" s="33">
        <f t="shared" si="39"/>
        <v>4</v>
      </c>
      <c r="AK14" s="33">
        <f t="shared" si="40"/>
        <v>9.5923261390887291E-2</v>
      </c>
      <c r="AL14" s="32">
        <v>45.7</v>
      </c>
      <c r="AM14" s="33">
        <f t="shared" si="5"/>
        <v>0.29999999999999716</v>
      </c>
      <c r="AN14" s="32">
        <f t="shared" si="6"/>
        <v>25.1</v>
      </c>
      <c r="AO14" s="33">
        <f t="shared" si="7"/>
        <v>1.2184466019417475</v>
      </c>
      <c r="AP14" s="51"/>
      <c r="AQ14" s="34">
        <f t="shared" si="41"/>
        <v>32.21</v>
      </c>
      <c r="AR14" s="35">
        <f t="shared" si="8"/>
        <v>10</v>
      </c>
      <c r="AS14" s="36">
        <f t="shared" si="42"/>
        <v>2.6211299514183191</v>
      </c>
      <c r="AT14" s="36">
        <f t="shared" si="43"/>
        <v>25.975000000000001</v>
      </c>
      <c r="AU14" s="36">
        <f t="shared" si="9"/>
        <v>38.25</v>
      </c>
      <c r="AV14" s="36">
        <f t="shared" si="44"/>
        <v>12.274999999999999</v>
      </c>
      <c r="AW14" s="36">
        <f t="shared" si="10"/>
        <v>0.24844380041077574</v>
      </c>
      <c r="AX14" s="79">
        <f t="shared" si="45"/>
        <v>9.4224924012158096E-2</v>
      </c>
      <c r="AY14" s="99">
        <f t="shared" si="46"/>
        <v>1.0891590678824767</v>
      </c>
      <c r="AZ14" s="1"/>
      <c r="BA14" s="37">
        <f t="shared" si="47"/>
        <v>20.6</v>
      </c>
      <c r="BB14" s="56">
        <f t="shared" si="48"/>
        <v>23.5</v>
      </c>
      <c r="BC14" s="56">
        <f t="shared" si="49"/>
        <v>25.6</v>
      </c>
      <c r="BD14" s="56">
        <f t="shared" si="50"/>
        <v>27.1</v>
      </c>
      <c r="BE14" s="56">
        <f t="shared" si="51"/>
        <v>30</v>
      </c>
      <c r="BF14" s="56">
        <f t="shared" si="52"/>
        <v>32.9</v>
      </c>
      <c r="BG14" s="56">
        <f t="shared" si="53"/>
        <v>36</v>
      </c>
      <c r="BH14" s="56">
        <f t="shared" si="54"/>
        <v>39</v>
      </c>
      <c r="BI14" s="56">
        <f t="shared" si="55"/>
        <v>41.7</v>
      </c>
      <c r="BJ14" s="62">
        <f t="shared" si="56"/>
        <v>45.7</v>
      </c>
      <c r="BK14" s="67">
        <f t="shared" si="57"/>
        <v>0.14077669902912612</v>
      </c>
      <c r="BL14" s="67">
        <f t="shared" si="58"/>
        <v>8.9361702127659634E-2</v>
      </c>
      <c r="BM14" s="67">
        <f t="shared" si="59"/>
        <v>5.859375E-2</v>
      </c>
      <c r="BN14" s="67">
        <f t="shared" si="60"/>
        <v>0.10701107011070105</v>
      </c>
      <c r="BO14" s="67">
        <f t="shared" si="61"/>
        <v>9.6666666666666623E-2</v>
      </c>
      <c r="BP14" s="67">
        <f t="shared" si="62"/>
        <v>9.4224924012158096E-2</v>
      </c>
      <c r="BQ14" s="67">
        <f t="shared" si="63"/>
        <v>8.3333333333333329E-2</v>
      </c>
      <c r="BR14" s="67">
        <f t="shared" si="64"/>
        <v>6.9230769230769304E-2</v>
      </c>
      <c r="BS14" s="67">
        <f t="shared" si="65"/>
        <v>9.5923261390887291E-2</v>
      </c>
      <c r="BT14" s="52">
        <f>ABS(BK14-$AX$14)</f>
        <v>4.6551775016968028E-2</v>
      </c>
      <c r="BU14" s="36">
        <f t="shared" ref="BU14:CB14" si="74">ABS(BL14-$AX$14)</f>
        <v>4.8632218844984615E-3</v>
      </c>
      <c r="BV14" s="36">
        <f t="shared" si="74"/>
        <v>3.5631174012158096E-2</v>
      </c>
      <c r="BW14" s="36">
        <f t="shared" si="74"/>
        <v>1.278614609854295E-2</v>
      </c>
      <c r="BX14" s="36">
        <f t="shared" si="74"/>
        <v>2.4417426545085275E-3</v>
      </c>
      <c r="BY14" s="36">
        <f t="shared" si="74"/>
        <v>0</v>
      </c>
      <c r="BZ14" s="36">
        <f t="shared" si="74"/>
        <v>1.0891590678824767E-2</v>
      </c>
      <c r="CA14" s="36">
        <f t="shared" si="74"/>
        <v>2.4994154781388792E-2</v>
      </c>
      <c r="CB14" s="81">
        <f t="shared" si="74"/>
        <v>1.698337378729195E-3</v>
      </c>
      <c r="CC14" s="70"/>
      <c r="CD14" s="97"/>
    </row>
    <row r="15" spans="1:82" x14ac:dyDescent="0.25">
      <c r="A15" s="39">
        <v>989</v>
      </c>
      <c r="B15" s="32">
        <v>19.5</v>
      </c>
      <c r="C15" s="33">
        <f t="shared" si="19"/>
        <v>0</v>
      </c>
      <c r="D15" s="33">
        <f t="shared" si="20"/>
        <v>2.6999999999999993</v>
      </c>
      <c r="E15" s="33">
        <f t="shared" si="21"/>
        <v>0.13846153846153841</v>
      </c>
      <c r="F15" s="32">
        <v>22.2</v>
      </c>
      <c r="G15" s="33">
        <f t="shared" si="0"/>
        <v>0.85000000000000142</v>
      </c>
      <c r="H15" s="32">
        <f t="shared" si="22"/>
        <v>1.5</v>
      </c>
      <c r="I15" s="33">
        <f t="shared" si="23"/>
        <v>6.7567567567567571E-2</v>
      </c>
      <c r="J15" s="32">
        <v>23.7</v>
      </c>
      <c r="K15" s="33">
        <f t="shared" si="1"/>
        <v>1.3000000000000007</v>
      </c>
      <c r="L15" s="33">
        <f t="shared" si="24"/>
        <v>2.5</v>
      </c>
      <c r="M15" s="33">
        <f t="shared" si="25"/>
        <v>0.10548523206751055</v>
      </c>
      <c r="N15" s="32">
        <v>26.2</v>
      </c>
      <c r="O15" s="33">
        <f t="shared" si="2"/>
        <v>1.4499999999999993</v>
      </c>
      <c r="P15" s="32">
        <f t="shared" si="26"/>
        <v>1.6999999999999993</v>
      </c>
      <c r="Q15" s="33">
        <f t="shared" si="27"/>
        <v>6.4885496183206076E-2</v>
      </c>
      <c r="R15" s="32">
        <v>27.9</v>
      </c>
      <c r="S15" s="33">
        <f t="shared" si="3"/>
        <v>2.8999999999999986</v>
      </c>
      <c r="T15" s="33">
        <f t="shared" si="4"/>
        <v>15.399999999999999</v>
      </c>
      <c r="U15" s="33">
        <f t="shared" si="28"/>
        <v>0.55197132616487454</v>
      </c>
      <c r="V15" s="32">
        <v>30.7</v>
      </c>
      <c r="W15" s="33">
        <f t="shared" si="29"/>
        <v>2.8499999999999979</v>
      </c>
      <c r="X15" s="33">
        <f t="shared" si="30"/>
        <v>3.5000000000000036</v>
      </c>
      <c r="Y15" s="33">
        <f t="shared" si="31"/>
        <v>0.11400651465798058</v>
      </c>
      <c r="Z15" s="32">
        <v>34.200000000000003</v>
      </c>
      <c r="AA15" s="33">
        <f t="shared" si="32"/>
        <v>2.25</v>
      </c>
      <c r="AB15" s="33">
        <f t="shared" si="33"/>
        <v>3</v>
      </c>
      <c r="AC15" s="33">
        <f t="shared" si="34"/>
        <v>8.771929824561403E-2</v>
      </c>
      <c r="AD15" s="32">
        <v>37.200000000000003</v>
      </c>
      <c r="AE15" s="33">
        <f t="shared" si="35"/>
        <v>2.7999999999999972</v>
      </c>
      <c r="AF15" s="33">
        <f t="shared" si="36"/>
        <v>2.5</v>
      </c>
      <c r="AG15" s="33">
        <f t="shared" si="37"/>
        <v>6.7204301075268813E-2</v>
      </c>
      <c r="AH15" s="32">
        <v>39.700000000000003</v>
      </c>
      <c r="AI15" s="33">
        <f t="shared" si="38"/>
        <v>3.6499999999999915</v>
      </c>
      <c r="AJ15" s="33">
        <f t="shared" si="39"/>
        <v>3.5999999999999943</v>
      </c>
      <c r="AK15" s="33">
        <f t="shared" si="40"/>
        <v>9.0680100755667362E-2</v>
      </c>
      <c r="AL15" s="32">
        <v>43.3</v>
      </c>
      <c r="AM15" s="33">
        <f t="shared" si="5"/>
        <v>2.7000000000000028</v>
      </c>
      <c r="AN15" s="32">
        <f t="shared" si="6"/>
        <v>23.799999999999997</v>
      </c>
      <c r="AO15" s="33">
        <f t="shared" si="7"/>
        <v>1.2205128205128204</v>
      </c>
      <c r="AP15" s="51"/>
      <c r="AQ15" s="34">
        <f t="shared" si="41"/>
        <v>30.459999999999997</v>
      </c>
      <c r="AR15" s="35">
        <f t="shared" si="8"/>
        <v>10</v>
      </c>
      <c r="AS15" s="36">
        <f t="shared" si="42"/>
        <v>2.5132183881761421</v>
      </c>
      <c r="AT15" s="36">
        <f t="shared" si="43"/>
        <v>24.324999999999999</v>
      </c>
      <c r="AU15" s="36">
        <f t="shared" si="9"/>
        <v>36.450000000000003</v>
      </c>
      <c r="AV15" s="36">
        <f t="shared" si="44"/>
        <v>12.125000000000004</v>
      </c>
      <c r="AW15" s="36">
        <f t="shared" si="10"/>
        <v>0.27147182420560384</v>
      </c>
      <c r="AX15" s="79">
        <f t="shared" si="45"/>
        <v>9.0680100755667362E-2</v>
      </c>
      <c r="AY15" s="99">
        <f t="shared" si="46"/>
        <v>2.3112533188099791</v>
      </c>
      <c r="AZ15" s="1"/>
      <c r="BA15" s="37">
        <f t="shared" si="47"/>
        <v>19.5</v>
      </c>
      <c r="BB15" s="56">
        <f t="shared" si="48"/>
        <v>22.2</v>
      </c>
      <c r="BC15" s="56">
        <f t="shared" si="49"/>
        <v>23.7</v>
      </c>
      <c r="BD15" s="56">
        <f t="shared" si="50"/>
        <v>26.2</v>
      </c>
      <c r="BE15" s="56">
        <f t="shared" si="51"/>
        <v>27.9</v>
      </c>
      <c r="BF15" s="56">
        <f t="shared" si="52"/>
        <v>30.7</v>
      </c>
      <c r="BG15" s="56">
        <f t="shared" si="53"/>
        <v>34.200000000000003</v>
      </c>
      <c r="BH15" s="56">
        <f t="shared" si="54"/>
        <v>37.200000000000003</v>
      </c>
      <c r="BI15" s="56">
        <f t="shared" si="55"/>
        <v>39.700000000000003</v>
      </c>
      <c r="BJ15" s="62">
        <f t="shared" si="56"/>
        <v>43.3</v>
      </c>
      <c r="BK15" s="67">
        <f t="shared" si="57"/>
        <v>0.13846153846153841</v>
      </c>
      <c r="BL15" s="67">
        <f t="shared" si="58"/>
        <v>6.7567567567567571E-2</v>
      </c>
      <c r="BM15" s="67">
        <f t="shared" si="59"/>
        <v>0.10548523206751055</v>
      </c>
      <c r="BN15" s="67">
        <f t="shared" si="60"/>
        <v>6.4885496183206076E-2</v>
      </c>
      <c r="BO15" s="67">
        <f t="shared" si="61"/>
        <v>0.10035842293906813</v>
      </c>
      <c r="BP15" s="67">
        <f t="shared" si="62"/>
        <v>0.11400651465798058</v>
      </c>
      <c r="BQ15" s="67">
        <f t="shared" si="63"/>
        <v>8.771929824561403E-2</v>
      </c>
      <c r="BR15" s="67">
        <f t="shared" si="64"/>
        <v>6.7204301075268813E-2</v>
      </c>
      <c r="BS15" s="67">
        <f t="shared" si="65"/>
        <v>9.0680100755667362E-2</v>
      </c>
      <c r="BT15" s="52">
        <f>ABS(BK15-$AX$15)</f>
        <v>4.7781437705871052E-2</v>
      </c>
      <c r="BU15" s="36">
        <f t="shared" ref="BU15:CB15" si="75">ABS(BL15-$AX$15)</f>
        <v>2.311253318809979E-2</v>
      </c>
      <c r="BV15" s="36">
        <f t="shared" si="75"/>
        <v>1.4805131311843189E-2</v>
      </c>
      <c r="BW15" s="36">
        <f t="shared" si="75"/>
        <v>2.5794604572461285E-2</v>
      </c>
      <c r="BX15" s="36">
        <f t="shared" si="75"/>
        <v>9.6783221834007699E-3</v>
      </c>
      <c r="BY15" s="36">
        <f t="shared" si="75"/>
        <v>2.3326413902313214E-2</v>
      </c>
      <c r="BZ15" s="36">
        <f t="shared" si="75"/>
        <v>2.9608025100533314E-3</v>
      </c>
      <c r="CA15" s="36">
        <f t="shared" si="75"/>
        <v>2.3475799680398549E-2</v>
      </c>
      <c r="CB15" s="81">
        <f t="shared" si="75"/>
        <v>0</v>
      </c>
      <c r="CC15" s="70"/>
      <c r="CD15" s="97"/>
    </row>
    <row r="16" spans="1:82" x14ac:dyDescent="0.25">
      <c r="A16" s="39">
        <v>988</v>
      </c>
      <c r="B16" s="32">
        <v>21.3</v>
      </c>
      <c r="C16" s="33">
        <f t="shared" si="19"/>
        <v>1.8000000000000007</v>
      </c>
      <c r="D16" s="33">
        <f t="shared" si="20"/>
        <v>3.3000000000000007</v>
      </c>
      <c r="E16" s="33">
        <f t="shared" si="21"/>
        <v>0.15492957746478875</v>
      </c>
      <c r="F16" s="32">
        <v>24.6</v>
      </c>
      <c r="G16" s="33">
        <f t="shared" si="0"/>
        <v>1.5500000000000007</v>
      </c>
      <c r="H16" s="32">
        <f t="shared" si="22"/>
        <v>2.1999999999999993</v>
      </c>
      <c r="I16" s="33">
        <f t="shared" si="23"/>
        <v>8.9430894308943049E-2</v>
      </c>
      <c r="J16" s="32">
        <v>26.8</v>
      </c>
      <c r="K16" s="33">
        <f t="shared" si="1"/>
        <v>1.8000000000000007</v>
      </c>
      <c r="L16" s="33">
        <f t="shared" si="24"/>
        <v>2</v>
      </c>
      <c r="M16" s="33">
        <f t="shared" si="25"/>
        <v>7.4626865671641784E-2</v>
      </c>
      <c r="N16" s="32">
        <v>28.8</v>
      </c>
      <c r="O16" s="33">
        <f t="shared" si="2"/>
        <v>1.1500000000000021</v>
      </c>
      <c r="P16" s="32">
        <f t="shared" si="26"/>
        <v>1.8000000000000007</v>
      </c>
      <c r="Q16" s="33">
        <f t="shared" si="27"/>
        <v>6.2500000000000028E-2</v>
      </c>
      <c r="R16" s="32">
        <v>30.6</v>
      </c>
      <c r="S16" s="33">
        <f t="shared" si="3"/>
        <v>0.19999999999999574</v>
      </c>
      <c r="T16" s="33">
        <f t="shared" si="4"/>
        <v>16.299999999999997</v>
      </c>
      <c r="U16" s="33">
        <f t="shared" si="28"/>
        <v>0.53267973856209139</v>
      </c>
      <c r="V16" s="32">
        <v>33.4</v>
      </c>
      <c r="W16" s="33">
        <f t="shared" si="29"/>
        <v>0.14999999999999858</v>
      </c>
      <c r="X16" s="33">
        <f t="shared" si="30"/>
        <v>3</v>
      </c>
      <c r="Y16" s="33">
        <f t="shared" si="31"/>
        <v>8.9820359281437126E-2</v>
      </c>
      <c r="Z16" s="32">
        <v>36.4</v>
      </c>
      <c r="AA16" s="33">
        <f t="shared" si="32"/>
        <v>5.0000000000004263E-2</v>
      </c>
      <c r="AB16" s="33">
        <f t="shared" si="33"/>
        <v>4.2000000000000028</v>
      </c>
      <c r="AC16" s="33">
        <f t="shared" si="34"/>
        <v>0.11538461538461546</v>
      </c>
      <c r="AD16" s="32">
        <v>40.6</v>
      </c>
      <c r="AE16" s="33">
        <f t="shared" si="35"/>
        <v>0.60000000000000142</v>
      </c>
      <c r="AF16" s="33">
        <f t="shared" si="36"/>
        <v>3.1000000000000014</v>
      </c>
      <c r="AG16" s="33">
        <f t="shared" si="37"/>
        <v>7.6354679802955697E-2</v>
      </c>
      <c r="AH16" s="32">
        <v>43.7</v>
      </c>
      <c r="AI16" s="33">
        <f t="shared" si="38"/>
        <v>0.35000000000000853</v>
      </c>
      <c r="AJ16" s="33">
        <f t="shared" si="39"/>
        <v>3.1999999999999957</v>
      </c>
      <c r="AK16" s="33">
        <f t="shared" si="40"/>
        <v>7.3226544622425532E-2</v>
      </c>
      <c r="AL16" s="32">
        <v>46.9</v>
      </c>
      <c r="AM16" s="33">
        <f t="shared" si="5"/>
        <v>0.89999999999999858</v>
      </c>
      <c r="AN16" s="32">
        <f t="shared" si="6"/>
        <v>25.599999999999998</v>
      </c>
      <c r="AO16" s="33">
        <f t="shared" si="7"/>
        <v>1.2018779342723003</v>
      </c>
      <c r="AP16" s="51"/>
      <c r="AQ16" s="34">
        <f t="shared" si="41"/>
        <v>33.309999999999995</v>
      </c>
      <c r="AR16" s="35">
        <f t="shared" si="8"/>
        <v>10</v>
      </c>
      <c r="AS16" s="36">
        <f t="shared" si="42"/>
        <v>2.6781191575847112</v>
      </c>
      <c r="AT16" s="36">
        <f t="shared" si="43"/>
        <v>27.3</v>
      </c>
      <c r="AU16" s="36">
        <f t="shared" si="9"/>
        <v>39.549999999999997</v>
      </c>
      <c r="AV16" s="36">
        <f t="shared" si="44"/>
        <v>12.249999999999996</v>
      </c>
      <c r="AW16" s="36">
        <f t="shared" si="10"/>
        <v>0.2898932198954563</v>
      </c>
      <c r="AX16" s="79">
        <f t="shared" si="45"/>
        <v>8.9430894308943049E-2</v>
      </c>
      <c r="AY16" s="99">
        <f t="shared" si="46"/>
        <v>1.4804028637301263</v>
      </c>
      <c r="AZ16" s="1"/>
      <c r="BA16" s="37">
        <f t="shared" si="47"/>
        <v>21.3</v>
      </c>
      <c r="BB16" s="56">
        <f t="shared" si="48"/>
        <v>24.6</v>
      </c>
      <c r="BC16" s="56">
        <f t="shared" si="49"/>
        <v>26.8</v>
      </c>
      <c r="BD16" s="56">
        <f t="shared" si="50"/>
        <v>28.8</v>
      </c>
      <c r="BE16" s="56">
        <f t="shared" si="51"/>
        <v>30.6</v>
      </c>
      <c r="BF16" s="56">
        <f t="shared" si="52"/>
        <v>33.4</v>
      </c>
      <c r="BG16" s="56">
        <f t="shared" si="53"/>
        <v>36.4</v>
      </c>
      <c r="BH16" s="56">
        <f t="shared" si="54"/>
        <v>40.6</v>
      </c>
      <c r="BI16" s="56">
        <f t="shared" si="55"/>
        <v>43.7</v>
      </c>
      <c r="BJ16" s="62">
        <f t="shared" si="56"/>
        <v>46.9</v>
      </c>
      <c r="BK16" s="67">
        <f t="shared" si="57"/>
        <v>0.15492957746478875</v>
      </c>
      <c r="BL16" s="67">
        <f t="shared" si="58"/>
        <v>8.9430894308943049E-2</v>
      </c>
      <c r="BM16" s="67">
        <f t="shared" si="59"/>
        <v>7.4626865671641784E-2</v>
      </c>
      <c r="BN16" s="67">
        <f t="shared" si="60"/>
        <v>6.2500000000000028E-2</v>
      </c>
      <c r="BO16" s="67">
        <f t="shared" si="61"/>
        <v>9.1503267973856106E-2</v>
      </c>
      <c r="BP16" s="67">
        <f t="shared" si="62"/>
        <v>8.9820359281437126E-2</v>
      </c>
      <c r="BQ16" s="67">
        <f t="shared" si="63"/>
        <v>0.11538461538461546</v>
      </c>
      <c r="BR16" s="67">
        <f t="shared" si="64"/>
        <v>7.6354679802955697E-2</v>
      </c>
      <c r="BS16" s="67">
        <f t="shared" si="65"/>
        <v>7.3226544622425532E-2</v>
      </c>
      <c r="BT16" s="52">
        <f>ABS(BK16-$AX$16)</f>
        <v>6.5498683155845699E-2</v>
      </c>
      <c r="BU16" s="36">
        <f t="shared" ref="BU16:CB16" si="76">ABS(BL16-$AX$16)</f>
        <v>0</v>
      </c>
      <c r="BV16" s="36">
        <f t="shared" si="76"/>
        <v>1.4804028637301264E-2</v>
      </c>
      <c r="BW16" s="36">
        <f t="shared" si="76"/>
        <v>2.6930894308943021E-2</v>
      </c>
      <c r="BX16" s="36">
        <f t="shared" si="76"/>
        <v>2.0723736649130575E-3</v>
      </c>
      <c r="BY16" s="36">
        <f t="shared" si="76"/>
        <v>3.8946497249407741E-4</v>
      </c>
      <c r="BZ16" s="36">
        <f t="shared" si="76"/>
        <v>2.5953721075672412E-2</v>
      </c>
      <c r="CA16" s="36">
        <f t="shared" si="76"/>
        <v>1.3076214505987352E-2</v>
      </c>
      <c r="CB16" s="81">
        <f t="shared" si="76"/>
        <v>1.6204349686517516E-2</v>
      </c>
      <c r="CC16" s="70"/>
      <c r="CD16" s="97"/>
    </row>
    <row r="17" spans="1:82" x14ac:dyDescent="0.25">
      <c r="A17" s="17">
        <v>987</v>
      </c>
      <c r="B17" s="32">
        <v>18.3</v>
      </c>
      <c r="C17" s="33">
        <f t="shared" si="19"/>
        <v>1.1999999999999993</v>
      </c>
      <c r="D17" s="33">
        <f t="shared" si="20"/>
        <v>3.3000000000000007</v>
      </c>
      <c r="E17" s="33">
        <f t="shared" si="21"/>
        <v>0.18032786885245905</v>
      </c>
      <c r="F17" s="32">
        <v>21.6</v>
      </c>
      <c r="G17" s="33">
        <f t="shared" si="0"/>
        <v>1.4499999999999993</v>
      </c>
      <c r="H17" s="32">
        <f t="shared" si="22"/>
        <v>1.3999999999999986</v>
      </c>
      <c r="I17" s="33">
        <f t="shared" si="23"/>
        <v>6.4814814814814742E-2</v>
      </c>
      <c r="J17" s="32">
        <v>23</v>
      </c>
      <c r="K17" s="33">
        <f t="shared" si="1"/>
        <v>2</v>
      </c>
      <c r="L17" s="33">
        <f t="shared" si="24"/>
        <v>1.6999999999999993</v>
      </c>
      <c r="M17" s="33">
        <f t="shared" si="25"/>
        <v>7.3913043478260845E-2</v>
      </c>
      <c r="N17" s="32">
        <v>24.7</v>
      </c>
      <c r="O17" s="33">
        <f t="shared" si="2"/>
        <v>2.9499999999999993</v>
      </c>
      <c r="P17" s="32">
        <f t="shared" si="26"/>
        <v>2.5</v>
      </c>
      <c r="Q17" s="33">
        <f t="shared" si="27"/>
        <v>0.10121457489878542</v>
      </c>
      <c r="R17" s="32">
        <v>27.2</v>
      </c>
      <c r="S17" s="33">
        <f t="shared" si="3"/>
        <v>3.5999999999999979</v>
      </c>
      <c r="T17" s="33">
        <f t="shared" ref="T17:T52" si="77">AL17-R17</f>
        <v>13.400000000000002</v>
      </c>
      <c r="U17" s="33">
        <f t="shared" ref="U17:U52" si="78">T17/R17</f>
        <v>0.49264705882352949</v>
      </c>
      <c r="V17" s="32">
        <v>29.3</v>
      </c>
      <c r="W17" s="33">
        <f t="shared" si="29"/>
        <v>4.2499999999999964</v>
      </c>
      <c r="X17" s="33">
        <f t="shared" si="30"/>
        <v>2.3000000000000007</v>
      </c>
      <c r="Y17" s="33">
        <f t="shared" si="31"/>
        <v>7.8498293515358378E-2</v>
      </c>
      <c r="Z17" s="32">
        <v>31.6</v>
      </c>
      <c r="AA17" s="33">
        <f t="shared" si="32"/>
        <v>4.8500000000000014</v>
      </c>
      <c r="AB17" s="33">
        <f t="shared" si="33"/>
        <v>3.1000000000000014</v>
      </c>
      <c r="AC17" s="33">
        <f t="shared" si="34"/>
        <v>9.8101265822784847E-2</v>
      </c>
      <c r="AD17" s="32">
        <v>34.700000000000003</v>
      </c>
      <c r="AE17" s="33">
        <f t="shared" si="35"/>
        <v>5.2999999999999972</v>
      </c>
      <c r="AF17" s="33">
        <f t="shared" si="36"/>
        <v>2.8999999999999986</v>
      </c>
      <c r="AG17" s="33">
        <f t="shared" si="37"/>
        <v>8.3573487031700242E-2</v>
      </c>
      <c r="AH17" s="32">
        <v>37.6</v>
      </c>
      <c r="AI17" s="33">
        <f t="shared" si="38"/>
        <v>5.7499999999999929</v>
      </c>
      <c r="AJ17" s="33">
        <f t="shared" si="39"/>
        <v>3</v>
      </c>
      <c r="AK17" s="33">
        <f t="shared" si="40"/>
        <v>7.9787234042553182E-2</v>
      </c>
      <c r="AL17" s="32">
        <v>40.6</v>
      </c>
      <c r="AM17" s="33">
        <f t="shared" si="5"/>
        <v>5.3999999999999986</v>
      </c>
      <c r="AN17" s="32">
        <f t="shared" ref="AN17:AN52" si="79">AL17-B17</f>
        <v>22.3</v>
      </c>
      <c r="AO17" s="33">
        <f t="shared" ref="AO17:AO52" si="80">AN17/B17</f>
        <v>1.2185792349726776</v>
      </c>
      <c r="AP17" s="51"/>
      <c r="AQ17" s="34">
        <f t="shared" si="41"/>
        <v>28.860000000000003</v>
      </c>
      <c r="AR17" s="35">
        <f t="shared" si="8"/>
        <v>10</v>
      </c>
      <c r="AS17" s="36">
        <f t="shared" si="42"/>
        <v>2.2964803988325753</v>
      </c>
      <c r="AT17" s="36">
        <f t="shared" si="43"/>
        <v>23.425000000000001</v>
      </c>
      <c r="AU17" s="36">
        <f t="shared" si="9"/>
        <v>33.925000000000004</v>
      </c>
      <c r="AV17" s="36">
        <f t="shared" si="44"/>
        <v>10.500000000000004</v>
      </c>
      <c r="AW17" s="36">
        <f t="shared" si="10"/>
        <v>0.24207141294970702</v>
      </c>
      <c r="AX17" s="79">
        <f t="shared" si="45"/>
        <v>7.9787234042553182E-2</v>
      </c>
      <c r="AY17" s="99">
        <f t="shared" si="46"/>
        <v>0.58741905642923364</v>
      </c>
      <c r="AZ17" s="1"/>
      <c r="BA17" s="37">
        <f t="shared" si="47"/>
        <v>18.3</v>
      </c>
      <c r="BB17" s="56">
        <f t="shared" si="48"/>
        <v>21.6</v>
      </c>
      <c r="BC17" s="56">
        <f t="shared" si="49"/>
        <v>23</v>
      </c>
      <c r="BD17" s="56">
        <f t="shared" si="50"/>
        <v>24.7</v>
      </c>
      <c r="BE17" s="56">
        <f t="shared" si="51"/>
        <v>27.2</v>
      </c>
      <c r="BF17" s="56">
        <f t="shared" si="52"/>
        <v>29.3</v>
      </c>
      <c r="BG17" s="56">
        <f t="shared" si="53"/>
        <v>31.6</v>
      </c>
      <c r="BH17" s="56">
        <f t="shared" si="54"/>
        <v>34.700000000000003</v>
      </c>
      <c r="BI17" s="56">
        <f t="shared" si="55"/>
        <v>37.6</v>
      </c>
      <c r="BJ17" s="62">
        <f t="shared" si="56"/>
        <v>40.6</v>
      </c>
      <c r="BK17" s="67">
        <f t="shared" si="57"/>
        <v>0.18032786885245905</v>
      </c>
      <c r="BL17" s="67">
        <f t="shared" si="58"/>
        <v>6.4814814814814742E-2</v>
      </c>
      <c r="BM17" s="67">
        <f t="shared" si="59"/>
        <v>7.3913043478260845E-2</v>
      </c>
      <c r="BN17" s="67">
        <f t="shared" si="60"/>
        <v>0.10121457489878542</v>
      </c>
      <c r="BO17" s="67">
        <f t="shared" si="61"/>
        <v>7.7205882352941235E-2</v>
      </c>
      <c r="BP17" s="67">
        <f t="shared" si="62"/>
        <v>7.8498293515358378E-2</v>
      </c>
      <c r="BQ17" s="67">
        <f t="shared" si="63"/>
        <v>9.8101265822784847E-2</v>
      </c>
      <c r="BR17" s="67">
        <f t="shared" si="64"/>
        <v>8.3573487031700242E-2</v>
      </c>
      <c r="BS17" s="67">
        <f t="shared" si="65"/>
        <v>7.9787234042553182E-2</v>
      </c>
      <c r="BT17" s="52">
        <f>ABS(BK17-$AX$17)</f>
        <v>0.10054063480990587</v>
      </c>
      <c r="BU17" s="36">
        <f t="shared" ref="BU17:CB17" si="81">ABS(BL17-$AX$17)</f>
        <v>1.497241922773844E-2</v>
      </c>
      <c r="BV17" s="36">
        <f t="shared" si="81"/>
        <v>5.8741905642923364E-3</v>
      </c>
      <c r="BW17" s="36">
        <f t="shared" si="81"/>
        <v>2.1427340856232241E-2</v>
      </c>
      <c r="BX17" s="36">
        <f t="shared" si="81"/>
        <v>2.5813516896119465E-3</v>
      </c>
      <c r="BY17" s="36">
        <f t="shared" si="81"/>
        <v>1.288940527194804E-3</v>
      </c>
      <c r="BZ17" s="36">
        <f t="shared" si="81"/>
        <v>1.8314031780231665E-2</v>
      </c>
      <c r="CA17" s="36">
        <f t="shared" si="81"/>
        <v>3.7862529891470598E-3</v>
      </c>
      <c r="CB17" s="81">
        <f t="shared" si="81"/>
        <v>0</v>
      </c>
      <c r="CC17" s="70"/>
      <c r="CD17" s="97"/>
    </row>
    <row r="18" spans="1:82" x14ac:dyDescent="0.25">
      <c r="A18" s="17">
        <v>986</v>
      </c>
      <c r="B18" s="32">
        <v>20</v>
      </c>
      <c r="C18" s="33">
        <f t="shared" si="19"/>
        <v>0.5</v>
      </c>
      <c r="D18" s="33">
        <f t="shared" si="20"/>
        <v>4.3999999999999986</v>
      </c>
      <c r="E18" s="33">
        <f t="shared" si="21"/>
        <v>0.21999999999999992</v>
      </c>
      <c r="F18" s="32">
        <v>24.4</v>
      </c>
      <c r="G18" s="33">
        <f t="shared" si="0"/>
        <v>1.3499999999999979</v>
      </c>
      <c r="H18" s="32">
        <f t="shared" si="22"/>
        <v>3.1000000000000014</v>
      </c>
      <c r="I18" s="33">
        <f t="shared" si="23"/>
        <v>0.12704918032786891</v>
      </c>
      <c r="J18" s="32">
        <v>27.5</v>
      </c>
      <c r="K18" s="33">
        <f t="shared" si="1"/>
        <v>2.5</v>
      </c>
      <c r="L18" s="33">
        <f t="shared" si="24"/>
        <v>2</v>
      </c>
      <c r="M18" s="33">
        <f t="shared" si="25"/>
        <v>7.2727272727272724E-2</v>
      </c>
      <c r="N18" s="32">
        <v>29.5</v>
      </c>
      <c r="O18" s="33">
        <f t="shared" si="2"/>
        <v>1.8500000000000014</v>
      </c>
      <c r="P18" s="32">
        <f t="shared" si="26"/>
        <v>3.7000000000000028</v>
      </c>
      <c r="Q18" s="33">
        <f t="shared" si="27"/>
        <v>0.12542372881355943</v>
      </c>
      <c r="R18" s="32">
        <v>33.200000000000003</v>
      </c>
      <c r="S18" s="33">
        <f t="shared" si="3"/>
        <v>2.4000000000000057</v>
      </c>
      <c r="T18" s="33">
        <f t="shared" si="77"/>
        <v>14.699999999999996</v>
      </c>
      <c r="U18" s="33">
        <f t="shared" si="78"/>
        <v>0.44277108433734924</v>
      </c>
      <c r="V18" s="32">
        <v>35.9</v>
      </c>
      <c r="W18" s="33">
        <f t="shared" si="29"/>
        <v>2.3500000000000014</v>
      </c>
      <c r="X18" s="33">
        <f t="shared" si="30"/>
        <v>3</v>
      </c>
      <c r="Y18" s="33">
        <f t="shared" si="31"/>
        <v>8.3565459610027856E-2</v>
      </c>
      <c r="Z18" s="32">
        <v>38.9</v>
      </c>
      <c r="AA18" s="33">
        <f t="shared" si="32"/>
        <v>2.4499999999999957</v>
      </c>
      <c r="AB18" s="33">
        <f t="shared" si="33"/>
        <v>3.5</v>
      </c>
      <c r="AC18" s="33">
        <f t="shared" si="34"/>
        <v>8.9974293059125965E-2</v>
      </c>
      <c r="AD18" s="32">
        <v>42.4</v>
      </c>
      <c r="AE18" s="33">
        <f t="shared" si="35"/>
        <v>2.3999999999999986</v>
      </c>
      <c r="AF18" s="33">
        <f t="shared" si="36"/>
        <v>2.6000000000000014</v>
      </c>
      <c r="AG18" s="33">
        <f t="shared" si="37"/>
        <v>6.1320754716981167E-2</v>
      </c>
      <c r="AH18" s="32">
        <v>45</v>
      </c>
      <c r="AI18" s="33">
        <f t="shared" si="38"/>
        <v>1.6500000000000057</v>
      </c>
      <c r="AJ18" s="33">
        <f t="shared" si="39"/>
        <v>2.8999999999999986</v>
      </c>
      <c r="AK18" s="33">
        <f t="shared" si="40"/>
        <v>6.4444444444444415E-2</v>
      </c>
      <c r="AL18" s="32">
        <v>47.9</v>
      </c>
      <c r="AM18" s="33">
        <f t="shared" si="5"/>
        <v>1.8999999999999986</v>
      </c>
      <c r="AN18" s="32">
        <f t="shared" si="79"/>
        <v>27.9</v>
      </c>
      <c r="AO18" s="33">
        <f t="shared" si="80"/>
        <v>1.395</v>
      </c>
      <c r="AP18" s="51"/>
      <c r="AQ18" s="34">
        <f t="shared" si="41"/>
        <v>34.470000000000006</v>
      </c>
      <c r="AR18" s="35">
        <f t="shared" si="8"/>
        <v>10</v>
      </c>
      <c r="AS18" s="36">
        <f t="shared" si="42"/>
        <v>2.908762623522235</v>
      </c>
      <c r="AT18" s="36">
        <f t="shared" si="43"/>
        <v>28</v>
      </c>
      <c r="AU18" s="36">
        <f t="shared" si="9"/>
        <v>41.524999999999999</v>
      </c>
      <c r="AV18" s="36">
        <f t="shared" si="44"/>
        <v>13.524999999999999</v>
      </c>
      <c r="AW18" s="36">
        <f t="shared" si="10"/>
        <v>-5.9943787846861163E-2</v>
      </c>
      <c r="AX18" s="79">
        <f t="shared" si="45"/>
        <v>8.3565459610027856E-2</v>
      </c>
      <c r="AY18" s="99">
        <f t="shared" si="46"/>
        <v>1.9121015165583441</v>
      </c>
      <c r="AZ18" s="1"/>
      <c r="BA18" s="37">
        <f t="shared" si="47"/>
        <v>20</v>
      </c>
      <c r="BB18" s="56">
        <f t="shared" si="48"/>
        <v>24.4</v>
      </c>
      <c r="BC18" s="56">
        <f t="shared" si="49"/>
        <v>27.5</v>
      </c>
      <c r="BD18" s="56">
        <f t="shared" si="50"/>
        <v>29.5</v>
      </c>
      <c r="BE18" s="56">
        <f t="shared" si="51"/>
        <v>33.200000000000003</v>
      </c>
      <c r="BF18" s="56">
        <f t="shared" si="52"/>
        <v>35.9</v>
      </c>
      <c r="BG18" s="56">
        <f t="shared" si="53"/>
        <v>38.9</v>
      </c>
      <c r="BH18" s="56">
        <f t="shared" si="54"/>
        <v>42.4</v>
      </c>
      <c r="BI18" s="56">
        <f t="shared" si="55"/>
        <v>45</v>
      </c>
      <c r="BJ18" s="62">
        <f t="shared" si="56"/>
        <v>47.9</v>
      </c>
      <c r="BK18" s="67">
        <f t="shared" si="57"/>
        <v>0.21999999999999992</v>
      </c>
      <c r="BL18" s="67">
        <f t="shared" si="58"/>
        <v>0.12704918032786891</v>
      </c>
      <c r="BM18" s="67">
        <f t="shared" si="59"/>
        <v>7.2727272727272724E-2</v>
      </c>
      <c r="BN18" s="67">
        <f t="shared" si="60"/>
        <v>0.12542372881355943</v>
      </c>
      <c r="BO18" s="67">
        <f t="shared" si="61"/>
        <v>8.1325301204819136E-2</v>
      </c>
      <c r="BP18" s="67">
        <f t="shared" si="62"/>
        <v>8.3565459610027856E-2</v>
      </c>
      <c r="BQ18" s="67">
        <f t="shared" si="63"/>
        <v>8.9974293059125965E-2</v>
      </c>
      <c r="BR18" s="67">
        <f t="shared" si="64"/>
        <v>6.1320754716981167E-2</v>
      </c>
      <c r="BS18" s="67">
        <f t="shared" si="65"/>
        <v>6.4444444444444415E-2</v>
      </c>
      <c r="BT18" s="52">
        <f>ABS(BK18-$AX$18)</f>
        <v>0.13643454038997205</v>
      </c>
      <c r="BU18" s="36">
        <f t="shared" ref="BU18:CB18" si="82">ABS(BL18-$AX$18)</f>
        <v>4.3483720717841054E-2</v>
      </c>
      <c r="BV18" s="36">
        <f t="shared" si="82"/>
        <v>1.0838186882755133E-2</v>
      </c>
      <c r="BW18" s="36">
        <f t="shared" si="82"/>
        <v>4.185826920353157E-2</v>
      </c>
      <c r="BX18" s="36">
        <f t="shared" si="82"/>
        <v>2.2401584052087198E-3</v>
      </c>
      <c r="BY18" s="36">
        <f t="shared" si="82"/>
        <v>0</v>
      </c>
      <c r="BZ18" s="36">
        <f t="shared" si="82"/>
        <v>6.4088334490981086E-3</v>
      </c>
      <c r="CA18" s="36">
        <f t="shared" si="82"/>
        <v>2.2244704893046689E-2</v>
      </c>
      <c r="CB18" s="81">
        <f t="shared" si="82"/>
        <v>1.9121015165583441E-2</v>
      </c>
      <c r="CC18" s="70"/>
      <c r="CD18" s="97"/>
    </row>
    <row r="19" spans="1:82" x14ac:dyDescent="0.25">
      <c r="A19" s="17">
        <v>985</v>
      </c>
      <c r="B19" s="32">
        <v>19.899999999999999</v>
      </c>
      <c r="C19" s="33">
        <f t="shared" si="19"/>
        <v>0.39999999999999858</v>
      </c>
      <c r="D19" s="33">
        <f t="shared" si="20"/>
        <v>4</v>
      </c>
      <c r="E19" s="33">
        <f t="shared" si="21"/>
        <v>0.20100502512562815</v>
      </c>
      <c r="F19" s="32">
        <v>23.9</v>
      </c>
      <c r="G19" s="33">
        <f t="shared" si="0"/>
        <v>0.84999999999999787</v>
      </c>
      <c r="H19" s="32">
        <f t="shared" si="22"/>
        <v>1.5</v>
      </c>
      <c r="I19" s="33">
        <f t="shared" si="23"/>
        <v>6.2761506276150625E-2</v>
      </c>
      <c r="J19" s="32">
        <v>25.4</v>
      </c>
      <c r="K19" s="33">
        <f t="shared" si="1"/>
        <v>0.39999999999999858</v>
      </c>
      <c r="L19" s="33">
        <f t="shared" si="24"/>
        <v>2.6000000000000014</v>
      </c>
      <c r="M19" s="33">
        <f t="shared" si="25"/>
        <v>0.10236220472440952</v>
      </c>
      <c r="N19" s="32">
        <v>28</v>
      </c>
      <c r="O19" s="33">
        <f t="shared" si="2"/>
        <v>0.35000000000000142</v>
      </c>
      <c r="P19" s="32">
        <f t="shared" si="26"/>
        <v>4</v>
      </c>
      <c r="Q19" s="33">
        <f t="shared" si="27"/>
        <v>0.14285714285714285</v>
      </c>
      <c r="R19" s="32">
        <v>32</v>
      </c>
      <c r="S19" s="33">
        <f t="shared" si="3"/>
        <v>1.2000000000000028</v>
      </c>
      <c r="T19" s="33">
        <f t="shared" si="77"/>
        <v>15.200000000000003</v>
      </c>
      <c r="U19" s="33">
        <f t="shared" si="78"/>
        <v>0.47500000000000009</v>
      </c>
      <c r="V19" s="32">
        <v>35</v>
      </c>
      <c r="W19" s="33">
        <f t="shared" si="29"/>
        <v>1.4500000000000028</v>
      </c>
      <c r="X19" s="33">
        <f t="shared" si="30"/>
        <v>3.2999999999999972</v>
      </c>
      <c r="Y19" s="33">
        <f t="shared" si="31"/>
        <v>9.4285714285714209E-2</v>
      </c>
      <c r="Z19" s="32">
        <v>38.299999999999997</v>
      </c>
      <c r="AA19" s="33">
        <f t="shared" si="32"/>
        <v>1.8499999999999943</v>
      </c>
      <c r="AB19" s="33">
        <f t="shared" si="33"/>
        <v>3.4000000000000057</v>
      </c>
      <c r="AC19" s="33">
        <f t="shared" si="34"/>
        <v>8.8772845953002763E-2</v>
      </c>
      <c r="AD19" s="32">
        <v>41.7</v>
      </c>
      <c r="AE19" s="33">
        <f t="shared" si="35"/>
        <v>1.7000000000000028</v>
      </c>
      <c r="AF19" s="33">
        <f t="shared" si="36"/>
        <v>2.6999999999999957</v>
      </c>
      <c r="AG19" s="33">
        <f t="shared" si="37"/>
        <v>6.474820143884881E-2</v>
      </c>
      <c r="AH19" s="32">
        <v>44.4</v>
      </c>
      <c r="AI19" s="33">
        <f t="shared" si="38"/>
        <v>1.0500000000000043</v>
      </c>
      <c r="AJ19" s="33">
        <f t="shared" si="39"/>
        <v>2.8000000000000043</v>
      </c>
      <c r="AK19" s="33">
        <f t="shared" si="40"/>
        <v>6.3063063063063154E-2</v>
      </c>
      <c r="AL19" s="32">
        <v>47.2</v>
      </c>
      <c r="AM19" s="33">
        <f t="shared" si="5"/>
        <v>1.2000000000000028</v>
      </c>
      <c r="AN19" s="32">
        <f t="shared" si="79"/>
        <v>27.300000000000004</v>
      </c>
      <c r="AO19" s="33">
        <f t="shared" si="80"/>
        <v>1.3718592964824123</v>
      </c>
      <c r="AP19" s="51"/>
      <c r="AQ19" s="34">
        <f t="shared" si="41"/>
        <v>33.58</v>
      </c>
      <c r="AR19" s="35">
        <f t="shared" si="8"/>
        <v>10</v>
      </c>
      <c r="AS19" s="36">
        <f t="shared" si="42"/>
        <v>2.9329469442487017</v>
      </c>
      <c r="AT19" s="36">
        <f t="shared" si="43"/>
        <v>26.049999999999997</v>
      </c>
      <c r="AU19" s="36">
        <f t="shared" si="9"/>
        <v>40.85</v>
      </c>
      <c r="AV19" s="36">
        <f t="shared" si="44"/>
        <v>14.800000000000004</v>
      </c>
      <c r="AW19" s="36">
        <f t="shared" si="10"/>
        <v>4.2566950477170233E-2</v>
      </c>
      <c r="AX19" s="79">
        <f t="shared" si="45"/>
        <v>9.375E-2</v>
      </c>
      <c r="AY19" s="99">
        <f t="shared" si="46"/>
        <v>2.9001798561151189</v>
      </c>
      <c r="AZ19" s="1"/>
      <c r="BA19" s="37">
        <f t="shared" si="47"/>
        <v>19.899999999999999</v>
      </c>
      <c r="BB19" s="56">
        <f t="shared" si="48"/>
        <v>23.9</v>
      </c>
      <c r="BC19" s="56">
        <f t="shared" si="49"/>
        <v>25.4</v>
      </c>
      <c r="BD19" s="56">
        <f t="shared" si="50"/>
        <v>28</v>
      </c>
      <c r="BE19" s="56">
        <f t="shared" si="51"/>
        <v>32</v>
      </c>
      <c r="BF19" s="56">
        <f t="shared" si="52"/>
        <v>35</v>
      </c>
      <c r="BG19" s="56">
        <f t="shared" si="53"/>
        <v>38.299999999999997</v>
      </c>
      <c r="BH19" s="56">
        <f t="shared" si="54"/>
        <v>41.7</v>
      </c>
      <c r="BI19" s="56">
        <f t="shared" si="55"/>
        <v>44.4</v>
      </c>
      <c r="BJ19" s="62">
        <f t="shared" si="56"/>
        <v>47.2</v>
      </c>
      <c r="BK19" s="67">
        <f t="shared" si="57"/>
        <v>0.20100502512562815</v>
      </c>
      <c r="BL19" s="67">
        <f t="shared" si="58"/>
        <v>6.2761506276150625E-2</v>
      </c>
      <c r="BM19" s="67">
        <f t="shared" si="59"/>
        <v>0.10236220472440952</v>
      </c>
      <c r="BN19" s="67">
        <f t="shared" si="60"/>
        <v>0.14285714285714285</v>
      </c>
      <c r="BO19" s="67">
        <f t="shared" si="61"/>
        <v>9.375E-2</v>
      </c>
      <c r="BP19" s="67">
        <f t="shared" si="62"/>
        <v>9.4285714285714209E-2</v>
      </c>
      <c r="BQ19" s="67">
        <f t="shared" si="63"/>
        <v>8.8772845953002763E-2</v>
      </c>
      <c r="BR19" s="67">
        <f t="shared" si="64"/>
        <v>6.474820143884881E-2</v>
      </c>
      <c r="BS19" s="67">
        <f t="shared" si="65"/>
        <v>6.3063063063063154E-2</v>
      </c>
      <c r="BT19" s="52">
        <f>ABS(BK19-$AX$19)</f>
        <v>0.10725502512562815</v>
      </c>
      <c r="BU19" s="36">
        <f t="shared" ref="BU19:CB19" si="83">ABS(BL19-$AX$19)</f>
        <v>3.0988493723849375E-2</v>
      </c>
      <c r="BV19" s="36">
        <f t="shared" si="83"/>
        <v>8.6122047244095168E-3</v>
      </c>
      <c r="BW19" s="36">
        <f t="shared" si="83"/>
        <v>4.9107142857142849E-2</v>
      </c>
      <c r="BX19" s="36">
        <f t="shared" si="83"/>
        <v>0</v>
      </c>
      <c r="BY19" s="36">
        <f t="shared" si="83"/>
        <v>5.3571428571420887E-4</v>
      </c>
      <c r="BZ19" s="36">
        <f t="shared" si="83"/>
        <v>4.977154046997237E-3</v>
      </c>
      <c r="CA19" s="36">
        <f t="shared" si="83"/>
        <v>2.900179856115119E-2</v>
      </c>
      <c r="CB19" s="81">
        <f t="shared" si="83"/>
        <v>3.0686936936936846E-2</v>
      </c>
      <c r="CC19" s="70"/>
      <c r="CD19" s="97"/>
    </row>
    <row r="20" spans="1:82" x14ac:dyDescent="0.25">
      <c r="A20" s="1">
        <v>984</v>
      </c>
      <c r="B20" s="32">
        <v>17.5</v>
      </c>
      <c r="C20" s="33">
        <f t="shared" si="19"/>
        <v>2</v>
      </c>
      <c r="D20" s="33">
        <f t="shared" si="20"/>
        <v>3.5</v>
      </c>
      <c r="E20" s="33">
        <f t="shared" si="21"/>
        <v>0.2</v>
      </c>
      <c r="F20" s="32">
        <v>21</v>
      </c>
      <c r="G20" s="33">
        <f t="shared" si="0"/>
        <v>2.0500000000000007</v>
      </c>
      <c r="H20" s="32">
        <f t="shared" si="22"/>
        <v>0.89999999999999858</v>
      </c>
      <c r="I20" s="33">
        <f t="shared" si="23"/>
        <v>4.2857142857142788E-2</v>
      </c>
      <c r="J20" s="32">
        <v>21.9</v>
      </c>
      <c r="K20" s="33">
        <f t="shared" si="1"/>
        <v>3.1000000000000014</v>
      </c>
      <c r="L20" s="33">
        <f t="shared" si="24"/>
        <v>1.7000000000000028</v>
      </c>
      <c r="M20" s="33">
        <f t="shared" si="25"/>
        <v>7.7625570776255842E-2</v>
      </c>
      <c r="N20" s="32">
        <v>23.6</v>
      </c>
      <c r="O20" s="33">
        <f t="shared" si="2"/>
        <v>4.0499999999999972</v>
      </c>
      <c r="P20" s="32">
        <f t="shared" ref="P20:P52" si="84">R20-N20</f>
        <v>2</v>
      </c>
      <c r="Q20" s="33">
        <f t="shared" ref="Q20:Q52" si="85">P20/N20</f>
        <v>8.4745762711864403E-2</v>
      </c>
      <c r="R20" s="32">
        <v>25.6</v>
      </c>
      <c r="S20" s="33">
        <f t="shared" si="3"/>
        <v>5.1999999999999957</v>
      </c>
      <c r="T20" s="33">
        <f t="shared" si="77"/>
        <v>9.6000000000000014</v>
      </c>
      <c r="U20" s="33">
        <f t="shared" si="78"/>
        <v>0.37500000000000006</v>
      </c>
      <c r="V20" s="32">
        <v>26.7</v>
      </c>
      <c r="W20" s="33">
        <f t="shared" si="29"/>
        <v>6.8499999999999979</v>
      </c>
      <c r="X20" s="33">
        <f t="shared" si="30"/>
        <v>2.4000000000000021</v>
      </c>
      <c r="Y20" s="33">
        <f t="shared" si="31"/>
        <v>8.9887640449438283E-2</v>
      </c>
      <c r="Z20" s="32">
        <v>29.1</v>
      </c>
      <c r="AA20" s="33">
        <f t="shared" si="32"/>
        <v>7.3500000000000014</v>
      </c>
      <c r="AB20" s="33">
        <f t="shared" si="33"/>
        <v>1.6999999999999993</v>
      </c>
      <c r="AC20" s="33">
        <f t="shared" si="34"/>
        <v>5.8419243986254268E-2</v>
      </c>
      <c r="AD20" s="32">
        <v>30.8</v>
      </c>
      <c r="AE20" s="33">
        <f t="shared" si="35"/>
        <v>9.1999999999999993</v>
      </c>
      <c r="AF20" s="33">
        <f t="shared" si="36"/>
        <v>1.8000000000000007</v>
      </c>
      <c r="AG20" s="33">
        <f t="shared" si="37"/>
        <v>5.8441558441558461E-2</v>
      </c>
      <c r="AH20" s="32">
        <v>32.6</v>
      </c>
      <c r="AI20" s="33">
        <f t="shared" si="38"/>
        <v>10.749999999999993</v>
      </c>
      <c r="AJ20" s="33">
        <f t="shared" si="39"/>
        <v>2.6000000000000014</v>
      </c>
      <c r="AK20" s="33">
        <f t="shared" si="40"/>
        <v>7.9754601226993904E-2</v>
      </c>
      <c r="AL20" s="32">
        <v>35.200000000000003</v>
      </c>
      <c r="AM20" s="33">
        <f t="shared" si="5"/>
        <v>10.799999999999997</v>
      </c>
      <c r="AN20" s="32">
        <f t="shared" si="79"/>
        <v>17.700000000000003</v>
      </c>
      <c r="AO20" s="33">
        <f t="shared" si="80"/>
        <v>1.0114285714285716</v>
      </c>
      <c r="AP20" s="51"/>
      <c r="AQ20" s="34">
        <f t="shared" si="41"/>
        <v>26.4</v>
      </c>
      <c r="AR20" s="35">
        <f t="shared" si="8"/>
        <v>10</v>
      </c>
      <c r="AS20" s="36">
        <f t="shared" si="42"/>
        <v>1.7629520696831218</v>
      </c>
      <c r="AT20" s="36">
        <f t="shared" si="43"/>
        <v>22.324999999999999</v>
      </c>
      <c r="AU20" s="36">
        <f t="shared" si="9"/>
        <v>30.375</v>
      </c>
      <c r="AV20" s="36">
        <f t="shared" si="44"/>
        <v>8.0500000000000007</v>
      </c>
      <c r="AW20" s="36">
        <f t="shared" si="10"/>
        <v>3.9014422317722085E-2</v>
      </c>
      <c r="AX20" s="79">
        <f t="shared" si="45"/>
        <v>7.7625570776255842E-2</v>
      </c>
      <c r="AY20" s="99">
        <f t="shared" si="46"/>
        <v>1.918401233469738</v>
      </c>
      <c r="AZ20" s="1"/>
      <c r="BA20" s="37">
        <f t="shared" si="47"/>
        <v>17.5</v>
      </c>
      <c r="BB20" s="56">
        <f t="shared" si="48"/>
        <v>21</v>
      </c>
      <c r="BC20" s="56">
        <f t="shared" si="49"/>
        <v>21.9</v>
      </c>
      <c r="BD20" s="56">
        <f t="shared" si="50"/>
        <v>23.6</v>
      </c>
      <c r="BE20" s="56">
        <f t="shared" si="51"/>
        <v>25.6</v>
      </c>
      <c r="BF20" s="56">
        <f t="shared" si="52"/>
        <v>26.7</v>
      </c>
      <c r="BG20" s="56">
        <f t="shared" si="53"/>
        <v>29.1</v>
      </c>
      <c r="BH20" s="56">
        <f t="shared" si="54"/>
        <v>30.8</v>
      </c>
      <c r="BI20" s="56">
        <f t="shared" si="55"/>
        <v>32.6</v>
      </c>
      <c r="BJ20" s="62">
        <f t="shared" si="56"/>
        <v>35.200000000000003</v>
      </c>
      <c r="BK20" s="67">
        <f t="shared" si="57"/>
        <v>0.2</v>
      </c>
      <c r="BL20" s="67">
        <f t="shared" si="58"/>
        <v>4.2857142857142788E-2</v>
      </c>
      <c r="BM20" s="67">
        <f t="shared" si="59"/>
        <v>7.7625570776255842E-2</v>
      </c>
      <c r="BN20" s="67">
        <f t="shared" si="60"/>
        <v>8.4745762711864403E-2</v>
      </c>
      <c r="BO20" s="67">
        <f t="shared" si="61"/>
        <v>4.2968749999999917E-2</v>
      </c>
      <c r="BP20" s="67">
        <f t="shared" si="62"/>
        <v>8.9887640449438283E-2</v>
      </c>
      <c r="BQ20" s="67">
        <f t="shared" si="63"/>
        <v>5.8419243986254268E-2</v>
      </c>
      <c r="BR20" s="67">
        <f t="shared" si="64"/>
        <v>5.8441558441558461E-2</v>
      </c>
      <c r="BS20" s="67">
        <f t="shared" si="65"/>
        <v>7.9754601226993904E-2</v>
      </c>
      <c r="BT20" s="52">
        <f>ABS(BK20-$AX$20)</f>
        <v>0.12237442922374417</v>
      </c>
      <c r="BU20" s="36">
        <f t="shared" ref="BU20:CB20" si="86">ABS(BL20-$AX$20)</f>
        <v>3.4768427919113054E-2</v>
      </c>
      <c r="BV20" s="36">
        <f t="shared" si="86"/>
        <v>0</v>
      </c>
      <c r="BW20" s="36">
        <f t="shared" si="86"/>
        <v>7.1201919356085608E-3</v>
      </c>
      <c r="BX20" s="36">
        <f t="shared" si="86"/>
        <v>3.4656820776255925E-2</v>
      </c>
      <c r="BY20" s="36">
        <f t="shared" si="86"/>
        <v>1.2262069673182441E-2</v>
      </c>
      <c r="BZ20" s="36">
        <f t="shared" si="86"/>
        <v>1.9206326790001574E-2</v>
      </c>
      <c r="CA20" s="36">
        <f t="shared" si="86"/>
        <v>1.9184012334697381E-2</v>
      </c>
      <c r="CB20" s="81">
        <f t="shared" si="86"/>
        <v>2.129030450738062E-3</v>
      </c>
      <c r="CC20" s="70"/>
      <c r="CD20" s="97"/>
    </row>
    <row r="21" spans="1:82" x14ac:dyDescent="0.25">
      <c r="A21" s="1">
        <v>983</v>
      </c>
      <c r="B21" s="32">
        <v>19.5</v>
      </c>
      <c r="C21" s="33">
        <f t="shared" si="19"/>
        <v>0</v>
      </c>
      <c r="D21" s="33">
        <f t="shared" si="20"/>
        <v>3.6999999999999993</v>
      </c>
      <c r="E21" s="33">
        <f t="shared" si="21"/>
        <v>0.18974358974358971</v>
      </c>
      <c r="F21" s="32">
        <v>23.2</v>
      </c>
      <c r="G21" s="33">
        <f t="shared" si="0"/>
        <v>0.14999999999999858</v>
      </c>
      <c r="H21" s="32">
        <f t="shared" si="22"/>
        <v>2.1000000000000014</v>
      </c>
      <c r="I21" s="33">
        <f t="shared" si="23"/>
        <v>9.0517241379310415E-2</v>
      </c>
      <c r="J21" s="32">
        <v>25.3</v>
      </c>
      <c r="K21" s="33">
        <f t="shared" si="1"/>
        <v>0.30000000000000071</v>
      </c>
      <c r="L21" s="33">
        <f t="shared" si="24"/>
        <v>2.3000000000000007</v>
      </c>
      <c r="M21" s="33">
        <f t="shared" si="25"/>
        <v>9.0909090909090939E-2</v>
      </c>
      <c r="N21" s="32">
        <v>27.6</v>
      </c>
      <c r="O21" s="33">
        <f t="shared" si="2"/>
        <v>4.9999999999997158E-2</v>
      </c>
      <c r="P21" s="32">
        <f t="shared" si="84"/>
        <v>2</v>
      </c>
      <c r="Q21" s="33">
        <f t="shared" si="85"/>
        <v>7.2463768115942032E-2</v>
      </c>
      <c r="R21" s="32">
        <v>29.6</v>
      </c>
      <c r="S21" s="33">
        <f t="shared" si="3"/>
        <v>1.1999999999999957</v>
      </c>
      <c r="T21" s="33">
        <f t="shared" si="77"/>
        <v>15.100000000000001</v>
      </c>
      <c r="U21" s="33">
        <f t="shared" si="78"/>
        <v>0.5101351351351352</v>
      </c>
      <c r="V21" s="32">
        <v>32.799999999999997</v>
      </c>
      <c r="W21" s="33">
        <f t="shared" si="29"/>
        <v>0.75</v>
      </c>
      <c r="X21" s="33">
        <f t="shared" si="30"/>
        <v>2.8000000000000043</v>
      </c>
      <c r="Y21" s="33">
        <f t="shared" si="31"/>
        <v>8.5365853658536717E-2</v>
      </c>
      <c r="Z21" s="32">
        <v>35.6</v>
      </c>
      <c r="AA21" s="33">
        <f t="shared" si="32"/>
        <v>0.85000000000000142</v>
      </c>
      <c r="AB21" s="33">
        <f t="shared" si="33"/>
        <v>4.2999999999999972</v>
      </c>
      <c r="AC21" s="33">
        <f t="shared" si="34"/>
        <v>0.1207865168539325</v>
      </c>
      <c r="AD21" s="32">
        <v>39.9</v>
      </c>
      <c r="AE21" s="33">
        <f t="shared" si="35"/>
        <v>0.10000000000000142</v>
      </c>
      <c r="AF21" s="33">
        <f t="shared" si="36"/>
        <v>2.5</v>
      </c>
      <c r="AG21" s="33">
        <f t="shared" si="37"/>
        <v>6.2656641604010022E-2</v>
      </c>
      <c r="AH21" s="32">
        <v>42.4</v>
      </c>
      <c r="AI21" s="33">
        <f t="shared" si="38"/>
        <v>0.94999999999999574</v>
      </c>
      <c r="AJ21" s="33">
        <f t="shared" si="39"/>
        <v>2.3000000000000043</v>
      </c>
      <c r="AK21" s="33">
        <f t="shared" si="40"/>
        <v>5.4245283018868024E-2</v>
      </c>
      <c r="AL21" s="32">
        <v>44.7</v>
      </c>
      <c r="AM21" s="33">
        <f t="shared" si="5"/>
        <v>1.2999999999999972</v>
      </c>
      <c r="AN21" s="32">
        <f t="shared" si="79"/>
        <v>25.200000000000003</v>
      </c>
      <c r="AO21" s="33">
        <f t="shared" si="80"/>
        <v>1.2923076923076924</v>
      </c>
      <c r="AP21" s="51"/>
      <c r="AQ21" s="34">
        <f t="shared" si="41"/>
        <v>32.059999999999995</v>
      </c>
      <c r="AR21" s="35">
        <f t="shared" si="8"/>
        <v>10</v>
      </c>
      <c r="AS21" s="36">
        <f t="shared" si="42"/>
        <v>2.6856077317599691</v>
      </c>
      <c r="AT21" s="36">
        <f t="shared" si="43"/>
        <v>25.875</v>
      </c>
      <c r="AU21" s="36">
        <f t="shared" si="9"/>
        <v>38.825000000000003</v>
      </c>
      <c r="AV21" s="36">
        <f t="shared" si="44"/>
        <v>12.950000000000003</v>
      </c>
      <c r="AW21" s="36">
        <f t="shared" si="10"/>
        <v>0.1274860548625176</v>
      </c>
      <c r="AX21" s="79">
        <f t="shared" si="45"/>
        <v>9.0517241379310415E-2</v>
      </c>
      <c r="AY21" s="99">
        <f t="shared" si="46"/>
        <v>1.8053473263368383</v>
      </c>
      <c r="AZ21" s="1"/>
      <c r="BA21" s="37">
        <f t="shared" si="47"/>
        <v>19.5</v>
      </c>
      <c r="BB21" s="56">
        <f t="shared" si="48"/>
        <v>23.2</v>
      </c>
      <c r="BC21" s="56">
        <f t="shared" si="49"/>
        <v>25.3</v>
      </c>
      <c r="BD21" s="56">
        <f t="shared" si="50"/>
        <v>27.6</v>
      </c>
      <c r="BE21" s="56">
        <f t="shared" si="51"/>
        <v>29.6</v>
      </c>
      <c r="BF21" s="56">
        <f t="shared" si="52"/>
        <v>32.799999999999997</v>
      </c>
      <c r="BG21" s="56">
        <f t="shared" si="53"/>
        <v>35.6</v>
      </c>
      <c r="BH21" s="56">
        <f t="shared" si="54"/>
        <v>39.9</v>
      </c>
      <c r="BI21" s="56">
        <f t="shared" si="55"/>
        <v>42.4</v>
      </c>
      <c r="BJ21" s="62">
        <f t="shared" si="56"/>
        <v>44.7</v>
      </c>
      <c r="BK21" s="67">
        <f t="shared" si="57"/>
        <v>0.18974358974358971</v>
      </c>
      <c r="BL21" s="67">
        <f t="shared" si="58"/>
        <v>9.0517241379310415E-2</v>
      </c>
      <c r="BM21" s="67">
        <f t="shared" si="59"/>
        <v>9.0909090909090939E-2</v>
      </c>
      <c r="BN21" s="67">
        <f t="shared" si="60"/>
        <v>7.2463768115942032E-2</v>
      </c>
      <c r="BO21" s="67">
        <f t="shared" si="61"/>
        <v>0.10810810810810796</v>
      </c>
      <c r="BP21" s="67">
        <f t="shared" si="62"/>
        <v>8.5365853658536717E-2</v>
      </c>
      <c r="BQ21" s="67">
        <f t="shared" si="63"/>
        <v>0.1207865168539325</v>
      </c>
      <c r="BR21" s="67">
        <f t="shared" si="64"/>
        <v>6.2656641604010022E-2</v>
      </c>
      <c r="BS21" s="67">
        <f t="shared" si="65"/>
        <v>5.4245283018868024E-2</v>
      </c>
      <c r="BT21" s="52">
        <f>ABS(BK21-$AX$21)</f>
        <v>9.9226348364279293E-2</v>
      </c>
      <c r="BU21" s="36">
        <f t="shared" ref="BU21:CB21" si="87">ABS(BL21-$AX$21)</f>
        <v>0</v>
      </c>
      <c r="BV21" s="36">
        <f t="shared" si="87"/>
        <v>3.9184952978052467E-4</v>
      </c>
      <c r="BW21" s="36">
        <f t="shared" si="87"/>
        <v>1.8053473263368383E-2</v>
      </c>
      <c r="BX21" s="36">
        <f t="shared" si="87"/>
        <v>1.7590866728797547E-2</v>
      </c>
      <c r="BY21" s="36">
        <f t="shared" si="87"/>
        <v>5.151387720773698E-3</v>
      </c>
      <c r="BZ21" s="36">
        <f t="shared" si="87"/>
        <v>3.026927547462209E-2</v>
      </c>
      <c r="CA21" s="36">
        <f t="shared" si="87"/>
        <v>2.7860599775300393E-2</v>
      </c>
      <c r="CB21" s="81">
        <f t="shared" si="87"/>
        <v>3.6271958360442391E-2</v>
      </c>
      <c r="CC21" s="70"/>
      <c r="CD21" s="97"/>
    </row>
    <row r="22" spans="1:82" x14ac:dyDescent="0.25">
      <c r="A22" s="1">
        <v>982</v>
      </c>
      <c r="B22" s="32">
        <v>17.899999999999999</v>
      </c>
      <c r="C22" s="33">
        <f t="shared" si="19"/>
        <v>1.6000000000000014</v>
      </c>
      <c r="D22" s="33">
        <f t="shared" si="20"/>
        <v>4.9000000000000021</v>
      </c>
      <c r="E22" s="33">
        <f t="shared" si="21"/>
        <v>0.27374301675977669</v>
      </c>
      <c r="F22" s="32">
        <v>22.8</v>
      </c>
      <c r="G22" s="33">
        <f t="shared" si="0"/>
        <v>0.25</v>
      </c>
      <c r="H22" s="32">
        <f t="shared" si="22"/>
        <v>2</v>
      </c>
      <c r="I22" s="33">
        <f t="shared" si="23"/>
        <v>8.771929824561403E-2</v>
      </c>
      <c r="J22" s="32">
        <v>24.8</v>
      </c>
      <c r="K22" s="33">
        <f t="shared" si="1"/>
        <v>0.19999999999999929</v>
      </c>
      <c r="L22" s="33">
        <f t="shared" si="24"/>
        <v>2.6999999999999993</v>
      </c>
      <c r="M22" s="33">
        <f t="shared" si="25"/>
        <v>0.10887096774193546</v>
      </c>
      <c r="N22" s="32">
        <v>27.5</v>
      </c>
      <c r="O22" s="33">
        <f t="shared" si="2"/>
        <v>0.14999999999999858</v>
      </c>
      <c r="P22" s="32">
        <f t="shared" si="84"/>
        <v>2.5</v>
      </c>
      <c r="Q22" s="33">
        <f t="shared" si="85"/>
        <v>9.0909090909090912E-2</v>
      </c>
      <c r="R22" s="32">
        <v>30</v>
      </c>
      <c r="S22" s="33">
        <f t="shared" si="3"/>
        <v>0.79999999999999716</v>
      </c>
      <c r="T22" s="33">
        <f t="shared" si="77"/>
        <v>18.5</v>
      </c>
      <c r="U22" s="33">
        <f t="shared" si="78"/>
        <v>0.6166666666666667</v>
      </c>
      <c r="V22" s="32">
        <v>33.9</v>
      </c>
      <c r="W22" s="33">
        <f t="shared" si="29"/>
        <v>0.35000000000000142</v>
      </c>
      <c r="X22" s="33">
        <f t="shared" si="30"/>
        <v>3.3999999999999986</v>
      </c>
      <c r="Y22" s="33">
        <f t="shared" si="31"/>
        <v>0.10029498525073742</v>
      </c>
      <c r="Z22" s="32">
        <v>37.299999999999997</v>
      </c>
      <c r="AA22" s="33">
        <f t="shared" si="32"/>
        <v>0.84999999999999432</v>
      </c>
      <c r="AB22" s="33">
        <f t="shared" si="33"/>
        <v>4.2000000000000028</v>
      </c>
      <c r="AC22" s="33">
        <f t="shared" si="34"/>
        <v>0.11260053619302958</v>
      </c>
      <c r="AD22" s="32">
        <v>41.5</v>
      </c>
      <c r="AE22" s="33">
        <f t="shared" si="35"/>
        <v>1.5</v>
      </c>
      <c r="AF22" s="33">
        <f t="shared" si="36"/>
        <v>3.5</v>
      </c>
      <c r="AG22" s="33">
        <f t="shared" si="37"/>
        <v>8.4337349397590355E-2</v>
      </c>
      <c r="AH22" s="32">
        <v>45</v>
      </c>
      <c r="AI22" s="33">
        <f t="shared" si="38"/>
        <v>1.6500000000000057</v>
      </c>
      <c r="AJ22" s="33">
        <f t="shared" si="39"/>
        <v>3.5</v>
      </c>
      <c r="AK22" s="33">
        <f t="shared" si="40"/>
        <v>7.7777777777777779E-2</v>
      </c>
      <c r="AL22" s="32">
        <v>48.5</v>
      </c>
      <c r="AM22" s="33">
        <f t="shared" si="5"/>
        <v>2.5</v>
      </c>
      <c r="AN22" s="32">
        <f t="shared" si="79"/>
        <v>30.6</v>
      </c>
      <c r="AO22" s="33">
        <f t="shared" si="80"/>
        <v>1.7094972067039109</v>
      </c>
      <c r="AP22" s="51"/>
      <c r="AQ22" s="34">
        <f t="shared" si="41"/>
        <v>32.92</v>
      </c>
      <c r="AR22" s="35">
        <f t="shared" si="8"/>
        <v>10</v>
      </c>
      <c r="AS22" s="36">
        <f t="shared" si="42"/>
        <v>3.18725935910811</v>
      </c>
      <c r="AT22" s="36">
        <f t="shared" si="43"/>
        <v>25.475000000000001</v>
      </c>
      <c r="AU22" s="36">
        <f t="shared" si="9"/>
        <v>40.450000000000003</v>
      </c>
      <c r="AV22" s="36">
        <f t="shared" si="44"/>
        <v>14.975000000000001</v>
      </c>
      <c r="AW22" s="36">
        <f t="shared" si="10"/>
        <v>0.15148764802622353</v>
      </c>
      <c r="AX22" s="79">
        <f t="shared" si="45"/>
        <v>0.10029498525073742</v>
      </c>
      <c r="AY22" s="99">
        <f t="shared" si="46"/>
        <v>1.257568700512339</v>
      </c>
      <c r="AZ22" s="1"/>
      <c r="BA22" s="37">
        <f t="shared" si="47"/>
        <v>17.899999999999999</v>
      </c>
      <c r="BB22" s="56">
        <f t="shared" si="48"/>
        <v>22.8</v>
      </c>
      <c r="BC22" s="56">
        <f t="shared" si="49"/>
        <v>24.8</v>
      </c>
      <c r="BD22" s="56">
        <f t="shared" si="50"/>
        <v>27.5</v>
      </c>
      <c r="BE22" s="56">
        <f t="shared" si="51"/>
        <v>30</v>
      </c>
      <c r="BF22" s="56">
        <f t="shared" si="52"/>
        <v>33.9</v>
      </c>
      <c r="BG22" s="56">
        <f t="shared" si="53"/>
        <v>37.299999999999997</v>
      </c>
      <c r="BH22" s="56">
        <f t="shared" si="54"/>
        <v>41.5</v>
      </c>
      <c r="BI22" s="56">
        <f t="shared" si="55"/>
        <v>45</v>
      </c>
      <c r="BJ22" s="62">
        <f t="shared" si="56"/>
        <v>48.5</v>
      </c>
      <c r="BK22" s="67">
        <f t="shared" si="57"/>
        <v>0.27374301675977669</v>
      </c>
      <c r="BL22" s="67">
        <f t="shared" si="58"/>
        <v>8.771929824561403E-2</v>
      </c>
      <c r="BM22" s="67">
        <f t="shared" si="59"/>
        <v>0.10887096774193546</v>
      </c>
      <c r="BN22" s="67">
        <f t="shared" si="60"/>
        <v>9.0909090909090912E-2</v>
      </c>
      <c r="BO22" s="67">
        <f t="shared" si="61"/>
        <v>0.12999999999999995</v>
      </c>
      <c r="BP22" s="67">
        <f t="shared" si="62"/>
        <v>0.10029498525073742</v>
      </c>
      <c r="BQ22" s="67">
        <f t="shared" si="63"/>
        <v>0.11260053619302958</v>
      </c>
      <c r="BR22" s="67">
        <f t="shared" si="64"/>
        <v>8.4337349397590355E-2</v>
      </c>
      <c r="BS22" s="67">
        <f t="shared" si="65"/>
        <v>7.7777777777777779E-2</v>
      </c>
      <c r="BT22" s="52">
        <f>ABS(BK22-$AX$22)</f>
        <v>0.17344803150903926</v>
      </c>
      <c r="BU22" s="36">
        <f t="shared" ref="BU22:CB22" si="88">ABS(BL22-$AX$22)</f>
        <v>1.257568700512339E-2</v>
      </c>
      <c r="BV22" s="36">
        <f t="shared" si="88"/>
        <v>8.5759824911980365E-3</v>
      </c>
      <c r="BW22" s="36">
        <f t="shared" si="88"/>
        <v>9.3858943416465085E-3</v>
      </c>
      <c r="BX22" s="36">
        <f t="shared" si="88"/>
        <v>2.9705014749262529E-2</v>
      </c>
      <c r="BY22" s="36">
        <f t="shared" si="88"/>
        <v>0</v>
      </c>
      <c r="BZ22" s="36">
        <f t="shared" si="88"/>
        <v>1.2305550942292159E-2</v>
      </c>
      <c r="CA22" s="36">
        <f t="shared" si="88"/>
        <v>1.5957635853147065E-2</v>
      </c>
      <c r="CB22" s="81">
        <f t="shared" si="88"/>
        <v>2.2517207472959641E-2</v>
      </c>
      <c r="CC22" s="70"/>
      <c r="CD22" s="97"/>
    </row>
    <row r="23" spans="1:82" x14ac:dyDescent="0.25">
      <c r="A23" s="1">
        <v>981</v>
      </c>
      <c r="B23" s="32">
        <v>21.4</v>
      </c>
      <c r="C23" s="33">
        <f t="shared" si="19"/>
        <v>1.8999999999999986</v>
      </c>
      <c r="D23" s="33">
        <f t="shared" si="20"/>
        <v>2.7000000000000028</v>
      </c>
      <c r="E23" s="33">
        <f t="shared" si="21"/>
        <v>0.12616822429906557</v>
      </c>
      <c r="F23" s="32">
        <v>24.1</v>
      </c>
      <c r="G23" s="33">
        <f t="shared" si="0"/>
        <v>1.0500000000000007</v>
      </c>
      <c r="H23" s="32">
        <f t="shared" si="22"/>
        <v>2.2999999999999972</v>
      </c>
      <c r="I23" s="33">
        <f t="shared" si="23"/>
        <v>9.5435684647302788E-2</v>
      </c>
      <c r="J23" s="32">
        <v>26.4</v>
      </c>
      <c r="K23" s="33">
        <f t="shared" si="1"/>
        <v>1.3999999999999986</v>
      </c>
      <c r="L23" s="33">
        <f t="shared" si="24"/>
        <v>2.9000000000000021</v>
      </c>
      <c r="M23" s="33">
        <f t="shared" si="25"/>
        <v>0.10984848484848493</v>
      </c>
      <c r="N23" s="32">
        <v>29.3</v>
      </c>
      <c r="O23" s="33">
        <f t="shared" si="2"/>
        <v>1.6500000000000021</v>
      </c>
      <c r="P23" s="32">
        <f t="shared" si="84"/>
        <v>1.8999999999999986</v>
      </c>
      <c r="Q23" s="33">
        <f t="shared" si="85"/>
        <v>6.4846416382252511E-2</v>
      </c>
      <c r="R23" s="32">
        <v>31.2</v>
      </c>
      <c r="S23" s="33">
        <f t="shared" si="3"/>
        <v>0.40000000000000213</v>
      </c>
      <c r="T23" s="33">
        <f t="shared" si="77"/>
        <v>14.599999999999998</v>
      </c>
      <c r="U23" s="33">
        <f t="shared" si="78"/>
        <v>0.4679487179487179</v>
      </c>
      <c r="V23" s="32">
        <v>34.200000000000003</v>
      </c>
      <c r="W23" s="33">
        <f t="shared" si="29"/>
        <v>0.65000000000000568</v>
      </c>
      <c r="X23" s="33">
        <f t="shared" si="30"/>
        <v>2</v>
      </c>
      <c r="Y23" s="33">
        <f t="shared" si="31"/>
        <v>5.8479532163742687E-2</v>
      </c>
      <c r="Z23" s="32">
        <v>36.200000000000003</v>
      </c>
      <c r="AA23" s="33">
        <f t="shared" si="32"/>
        <v>0.25</v>
      </c>
      <c r="AB23" s="33">
        <f t="shared" si="33"/>
        <v>3.3999999999999986</v>
      </c>
      <c r="AC23" s="33">
        <f t="shared" si="34"/>
        <v>9.3922651933701612E-2</v>
      </c>
      <c r="AD23" s="32">
        <v>39.6</v>
      </c>
      <c r="AE23" s="33">
        <f t="shared" si="35"/>
        <v>0.39999999999999858</v>
      </c>
      <c r="AF23" s="33">
        <f t="shared" si="36"/>
        <v>3.1000000000000014</v>
      </c>
      <c r="AG23" s="33">
        <f t="shared" si="37"/>
        <v>7.8282828282828315E-2</v>
      </c>
      <c r="AH23" s="32">
        <v>42.7</v>
      </c>
      <c r="AI23" s="33">
        <f t="shared" si="38"/>
        <v>0.64999999999999147</v>
      </c>
      <c r="AJ23" s="33">
        <f t="shared" si="39"/>
        <v>3.0999999999999943</v>
      </c>
      <c r="AK23" s="33">
        <f t="shared" si="40"/>
        <v>7.2599531615924917E-2</v>
      </c>
      <c r="AL23" s="32">
        <v>45.8</v>
      </c>
      <c r="AM23" s="33">
        <f t="shared" si="5"/>
        <v>0.20000000000000284</v>
      </c>
      <c r="AN23" s="32">
        <f t="shared" si="79"/>
        <v>24.4</v>
      </c>
      <c r="AO23" s="33">
        <f t="shared" si="80"/>
        <v>1.1401869158878504</v>
      </c>
      <c r="AP23" s="51"/>
      <c r="AQ23" s="34">
        <f t="shared" si="41"/>
        <v>33.090000000000003</v>
      </c>
      <c r="AR23" s="35">
        <f t="shared" si="8"/>
        <v>10</v>
      </c>
      <c r="AS23" s="36">
        <f t="shared" si="42"/>
        <v>2.5546232598956657</v>
      </c>
      <c r="AT23" s="36">
        <f t="shared" si="43"/>
        <v>27.125</v>
      </c>
      <c r="AU23" s="36">
        <f t="shared" si="9"/>
        <v>38.75</v>
      </c>
      <c r="AV23" s="36">
        <f t="shared" si="44"/>
        <v>11.625</v>
      </c>
      <c r="AW23" s="36">
        <f t="shared" si="10"/>
        <v>0.14841846711384696</v>
      </c>
      <c r="AX23" s="79">
        <f t="shared" si="45"/>
        <v>9.3922651933701612E-2</v>
      </c>
      <c r="AY23" s="99">
        <f t="shared" si="46"/>
        <v>1.592583291478332</v>
      </c>
      <c r="AZ23" s="1"/>
      <c r="BA23" s="37">
        <f t="shared" si="47"/>
        <v>21.4</v>
      </c>
      <c r="BB23" s="56">
        <f t="shared" si="48"/>
        <v>24.1</v>
      </c>
      <c r="BC23" s="56">
        <f t="shared" si="49"/>
        <v>26.4</v>
      </c>
      <c r="BD23" s="56">
        <f t="shared" si="50"/>
        <v>29.3</v>
      </c>
      <c r="BE23" s="56">
        <f t="shared" si="51"/>
        <v>31.2</v>
      </c>
      <c r="BF23" s="56">
        <f t="shared" si="52"/>
        <v>34.200000000000003</v>
      </c>
      <c r="BG23" s="56">
        <f t="shared" si="53"/>
        <v>36.200000000000003</v>
      </c>
      <c r="BH23" s="56">
        <f t="shared" si="54"/>
        <v>39.6</v>
      </c>
      <c r="BI23" s="56">
        <f t="shared" si="55"/>
        <v>42.7</v>
      </c>
      <c r="BJ23" s="62">
        <f t="shared" si="56"/>
        <v>45.8</v>
      </c>
      <c r="BK23" s="67">
        <f t="shared" si="57"/>
        <v>0.12616822429906557</v>
      </c>
      <c r="BL23" s="67">
        <f t="shared" si="58"/>
        <v>9.5435684647302788E-2</v>
      </c>
      <c r="BM23" s="67">
        <f t="shared" si="59"/>
        <v>0.10984848484848493</v>
      </c>
      <c r="BN23" s="67">
        <f t="shared" si="60"/>
        <v>6.4846416382252511E-2</v>
      </c>
      <c r="BO23" s="67">
        <f t="shared" si="61"/>
        <v>9.615384615384627E-2</v>
      </c>
      <c r="BP23" s="67">
        <f t="shared" si="62"/>
        <v>5.8479532163742687E-2</v>
      </c>
      <c r="BQ23" s="67">
        <f t="shared" si="63"/>
        <v>9.3922651933701612E-2</v>
      </c>
      <c r="BR23" s="67">
        <f t="shared" si="64"/>
        <v>7.8282828282828315E-2</v>
      </c>
      <c r="BS23" s="67">
        <f t="shared" si="65"/>
        <v>7.2599531615924917E-2</v>
      </c>
      <c r="BT23" s="52">
        <f>ABS(BK23-$AX$23)</f>
        <v>3.2245572365363961E-2</v>
      </c>
      <c r="BU23" s="36">
        <f t="shared" ref="BU23:CB23" si="89">ABS(BL23-$AX$23)</f>
        <v>1.5130327136011756E-3</v>
      </c>
      <c r="BV23" s="36">
        <f t="shared" si="89"/>
        <v>1.5925832914783319E-2</v>
      </c>
      <c r="BW23" s="36">
        <f t="shared" si="89"/>
        <v>2.9076235551449101E-2</v>
      </c>
      <c r="BX23" s="36">
        <f t="shared" si="89"/>
        <v>2.2311942201446583E-3</v>
      </c>
      <c r="BY23" s="36">
        <f t="shared" si="89"/>
        <v>3.5443119769958925E-2</v>
      </c>
      <c r="BZ23" s="36">
        <f t="shared" si="89"/>
        <v>0</v>
      </c>
      <c r="CA23" s="36">
        <f t="shared" si="89"/>
        <v>1.5639823650873297E-2</v>
      </c>
      <c r="CB23" s="81">
        <f t="shared" si="89"/>
        <v>2.1323120317776695E-2</v>
      </c>
      <c r="CC23" s="70"/>
      <c r="CD23" s="97"/>
    </row>
    <row r="24" spans="1:82" x14ac:dyDescent="0.25">
      <c r="A24" s="1">
        <v>980</v>
      </c>
      <c r="B24" s="32">
        <v>20.5</v>
      </c>
      <c r="C24" s="33">
        <f t="shared" si="19"/>
        <v>1</v>
      </c>
      <c r="D24" s="33">
        <f t="shared" si="20"/>
        <v>2.8999999999999986</v>
      </c>
      <c r="E24" s="33">
        <f t="shared" si="21"/>
        <v>0.14146341463414627</v>
      </c>
      <c r="F24" s="32">
        <v>23.4</v>
      </c>
      <c r="G24" s="33">
        <f t="shared" si="0"/>
        <v>0.34999999999999787</v>
      </c>
      <c r="H24" s="32">
        <f t="shared" si="22"/>
        <v>1.3000000000000007</v>
      </c>
      <c r="I24" s="33">
        <f t="shared" si="23"/>
        <v>5.5555555555555587E-2</v>
      </c>
      <c r="J24" s="32">
        <v>24.7</v>
      </c>
      <c r="K24" s="33">
        <f t="shared" si="1"/>
        <v>0.30000000000000071</v>
      </c>
      <c r="L24" s="33">
        <f t="shared" si="24"/>
        <v>3.3000000000000007</v>
      </c>
      <c r="M24" s="33">
        <f t="shared" si="25"/>
        <v>0.1336032388663968</v>
      </c>
      <c r="N24" s="32">
        <v>28</v>
      </c>
      <c r="O24" s="33">
        <f t="shared" si="2"/>
        <v>0.35000000000000142</v>
      </c>
      <c r="P24" s="32">
        <f t="shared" si="84"/>
        <v>3.1999999999999993</v>
      </c>
      <c r="Q24" s="33">
        <f t="shared" si="85"/>
        <v>0.11428571428571425</v>
      </c>
      <c r="R24" s="32">
        <v>31.2</v>
      </c>
      <c r="S24" s="33">
        <f t="shared" si="3"/>
        <v>0.40000000000000213</v>
      </c>
      <c r="T24" s="33">
        <f t="shared" si="77"/>
        <v>14.500000000000004</v>
      </c>
      <c r="U24" s="33">
        <f t="shared" si="78"/>
        <v>0.46474358974358987</v>
      </c>
      <c r="V24" s="32">
        <v>34.200000000000003</v>
      </c>
      <c r="W24" s="33">
        <f t="shared" si="29"/>
        <v>0.65000000000000568</v>
      </c>
      <c r="X24" s="33">
        <f t="shared" si="30"/>
        <v>2</v>
      </c>
      <c r="Y24" s="33">
        <f t="shared" si="31"/>
        <v>5.8479532163742687E-2</v>
      </c>
      <c r="Z24" s="32">
        <v>36.200000000000003</v>
      </c>
      <c r="AA24" s="33">
        <f t="shared" si="32"/>
        <v>0.25</v>
      </c>
      <c r="AB24" s="33">
        <f t="shared" si="33"/>
        <v>3.2999999999999972</v>
      </c>
      <c r="AC24" s="33">
        <f t="shared" si="34"/>
        <v>9.1160220994475058E-2</v>
      </c>
      <c r="AD24" s="32">
        <v>39.5</v>
      </c>
      <c r="AE24" s="33">
        <f t="shared" si="35"/>
        <v>0.5</v>
      </c>
      <c r="AF24" s="33">
        <f t="shared" si="36"/>
        <v>3.8999999999999986</v>
      </c>
      <c r="AG24" s="33">
        <f t="shared" si="37"/>
        <v>9.8734177215189831E-2</v>
      </c>
      <c r="AH24" s="32">
        <v>43.4</v>
      </c>
      <c r="AI24" s="33">
        <f t="shared" si="38"/>
        <v>5.0000000000004263E-2</v>
      </c>
      <c r="AJ24" s="33">
        <f t="shared" si="39"/>
        <v>2.3000000000000043</v>
      </c>
      <c r="AK24" s="33">
        <f t="shared" si="40"/>
        <v>5.2995391705069221E-2</v>
      </c>
      <c r="AL24" s="32">
        <v>45.7</v>
      </c>
      <c r="AM24" s="33">
        <f t="shared" si="5"/>
        <v>0.29999999999999716</v>
      </c>
      <c r="AN24" s="32">
        <f t="shared" si="79"/>
        <v>25.200000000000003</v>
      </c>
      <c r="AO24" s="33">
        <f t="shared" si="80"/>
        <v>1.229268292682927</v>
      </c>
      <c r="AP24" s="51"/>
      <c r="AQ24" s="34">
        <f t="shared" si="41"/>
        <v>32.679999999999993</v>
      </c>
      <c r="AR24" s="35">
        <f t="shared" si="8"/>
        <v>10</v>
      </c>
      <c r="AS24" s="36">
        <f t="shared" si="42"/>
        <v>2.7241634801653682</v>
      </c>
      <c r="AT24" s="36">
        <f t="shared" si="43"/>
        <v>25.524999999999999</v>
      </c>
      <c r="AU24" s="36">
        <f t="shared" si="9"/>
        <v>38.674999999999997</v>
      </c>
      <c r="AV24" s="36">
        <f t="shared" si="44"/>
        <v>13.149999999999999</v>
      </c>
      <c r="AW24" s="36">
        <f t="shared" si="10"/>
        <v>0.12674514481991381</v>
      </c>
      <c r="AX24" s="79">
        <f t="shared" si="45"/>
        <v>9.615384615384627E-2</v>
      </c>
      <c r="AY24" s="99">
        <f t="shared" si="46"/>
        <v>3.7449392712550531</v>
      </c>
      <c r="AZ24" s="1"/>
      <c r="BA24" s="37">
        <f t="shared" si="47"/>
        <v>20.5</v>
      </c>
      <c r="BB24" s="56">
        <f t="shared" si="48"/>
        <v>23.4</v>
      </c>
      <c r="BC24" s="56">
        <f t="shared" si="49"/>
        <v>24.7</v>
      </c>
      <c r="BD24" s="56">
        <f t="shared" si="50"/>
        <v>28</v>
      </c>
      <c r="BE24" s="56">
        <f t="shared" si="51"/>
        <v>31.2</v>
      </c>
      <c r="BF24" s="56">
        <f t="shared" si="52"/>
        <v>34.200000000000003</v>
      </c>
      <c r="BG24" s="56">
        <f t="shared" si="53"/>
        <v>36.200000000000003</v>
      </c>
      <c r="BH24" s="56">
        <f t="shared" si="54"/>
        <v>39.5</v>
      </c>
      <c r="BI24" s="56">
        <f t="shared" si="55"/>
        <v>43.4</v>
      </c>
      <c r="BJ24" s="62">
        <f t="shared" si="56"/>
        <v>45.7</v>
      </c>
      <c r="BK24" s="67">
        <f t="shared" si="57"/>
        <v>0.14146341463414627</v>
      </c>
      <c r="BL24" s="67">
        <f t="shared" si="58"/>
        <v>5.5555555555555587E-2</v>
      </c>
      <c r="BM24" s="67">
        <f t="shared" si="59"/>
        <v>0.1336032388663968</v>
      </c>
      <c r="BN24" s="67">
        <f t="shared" si="60"/>
        <v>0.11428571428571425</v>
      </c>
      <c r="BO24" s="67">
        <f t="shared" si="61"/>
        <v>9.615384615384627E-2</v>
      </c>
      <c r="BP24" s="67">
        <f t="shared" si="62"/>
        <v>5.8479532163742687E-2</v>
      </c>
      <c r="BQ24" s="67">
        <f t="shared" si="63"/>
        <v>9.1160220994475058E-2</v>
      </c>
      <c r="BR24" s="67">
        <f t="shared" si="64"/>
        <v>9.8734177215189831E-2</v>
      </c>
      <c r="BS24" s="67">
        <f t="shared" si="65"/>
        <v>5.2995391705069221E-2</v>
      </c>
      <c r="BT24" s="52">
        <f>ABS(BK24-$AX$24)</f>
        <v>4.5309568480300003E-2</v>
      </c>
      <c r="BU24" s="36">
        <f t="shared" ref="BU24:CB24" si="90">ABS(BL24-$AX$24)</f>
        <v>4.0598290598290683E-2</v>
      </c>
      <c r="BV24" s="36">
        <f t="shared" si="90"/>
        <v>3.744939271255053E-2</v>
      </c>
      <c r="BW24" s="36">
        <f t="shared" si="90"/>
        <v>1.8131868131867984E-2</v>
      </c>
      <c r="BX24" s="36">
        <f t="shared" si="90"/>
        <v>0</v>
      </c>
      <c r="BY24" s="36">
        <f t="shared" si="90"/>
        <v>3.7674313990103583E-2</v>
      </c>
      <c r="BZ24" s="36">
        <f t="shared" si="90"/>
        <v>4.9936251593712122E-3</v>
      </c>
      <c r="CA24" s="36">
        <f t="shared" si="90"/>
        <v>2.5803310613435604E-3</v>
      </c>
      <c r="CB24" s="81">
        <f t="shared" si="90"/>
        <v>4.3158454448777049E-2</v>
      </c>
      <c r="CC24" s="70"/>
      <c r="CD24" s="97"/>
    </row>
    <row r="25" spans="1:82" x14ac:dyDescent="0.25">
      <c r="A25" s="1">
        <v>979</v>
      </c>
      <c r="B25" s="32">
        <v>21.3</v>
      </c>
      <c r="C25" s="33">
        <f t="shared" si="19"/>
        <v>1.8000000000000007</v>
      </c>
      <c r="D25" s="33">
        <f t="shared" si="20"/>
        <v>3.6999999999999993</v>
      </c>
      <c r="E25" s="33">
        <f t="shared" si="21"/>
        <v>0.17370892018779338</v>
      </c>
      <c r="F25" s="32">
        <v>25</v>
      </c>
      <c r="G25" s="33">
        <f t="shared" si="0"/>
        <v>1.9499999999999993</v>
      </c>
      <c r="H25" s="32">
        <f t="shared" si="22"/>
        <v>2.8000000000000007</v>
      </c>
      <c r="I25" s="33">
        <f t="shared" si="23"/>
        <v>0.11200000000000003</v>
      </c>
      <c r="J25" s="32">
        <v>27.8</v>
      </c>
      <c r="K25" s="33">
        <f t="shared" si="1"/>
        <v>2.8000000000000007</v>
      </c>
      <c r="L25" s="33">
        <f t="shared" si="24"/>
        <v>2.3999999999999986</v>
      </c>
      <c r="M25" s="33">
        <f t="shared" si="25"/>
        <v>8.633093525179851E-2</v>
      </c>
      <c r="N25" s="32">
        <v>30.2</v>
      </c>
      <c r="O25" s="33">
        <f t="shared" si="2"/>
        <v>2.5500000000000007</v>
      </c>
      <c r="P25" s="32">
        <f t="shared" si="84"/>
        <v>3.4000000000000021</v>
      </c>
      <c r="Q25" s="33">
        <f t="shared" si="85"/>
        <v>0.11258278145695372</v>
      </c>
      <c r="R25" s="32">
        <v>33.6</v>
      </c>
      <c r="S25" s="33">
        <f t="shared" si="3"/>
        <v>2.8000000000000043</v>
      </c>
      <c r="T25" s="33">
        <f t="shared" si="77"/>
        <v>14.899999999999999</v>
      </c>
      <c r="U25" s="33">
        <f t="shared" si="78"/>
        <v>0.44345238095238088</v>
      </c>
      <c r="V25" s="32">
        <v>37.200000000000003</v>
      </c>
      <c r="W25" s="33">
        <f t="shared" si="29"/>
        <v>3.6500000000000057</v>
      </c>
      <c r="X25" s="33">
        <f t="shared" si="30"/>
        <v>3.6999999999999957</v>
      </c>
      <c r="Y25" s="33">
        <f t="shared" si="31"/>
        <v>9.9462365591397733E-2</v>
      </c>
      <c r="Z25" s="32">
        <v>40.9</v>
      </c>
      <c r="AA25" s="33">
        <f t="shared" si="32"/>
        <v>4.4499999999999957</v>
      </c>
      <c r="AB25" s="33">
        <f t="shared" si="33"/>
        <v>3.7000000000000028</v>
      </c>
      <c r="AC25" s="33">
        <f t="shared" si="34"/>
        <v>9.0464547677261684E-2</v>
      </c>
      <c r="AD25" s="32">
        <v>44.6</v>
      </c>
      <c r="AE25" s="33">
        <f t="shared" si="35"/>
        <v>4.6000000000000014</v>
      </c>
      <c r="AF25" s="33">
        <f t="shared" si="36"/>
        <v>2.6000000000000014</v>
      </c>
      <c r="AG25" s="33">
        <f t="shared" si="37"/>
        <v>5.8295964125560568E-2</v>
      </c>
      <c r="AH25" s="32">
        <v>47.2</v>
      </c>
      <c r="AI25" s="33">
        <f t="shared" si="38"/>
        <v>3.8500000000000085</v>
      </c>
      <c r="AJ25" s="33">
        <f t="shared" si="39"/>
        <v>1.2999999999999972</v>
      </c>
      <c r="AK25" s="33">
        <f t="shared" si="40"/>
        <v>2.7542372881355869E-2</v>
      </c>
      <c r="AL25" s="32">
        <v>48.5</v>
      </c>
      <c r="AM25" s="33">
        <f t="shared" si="5"/>
        <v>2.5</v>
      </c>
      <c r="AN25" s="32">
        <f t="shared" si="79"/>
        <v>27.2</v>
      </c>
      <c r="AO25" s="33">
        <f t="shared" si="80"/>
        <v>1.2769953051643192</v>
      </c>
      <c r="AP25" s="51"/>
      <c r="AQ25" s="34">
        <f t="shared" si="41"/>
        <v>35.630000000000003</v>
      </c>
      <c r="AR25" s="35">
        <f t="shared" si="8"/>
        <v>10</v>
      </c>
      <c r="AS25" s="36">
        <f t="shared" si="42"/>
        <v>3.0248250638122296</v>
      </c>
      <c r="AT25" s="36">
        <f t="shared" si="43"/>
        <v>28.4</v>
      </c>
      <c r="AU25" s="36">
        <f t="shared" si="9"/>
        <v>43.674999999999997</v>
      </c>
      <c r="AV25" s="36">
        <f t="shared" si="44"/>
        <v>15.274999999999999</v>
      </c>
      <c r="AW25" s="36">
        <f t="shared" si="10"/>
        <v>-3.8054216191644112E-2</v>
      </c>
      <c r="AX25" s="79">
        <f t="shared" si="45"/>
        <v>9.9462365591397733E-2</v>
      </c>
      <c r="AY25" s="99">
        <f t="shared" si="46"/>
        <v>1.3120415865555985</v>
      </c>
      <c r="AZ25" s="1"/>
      <c r="BA25" s="37">
        <f t="shared" si="47"/>
        <v>21.3</v>
      </c>
      <c r="BB25" s="56">
        <f t="shared" si="48"/>
        <v>25</v>
      </c>
      <c r="BC25" s="56">
        <f t="shared" si="49"/>
        <v>27.8</v>
      </c>
      <c r="BD25" s="56">
        <f t="shared" si="50"/>
        <v>30.2</v>
      </c>
      <c r="BE25" s="56">
        <f t="shared" si="51"/>
        <v>33.6</v>
      </c>
      <c r="BF25" s="56">
        <f t="shared" si="52"/>
        <v>37.200000000000003</v>
      </c>
      <c r="BG25" s="56">
        <f t="shared" si="53"/>
        <v>40.9</v>
      </c>
      <c r="BH25" s="56">
        <f t="shared" si="54"/>
        <v>44.6</v>
      </c>
      <c r="BI25" s="56">
        <f t="shared" si="55"/>
        <v>47.2</v>
      </c>
      <c r="BJ25" s="62">
        <f t="shared" si="56"/>
        <v>48.5</v>
      </c>
      <c r="BK25" s="67">
        <f t="shared" si="57"/>
        <v>0.17370892018779338</v>
      </c>
      <c r="BL25" s="67">
        <f t="shared" si="58"/>
        <v>0.11200000000000003</v>
      </c>
      <c r="BM25" s="67">
        <f t="shared" si="59"/>
        <v>8.633093525179851E-2</v>
      </c>
      <c r="BN25" s="67">
        <f t="shared" si="60"/>
        <v>0.11258278145695372</v>
      </c>
      <c r="BO25" s="67">
        <f t="shared" si="61"/>
        <v>0.10714285714285718</v>
      </c>
      <c r="BP25" s="67">
        <f t="shared" si="62"/>
        <v>9.9462365591397733E-2</v>
      </c>
      <c r="BQ25" s="67">
        <f t="shared" si="63"/>
        <v>9.0464547677261684E-2</v>
      </c>
      <c r="BR25" s="67">
        <f t="shared" si="64"/>
        <v>5.8295964125560568E-2</v>
      </c>
      <c r="BS25" s="67">
        <f t="shared" si="65"/>
        <v>2.7542372881355869E-2</v>
      </c>
      <c r="BT25" s="52">
        <f>ABS(BK25-$AX$25)</f>
        <v>7.4246554596395647E-2</v>
      </c>
      <c r="BU25" s="36">
        <f t="shared" ref="BU25:CB25" si="91">ABS(BL25-$AX$25)</f>
        <v>1.2537634408602297E-2</v>
      </c>
      <c r="BV25" s="36">
        <f t="shared" si="91"/>
        <v>1.3131430339599223E-2</v>
      </c>
      <c r="BW25" s="36">
        <f t="shared" si="91"/>
        <v>1.3120415865555984E-2</v>
      </c>
      <c r="BX25" s="36">
        <f t="shared" si="91"/>
        <v>7.6804915514594452E-3</v>
      </c>
      <c r="BY25" s="36">
        <f t="shared" si="91"/>
        <v>0</v>
      </c>
      <c r="BZ25" s="36">
        <f t="shared" si="91"/>
        <v>8.9978179141360498E-3</v>
      </c>
      <c r="CA25" s="36">
        <f t="shared" si="91"/>
        <v>4.1166401465837166E-2</v>
      </c>
      <c r="CB25" s="81">
        <f t="shared" si="91"/>
        <v>7.1919992710041861E-2</v>
      </c>
      <c r="CC25" s="70"/>
      <c r="CD25" s="97"/>
    </row>
    <row r="26" spans="1:82" x14ac:dyDescent="0.25">
      <c r="A26" s="1">
        <v>978</v>
      </c>
      <c r="B26" s="32">
        <v>18.5</v>
      </c>
      <c r="C26" s="33">
        <f t="shared" si="19"/>
        <v>1</v>
      </c>
      <c r="D26" s="33">
        <f t="shared" si="20"/>
        <v>3.5</v>
      </c>
      <c r="E26" s="33">
        <f t="shared" si="21"/>
        <v>0.1891891891891892</v>
      </c>
      <c r="F26" s="32">
        <v>22</v>
      </c>
      <c r="G26" s="33">
        <f t="shared" si="0"/>
        <v>1.0500000000000007</v>
      </c>
      <c r="H26" s="32">
        <f t="shared" si="22"/>
        <v>1.8000000000000007</v>
      </c>
      <c r="I26" s="33">
        <f t="shared" si="23"/>
        <v>8.1818181818181845E-2</v>
      </c>
      <c r="J26" s="32">
        <v>23.8</v>
      </c>
      <c r="K26" s="33">
        <f t="shared" si="1"/>
        <v>1.1999999999999993</v>
      </c>
      <c r="L26" s="33">
        <f t="shared" si="24"/>
        <v>3</v>
      </c>
      <c r="M26" s="33">
        <f t="shared" si="25"/>
        <v>0.12605042016806722</v>
      </c>
      <c r="N26" s="32">
        <v>26.8</v>
      </c>
      <c r="O26" s="33">
        <f t="shared" si="2"/>
        <v>0.84999999999999787</v>
      </c>
      <c r="P26" s="32">
        <f t="shared" si="84"/>
        <v>3.3999999999999986</v>
      </c>
      <c r="Q26" s="33">
        <f t="shared" si="85"/>
        <v>0.12686567164179099</v>
      </c>
      <c r="R26" s="32">
        <v>30.2</v>
      </c>
      <c r="S26" s="33">
        <f t="shared" si="3"/>
        <v>0.59999999999999787</v>
      </c>
      <c r="T26" s="33">
        <f t="shared" si="77"/>
        <v>16.000000000000004</v>
      </c>
      <c r="U26" s="33">
        <f t="shared" si="78"/>
        <v>0.52980132450331141</v>
      </c>
      <c r="V26" s="32">
        <v>33</v>
      </c>
      <c r="W26" s="33">
        <f t="shared" si="29"/>
        <v>0.54999999999999716</v>
      </c>
      <c r="X26" s="33">
        <f t="shared" si="30"/>
        <v>3.5</v>
      </c>
      <c r="Y26" s="33">
        <f t="shared" si="31"/>
        <v>0.10606060606060606</v>
      </c>
      <c r="Z26" s="32">
        <v>36.5</v>
      </c>
      <c r="AA26" s="33">
        <f t="shared" si="32"/>
        <v>4.9999999999997158E-2</v>
      </c>
      <c r="AB26" s="33">
        <f t="shared" si="33"/>
        <v>4.3999999999999986</v>
      </c>
      <c r="AC26" s="33">
        <f t="shared" si="34"/>
        <v>0.12054794520547941</v>
      </c>
      <c r="AD26" s="32">
        <v>40.9</v>
      </c>
      <c r="AE26" s="33">
        <f t="shared" si="35"/>
        <v>0.89999999999999858</v>
      </c>
      <c r="AF26" s="33">
        <f t="shared" si="36"/>
        <v>2.8000000000000043</v>
      </c>
      <c r="AG26" s="33">
        <f t="shared" si="37"/>
        <v>6.8459657701711599E-2</v>
      </c>
      <c r="AH26" s="32">
        <v>43.7</v>
      </c>
      <c r="AI26" s="33">
        <f t="shared" si="38"/>
        <v>0.35000000000000853</v>
      </c>
      <c r="AJ26" s="33">
        <f t="shared" si="39"/>
        <v>2.5</v>
      </c>
      <c r="AK26" s="33">
        <f t="shared" si="40"/>
        <v>5.7208237986270019E-2</v>
      </c>
      <c r="AL26" s="32">
        <v>46.2</v>
      </c>
      <c r="AM26" s="33">
        <f t="shared" si="5"/>
        <v>0.20000000000000284</v>
      </c>
      <c r="AN26" s="32">
        <f t="shared" si="79"/>
        <v>27.700000000000003</v>
      </c>
      <c r="AO26" s="33">
        <f t="shared" si="80"/>
        <v>1.4972972972972975</v>
      </c>
      <c r="AP26" s="51"/>
      <c r="AQ26" s="34">
        <f t="shared" si="41"/>
        <v>32.160000000000004</v>
      </c>
      <c r="AR26" s="35">
        <f t="shared" si="8"/>
        <v>10</v>
      </c>
      <c r="AS26" s="36">
        <f t="shared" si="42"/>
        <v>3.0157070296845641</v>
      </c>
      <c r="AT26" s="36">
        <f t="shared" si="43"/>
        <v>24.55</v>
      </c>
      <c r="AU26" s="36">
        <f t="shared" si="9"/>
        <v>39.799999999999997</v>
      </c>
      <c r="AV26" s="36">
        <f t="shared" si="44"/>
        <v>15.249999999999996</v>
      </c>
      <c r="AW26" s="36">
        <f t="shared" si="10"/>
        <v>0.11384184510819209</v>
      </c>
      <c r="AX26" s="79">
        <f t="shared" si="45"/>
        <v>0.10606060606060606</v>
      </c>
      <c r="AY26" s="99">
        <f t="shared" si="46"/>
        <v>2.0805065581184929</v>
      </c>
      <c r="AZ26" s="1"/>
      <c r="BA26" s="37">
        <f t="shared" si="47"/>
        <v>18.5</v>
      </c>
      <c r="BB26" s="56">
        <f t="shared" si="48"/>
        <v>22</v>
      </c>
      <c r="BC26" s="56">
        <f t="shared" si="49"/>
        <v>23.8</v>
      </c>
      <c r="BD26" s="56">
        <f t="shared" si="50"/>
        <v>26.8</v>
      </c>
      <c r="BE26" s="56">
        <f t="shared" si="51"/>
        <v>30.2</v>
      </c>
      <c r="BF26" s="56">
        <f t="shared" si="52"/>
        <v>33</v>
      </c>
      <c r="BG26" s="56">
        <f t="shared" si="53"/>
        <v>36.5</v>
      </c>
      <c r="BH26" s="56">
        <f t="shared" si="54"/>
        <v>40.9</v>
      </c>
      <c r="BI26" s="56">
        <f t="shared" si="55"/>
        <v>43.7</v>
      </c>
      <c r="BJ26" s="62">
        <f t="shared" si="56"/>
        <v>46.2</v>
      </c>
      <c r="BK26" s="67">
        <f t="shared" si="57"/>
        <v>0.1891891891891892</v>
      </c>
      <c r="BL26" s="67">
        <f t="shared" si="58"/>
        <v>8.1818181818181845E-2</v>
      </c>
      <c r="BM26" s="67">
        <f t="shared" si="59"/>
        <v>0.12605042016806722</v>
      </c>
      <c r="BN26" s="67">
        <f t="shared" si="60"/>
        <v>0.12686567164179099</v>
      </c>
      <c r="BO26" s="67">
        <f t="shared" si="61"/>
        <v>9.27152317880795E-2</v>
      </c>
      <c r="BP26" s="67">
        <f t="shared" si="62"/>
        <v>0.10606060606060606</v>
      </c>
      <c r="BQ26" s="67">
        <f t="shared" si="63"/>
        <v>0.12054794520547941</v>
      </c>
      <c r="BR26" s="67">
        <f t="shared" si="64"/>
        <v>6.8459657701711599E-2</v>
      </c>
      <c r="BS26" s="67">
        <f t="shared" si="65"/>
        <v>5.7208237986270019E-2</v>
      </c>
      <c r="BT26" s="52">
        <f>ABS(BK26-$AX$26)</f>
        <v>8.3128583128583136E-2</v>
      </c>
      <c r="BU26" s="36">
        <f t="shared" ref="BU26:CB26" si="92">ABS(BL26-$AX$26)</f>
        <v>2.4242424242424218E-2</v>
      </c>
      <c r="BV26" s="36">
        <f t="shared" si="92"/>
        <v>1.998981410746116E-2</v>
      </c>
      <c r="BW26" s="36">
        <f t="shared" si="92"/>
        <v>2.0805065581184931E-2</v>
      </c>
      <c r="BX26" s="36">
        <f t="shared" si="92"/>
        <v>1.3345374272526564E-2</v>
      </c>
      <c r="BY26" s="36">
        <f t="shared" si="92"/>
        <v>0</v>
      </c>
      <c r="BZ26" s="36">
        <f t="shared" si="92"/>
        <v>1.4487339144873351E-2</v>
      </c>
      <c r="CA26" s="36">
        <f t="shared" si="92"/>
        <v>3.7600948358894465E-2</v>
      </c>
      <c r="CB26" s="81">
        <f t="shared" si="92"/>
        <v>4.8852368074336044E-2</v>
      </c>
      <c r="CC26" s="70"/>
      <c r="CD26" s="97"/>
    </row>
    <row r="27" spans="1:82" x14ac:dyDescent="0.25">
      <c r="A27" s="1">
        <v>977</v>
      </c>
      <c r="B27" s="32">
        <v>19.899999999999999</v>
      </c>
      <c r="C27" s="33">
        <f t="shared" si="19"/>
        <v>0.39999999999999858</v>
      </c>
      <c r="D27" s="33">
        <f t="shared" si="20"/>
        <v>3.4000000000000021</v>
      </c>
      <c r="E27" s="33">
        <f t="shared" si="21"/>
        <v>0.17085427135678405</v>
      </c>
      <c r="F27" s="32">
        <v>23.3</v>
      </c>
      <c r="G27" s="33">
        <f t="shared" si="0"/>
        <v>0.25</v>
      </c>
      <c r="H27" s="32">
        <f t="shared" si="22"/>
        <v>1.6999999999999993</v>
      </c>
      <c r="I27" s="33">
        <f t="shared" si="23"/>
        <v>7.2961373390557901E-2</v>
      </c>
      <c r="J27" s="32">
        <v>25</v>
      </c>
      <c r="K27" s="33">
        <f t="shared" si="1"/>
        <v>0</v>
      </c>
      <c r="L27" s="33">
        <f t="shared" si="24"/>
        <v>2.1999999999999993</v>
      </c>
      <c r="M27" s="33">
        <f t="shared" si="25"/>
        <v>8.7999999999999967E-2</v>
      </c>
      <c r="N27" s="32">
        <v>27.2</v>
      </c>
      <c r="O27" s="33">
        <f t="shared" si="2"/>
        <v>0.44999999999999929</v>
      </c>
      <c r="P27" s="32">
        <f t="shared" si="84"/>
        <v>3.1000000000000014</v>
      </c>
      <c r="Q27" s="33">
        <f t="shared" si="85"/>
        <v>0.11397058823529417</v>
      </c>
      <c r="R27" s="32">
        <v>30.3</v>
      </c>
      <c r="S27" s="33">
        <f t="shared" si="3"/>
        <v>0.49999999999999645</v>
      </c>
      <c r="T27" s="33">
        <f t="shared" si="77"/>
        <v>14.999999999999996</v>
      </c>
      <c r="U27" s="33">
        <f t="shared" si="78"/>
        <v>0.49504950495049493</v>
      </c>
      <c r="V27" s="32">
        <v>34.4</v>
      </c>
      <c r="W27" s="33">
        <f t="shared" si="29"/>
        <v>0.85000000000000142</v>
      </c>
      <c r="X27" s="33">
        <f t="shared" si="30"/>
        <v>3.3999999999999986</v>
      </c>
      <c r="Y27" s="33">
        <f t="shared" si="31"/>
        <v>9.8837209302325549E-2</v>
      </c>
      <c r="Z27" s="32">
        <v>37.799999999999997</v>
      </c>
      <c r="AA27" s="33">
        <f t="shared" si="32"/>
        <v>1.3499999999999943</v>
      </c>
      <c r="AB27" s="33">
        <f t="shared" si="33"/>
        <v>3.3000000000000043</v>
      </c>
      <c r="AC27" s="33">
        <f t="shared" si="34"/>
        <v>8.7301587301587422E-2</v>
      </c>
      <c r="AD27" s="32">
        <v>41.1</v>
      </c>
      <c r="AE27" s="33">
        <f t="shared" si="35"/>
        <v>1.1000000000000014</v>
      </c>
      <c r="AF27" s="33">
        <f t="shared" si="36"/>
        <v>2.1999999999999957</v>
      </c>
      <c r="AG27" s="33">
        <f t="shared" si="37"/>
        <v>5.3527980535279698E-2</v>
      </c>
      <c r="AH27" s="32">
        <v>43.3</v>
      </c>
      <c r="AI27" s="33">
        <f t="shared" si="38"/>
        <v>4.9999999999997158E-2</v>
      </c>
      <c r="AJ27" s="33">
        <f t="shared" si="39"/>
        <v>2</v>
      </c>
      <c r="AK27" s="33">
        <f t="shared" si="40"/>
        <v>4.6189376443418015E-2</v>
      </c>
      <c r="AL27" s="32">
        <v>45.3</v>
      </c>
      <c r="AM27" s="33">
        <f t="shared" si="5"/>
        <v>0.70000000000000284</v>
      </c>
      <c r="AN27" s="32">
        <f t="shared" si="79"/>
        <v>25.4</v>
      </c>
      <c r="AO27" s="33">
        <f t="shared" si="80"/>
        <v>1.2763819095477387</v>
      </c>
      <c r="AP27" s="51"/>
      <c r="AQ27" s="34">
        <f t="shared" si="41"/>
        <v>32.76</v>
      </c>
      <c r="AR27" s="35">
        <f t="shared" si="8"/>
        <v>10</v>
      </c>
      <c r="AS27" s="36">
        <f t="shared" si="42"/>
        <v>2.8245825650291558</v>
      </c>
      <c r="AT27" s="36">
        <f t="shared" si="43"/>
        <v>25.55</v>
      </c>
      <c r="AU27" s="36">
        <f t="shared" si="9"/>
        <v>40.274999999999999</v>
      </c>
      <c r="AV27" s="36">
        <f t="shared" si="44"/>
        <v>14.724999999999998</v>
      </c>
      <c r="AW27" s="36">
        <f t="shared" si="10"/>
        <v>4.4425148016513281E-2</v>
      </c>
      <c r="AX27" s="79">
        <f t="shared" si="45"/>
        <v>8.7999999999999967E-2</v>
      </c>
      <c r="AY27" s="99">
        <f t="shared" si="46"/>
        <v>2.5970588235294203</v>
      </c>
      <c r="AZ27" s="1"/>
      <c r="BA27" s="37">
        <f t="shared" si="47"/>
        <v>19.899999999999999</v>
      </c>
      <c r="BB27" s="56">
        <f t="shared" si="48"/>
        <v>23.3</v>
      </c>
      <c r="BC27" s="56">
        <f t="shared" si="49"/>
        <v>25</v>
      </c>
      <c r="BD27" s="56">
        <f t="shared" si="50"/>
        <v>27.2</v>
      </c>
      <c r="BE27" s="56">
        <f t="shared" si="51"/>
        <v>30.3</v>
      </c>
      <c r="BF27" s="56">
        <f t="shared" si="52"/>
        <v>34.4</v>
      </c>
      <c r="BG27" s="56">
        <f t="shared" si="53"/>
        <v>37.799999999999997</v>
      </c>
      <c r="BH27" s="56">
        <f t="shared" si="54"/>
        <v>41.1</v>
      </c>
      <c r="BI27" s="56">
        <f t="shared" si="55"/>
        <v>43.3</v>
      </c>
      <c r="BJ27" s="62">
        <f t="shared" si="56"/>
        <v>45.3</v>
      </c>
      <c r="BK27" s="67">
        <f t="shared" si="57"/>
        <v>0.17085427135678405</v>
      </c>
      <c r="BL27" s="67">
        <f t="shared" si="58"/>
        <v>7.2961373390557901E-2</v>
      </c>
      <c r="BM27" s="67">
        <f t="shared" si="59"/>
        <v>8.7999999999999967E-2</v>
      </c>
      <c r="BN27" s="67">
        <f t="shared" si="60"/>
        <v>0.11397058823529417</v>
      </c>
      <c r="BO27" s="67">
        <f t="shared" si="61"/>
        <v>0.13531353135313523</v>
      </c>
      <c r="BP27" s="67">
        <f t="shared" si="62"/>
        <v>9.8837209302325549E-2</v>
      </c>
      <c r="BQ27" s="67">
        <f t="shared" si="63"/>
        <v>8.7301587301587422E-2</v>
      </c>
      <c r="BR27" s="67">
        <f t="shared" si="64"/>
        <v>5.3527980535279698E-2</v>
      </c>
      <c r="BS27" s="67">
        <f t="shared" si="65"/>
        <v>4.6189376443418015E-2</v>
      </c>
      <c r="BT27" s="52">
        <f>ABS(BK27-$AX$27)</f>
        <v>8.2854271356784082E-2</v>
      </c>
      <c r="BU27" s="36">
        <f t="shared" ref="BU27:CB27" si="93">ABS(BL27-$AX$27)</f>
        <v>1.5038626609442066E-2</v>
      </c>
      <c r="BV27" s="36">
        <f t="shared" si="93"/>
        <v>0</v>
      </c>
      <c r="BW27" s="36">
        <f t="shared" si="93"/>
        <v>2.5970588235294204E-2</v>
      </c>
      <c r="BX27" s="36">
        <f t="shared" si="93"/>
        <v>4.7313531353135263E-2</v>
      </c>
      <c r="BY27" s="36">
        <f t="shared" si="93"/>
        <v>1.0837209302325582E-2</v>
      </c>
      <c r="BZ27" s="36">
        <f t="shared" si="93"/>
        <v>6.984126984125455E-4</v>
      </c>
      <c r="CA27" s="36">
        <f t="shared" si="93"/>
        <v>3.4472019464720269E-2</v>
      </c>
      <c r="CB27" s="81">
        <f t="shared" si="93"/>
        <v>4.1810623556581952E-2</v>
      </c>
      <c r="CC27" s="70"/>
      <c r="CD27" s="97"/>
    </row>
    <row r="28" spans="1:82" x14ac:dyDescent="0.25">
      <c r="A28" s="1">
        <v>976</v>
      </c>
      <c r="B28" s="32">
        <v>21</v>
      </c>
      <c r="C28" s="33">
        <f t="shared" si="19"/>
        <v>1.5</v>
      </c>
      <c r="D28" s="33">
        <f t="shared" si="20"/>
        <v>3.6000000000000014</v>
      </c>
      <c r="E28" s="33">
        <f t="shared" si="21"/>
        <v>0.17142857142857149</v>
      </c>
      <c r="F28" s="32">
        <v>24.6</v>
      </c>
      <c r="G28" s="33">
        <f t="shared" si="0"/>
        <v>1.5500000000000007</v>
      </c>
      <c r="H28" s="32">
        <f t="shared" si="22"/>
        <v>2.1999999999999993</v>
      </c>
      <c r="I28" s="33">
        <f t="shared" si="23"/>
        <v>8.9430894308943049E-2</v>
      </c>
      <c r="J28" s="32">
        <v>26.8</v>
      </c>
      <c r="K28" s="33">
        <f t="shared" si="1"/>
        <v>1.8000000000000007</v>
      </c>
      <c r="L28" s="33">
        <f t="shared" si="24"/>
        <v>1.8000000000000007</v>
      </c>
      <c r="M28" s="33">
        <f t="shared" si="25"/>
        <v>6.7164179104477639E-2</v>
      </c>
      <c r="N28" s="32">
        <v>28.6</v>
      </c>
      <c r="O28" s="33">
        <f t="shared" si="2"/>
        <v>0.95000000000000284</v>
      </c>
      <c r="P28" s="32">
        <f t="shared" si="84"/>
        <v>3</v>
      </c>
      <c r="Q28" s="33">
        <f t="shared" si="85"/>
        <v>0.1048951048951049</v>
      </c>
      <c r="R28" s="32">
        <v>31.6</v>
      </c>
      <c r="S28" s="33">
        <f t="shared" si="3"/>
        <v>0.80000000000000426</v>
      </c>
      <c r="T28" s="33">
        <f t="shared" si="77"/>
        <v>15.5</v>
      </c>
      <c r="U28" s="33">
        <f t="shared" si="78"/>
        <v>0.49050632911392406</v>
      </c>
      <c r="V28" s="32">
        <v>34.4</v>
      </c>
      <c r="W28" s="33">
        <f t="shared" si="29"/>
        <v>0.85000000000000142</v>
      </c>
      <c r="X28" s="33">
        <f t="shared" si="30"/>
        <v>2.6000000000000014</v>
      </c>
      <c r="Y28" s="33">
        <f t="shared" si="31"/>
        <v>7.558139534883726E-2</v>
      </c>
      <c r="Z28" s="32">
        <v>37</v>
      </c>
      <c r="AA28" s="33">
        <f t="shared" si="32"/>
        <v>0.54999999999999716</v>
      </c>
      <c r="AB28" s="33">
        <f t="shared" si="33"/>
        <v>3.7000000000000028</v>
      </c>
      <c r="AC28" s="33">
        <f t="shared" si="34"/>
        <v>0.10000000000000007</v>
      </c>
      <c r="AD28" s="32">
        <v>40.700000000000003</v>
      </c>
      <c r="AE28" s="33">
        <f t="shared" si="35"/>
        <v>0.70000000000000284</v>
      </c>
      <c r="AF28" s="33">
        <f t="shared" si="36"/>
        <v>4</v>
      </c>
      <c r="AG28" s="33">
        <f t="shared" si="37"/>
        <v>9.8280098280098274E-2</v>
      </c>
      <c r="AH28" s="32">
        <v>44.7</v>
      </c>
      <c r="AI28" s="33">
        <f t="shared" si="38"/>
        <v>1.3500000000000085</v>
      </c>
      <c r="AJ28" s="33">
        <f t="shared" si="39"/>
        <v>2.3999999999999986</v>
      </c>
      <c r="AK28" s="33">
        <f t="shared" si="40"/>
        <v>5.3691275167785199E-2</v>
      </c>
      <c r="AL28" s="32">
        <v>47.1</v>
      </c>
      <c r="AM28" s="33">
        <f t="shared" si="5"/>
        <v>1.1000000000000014</v>
      </c>
      <c r="AN28" s="32">
        <f t="shared" si="79"/>
        <v>26.1</v>
      </c>
      <c r="AO28" s="33">
        <f t="shared" si="80"/>
        <v>1.2428571428571429</v>
      </c>
      <c r="AP28" s="51"/>
      <c r="AQ28" s="34">
        <f t="shared" si="41"/>
        <v>33.65</v>
      </c>
      <c r="AR28" s="35">
        <f t="shared" si="8"/>
        <v>10</v>
      </c>
      <c r="AS28" s="36">
        <f t="shared" si="42"/>
        <v>2.7548845509184021</v>
      </c>
      <c r="AT28" s="36">
        <f t="shared" si="43"/>
        <v>27.25</v>
      </c>
      <c r="AU28" s="36">
        <f t="shared" si="9"/>
        <v>39.775000000000006</v>
      </c>
      <c r="AV28" s="36">
        <f t="shared" si="44"/>
        <v>12.525000000000006</v>
      </c>
      <c r="AW28" s="36">
        <f t="shared" si="10"/>
        <v>0.19882123589506578</v>
      </c>
      <c r="AX28" s="79">
        <f t="shared" si="45"/>
        <v>8.9430894308943049E-2</v>
      </c>
      <c r="AY28" s="99">
        <f t="shared" si="46"/>
        <v>1.3849498960105788</v>
      </c>
      <c r="AZ28" s="1"/>
      <c r="BA28" s="37">
        <f t="shared" si="47"/>
        <v>21</v>
      </c>
      <c r="BB28" s="56">
        <f t="shared" si="48"/>
        <v>24.6</v>
      </c>
      <c r="BC28" s="56">
        <f t="shared" si="49"/>
        <v>26.8</v>
      </c>
      <c r="BD28" s="56">
        <f t="shared" si="50"/>
        <v>28.6</v>
      </c>
      <c r="BE28" s="56">
        <f t="shared" si="51"/>
        <v>31.6</v>
      </c>
      <c r="BF28" s="56">
        <f t="shared" si="52"/>
        <v>34.4</v>
      </c>
      <c r="BG28" s="56">
        <f t="shared" si="53"/>
        <v>37</v>
      </c>
      <c r="BH28" s="56">
        <f t="shared" si="54"/>
        <v>40.700000000000003</v>
      </c>
      <c r="BI28" s="56">
        <f t="shared" si="55"/>
        <v>44.7</v>
      </c>
      <c r="BJ28" s="62">
        <f t="shared" si="56"/>
        <v>47.1</v>
      </c>
      <c r="BK28" s="67">
        <f t="shared" si="57"/>
        <v>0.17142857142857149</v>
      </c>
      <c r="BL28" s="67">
        <f t="shared" si="58"/>
        <v>8.9430894308943049E-2</v>
      </c>
      <c r="BM28" s="67">
        <f t="shared" si="59"/>
        <v>6.7164179104477639E-2</v>
      </c>
      <c r="BN28" s="67">
        <f t="shared" si="60"/>
        <v>0.1048951048951049</v>
      </c>
      <c r="BO28" s="67">
        <f t="shared" si="61"/>
        <v>8.8607594936708764E-2</v>
      </c>
      <c r="BP28" s="67">
        <f t="shared" si="62"/>
        <v>7.558139534883726E-2</v>
      </c>
      <c r="BQ28" s="67">
        <f t="shared" si="63"/>
        <v>0.10000000000000007</v>
      </c>
      <c r="BR28" s="67">
        <f t="shared" si="64"/>
        <v>9.8280098280098274E-2</v>
      </c>
      <c r="BS28" s="67">
        <f t="shared" si="65"/>
        <v>5.3691275167785199E-2</v>
      </c>
      <c r="BT28" s="52">
        <f>ABS(BK28-$AX$28)</f>
        <v>8.1997677119628437E-2</v>
      </c>
      <c r="BU28" s="36">
        <f t="shared" ref="BU28:CB28" si="94">ABS(BL28-$AX$28)</f>
        <v>0</v>
      </c>
      <c r="BV28" s="36">
        <f t="shared" si="94"/>
        <v>2.2266715204465409E-2</v>
      </c>
      <c r="BW28" s="36">
        <f t="shared" si="94"/>
        <v>1.5464210586161847E-2</v>
      </c>
      <c r="BX28" s="36">
        <f t="shared" si="94"/>
        <v>8.2329937223428462E-4</v>
      </c>
      <c r="BY28" s="36">
        <f t="shared" si="94"/>
        <v>1.3849498960105788E-2</v>
      </c>
      <c r="BZ28" s="36">
        <f t="shared" si="94"/>
        <v>1.0569105691057026E-2</v>
      </c>
      <c r="CA28" s="36">
        <f t="shared" si="94"/>
        <v>8.8492039711552256E-3</v>
      </c>
      <c r="CB28" s="81">
        <f t="shared" si="94"/>
        <v>3.573961914115785E-2</v>
      </c>
      <c r="CC28" s="70"/>
      <c r="CD28" s="97"/>
    </row>
    <row r="29" spans="1:82" x14ac:dyDescent="0.25">
      <c r="A29" s="1">
        <v>975</v>
      </c>
      <c r="B29" s="32">
        <v>20.7</v>
      </c>
      <c r="C29" s="33">
        <f t="shared" si="19"/>
        <v>1.1999999999999993</v>
      </c>
      <c r="D29" s="33">
        <f t="shared" si="20"/>
        <v>3.5</v>
      </c>
      <c r="E29" s="33">
        <f t="shared" si="21"/>
        <v>0.16908212560386474</v>
      </c>
      <c r="F29" s="32">
        <v>24.2</v>
      </c>
      <c r="G29" s="33">
        <f t="shared" si="0"/>
        <v>1.1499999999999986</v>
      </c>
      <c r="H29" s="32">
        <f t="shared" si="22"/>
        <v>2.6999999999999993</v>
      </c>
      <c r="I29" s="33">
        <f t="shared" si="23"/>
        <v>0.11157024793388427</v>
      </c>
      <c r="J29" s="32">
        <v>26.9</v>
      </c>
      <c r="K29" s="33">
        <f t="shared" si="1"/>
        <v>1.8999999999999986</v>
      </c>
      <c r="L29" s="33">
        <f t="shared" si="24"/>
        <v>2.9000000000000021</v>
      </c>
      <c r="M29" s="33">
        <f t="shared" si="25"/>
        <v>0.10780669144981421</v>
      </c>
      <c r="N29" s="32">
        <v>29.8</v>
      </c>
      <c r="O29" s="33">
        <f t="shared" si="2"/>
        <v>2.1500000000000021</v>
      </c>
      <c r="P29" s="32">
        <f t="shared" si="84"/>
        <v>2.6999999999999993</v>
      </c>
      <c r="Q29" s="33">
        <f t="shared" si="85"/>
        <v>9.0604026845637564E-2</v>
      </c>
      <c r="R29" s="32">
        <v>32.5</v>
      </c>
      <c r="S29" s="33">
        <f t="shared" si="3"/>
        <v>1.7000000000000028</v>
      </c>
      <c r="T29" s="33">
        <f t="shared" si="77"/>
        <v>14.899999999999999</v>
      </c>
      <c r="U29" s="33">
        <f t="shared" si="78"/>
        <v>0.45846153846153842</v>
      </c>
      <c r="V29" s="32">
        <v>35.5</v>
      </c>
      <c r="W29" s="33">
        <f t="shared" si="29"/>
        <v>1.9500000000000028</v>
      </c>
      <c r="X29" s="33">
        <f t="shared" si="30"/>
        <v>3.5</v>
      </c>
      <c r="Y29" s="33">
        <f t="shared" si="31"/>
        <v>9.8591549295774641E-2</v>
      </c>
      <c r="Z29" s="32">
        <v>39</v>
      </c>
      <c r="AA29" s="33">
        <f t="shared" si="32"/>
        <v>2.5499999999999972</v>
      </c>
      <c r="AB29" s="33">
        <f t="shared" si="33"/>
        <v>2.6000000000000014</v>
      </c>
      <c r="AC29" s="33">
        <f t="shared" si="34"/>
        <v>6.6666666666666707E-2</v>
      </c>
      <c r="AD29" s="32">
        <v>41.6</v>
      </c>
      <c r="AE29" s="33">
        <f t="shared" si="35"/>
        <v>1.6000000000000014</v>
      </c>
      <c r="AF29" s="33">
        <f t="shared" si="36"/>
        <v>3.1999999999999957</v>
      </c>
      <c r="AG29" s="33">
        <f t="shared" si="37"/>
        <v>7.6923076923076816E-2</v>
      </c>
      <c r="AH29" s="32">
        <v>44.8</v>
      </c>
      <c r="AI29" s="33">
        <f t="shared" si="38"/>
        <v>1.4500000000000028</v>
      </c>
      <c r="AJ29" s="33">
        <f t="shared" si="39"/>
        <v>2.6000000000000014</v>
      </c>
      <c r="AK29" s="33">
        <f t="shared" si="40"/>
        <v>5.8035714285714322E-2</v>
      </c>
      <c r="AL29" s="32">
        <v>47.4</v>
      </c>
      <c r="AM29" s="33">
        <f t="shared" si="5"/>
        <v>1.3999999999999986</v>
      </c>
      <c r="AN29" s="32">
        <f t="shared" si="79"/>
        <v>26.7</v>
      </c>
      <c r="AO29" s="33">
        <f t="shared" si="80"/>
        <v>1.2898550724637681</v>
      </c>
      <c r="AP29" s="51"/>
      <c r="AQ29" s="34">
        <f t="shared" si="41"/>
        <v>34.239999999999995</v>
      </c>
      <c r="AR29" s="35">
        <f t="shared" si="8"/>
        <v>10</v>
      </c>
      <c r="AS29" s="36">
        <f t="shared" si="42"/>
        <v>2.8360065820327969</v>
      </c>
      <c r="AT29" s="36">
        <f t="shared" si="43"/>
        <v>27.625</v>
      </c>
      <c r="AU29" s="36">
        <f t="shared" si="9"/>
        <v>40.950000000000003</v>
      </c>
      <c r="AV29" s="36">
        <f t="shared" si="44"/>
        <v>13.325000000000003</v>
      </c>
      <c r="AW29" s="36">
        <f t="shared" si="10"/>
        <v>-3.3419769397107718E-3</v>
      </c>
      <c r="AX29" s="79">
        <f t="shared" si="45"/>
        <v>9.2307692307692313E-2</v>
      </c>
      <c r="AY29" s="99">
        <f t="shared" si="46"/>
        <v>1.5498999142121896</v>
      </c>
      <c r="AZ29" s="1"/>
      <c r="BA29" s="37">
        <f t="shared" si="47"/>
        <v>20.7</v>
      </c>
      <c r="BB29" s="56">
        <f t="shared" si="48"/>
        <v>24.2</v>
      </c>
      <c r="BC29" s="56">
        <f t="shared" si="49"/>
        <v>26.9</v>
      </c>
      <c r="BD29" s="56">
        <f t="shared" si="50"/>
        <v>29.8</v>
      </c>
      <c r="BE29" s="56">
        <f t="shared" si="51"/>
        <v>32.5</v>
      </c>
      <c r="BF29" s="56">
        <f t="shared" si="52"/>
        <v>35.5</v>
      </c>
      <c r="BG29" s="56">
        <f t="shared" si="53"/>
        <v>39</v>
      </c>
      <c r="BH29" s="56">
        <f t="shared" si="54"/>
        <v>41.6</v>
      </c>
      <c r="BI29" s="56">
        <f t="shared" si="55"/>
        <v>44.8</v>
      </c>
      <c r="BJ29" s="62">
        <f t="shared" si="56"/>
        <v>47.4</v>
      </c>
      <c r="BK29" s="67">
        <f t="shared" si="57"/>
        <v>0.16908212560386474</v>
      </c>
      <c r="BL29" s="67">
        <f t="shared" si="58"/>
        <v>0.11157024793388427</v>
      </c>
      <c r="BM29" s="67">
        <f t="shared" si="59"/>
        <v>0.10780669144981421</v>
      </c>
      <c r="BN29" s="67">
        <f t="shared" si="60"/>
        <v>9.0604026845637564E-2</v>
      </c>
      <c r="BO29" s="67">
        <f t="shared" si="61"/>
        <v>9.2307692307692313E-2</v>
      </c>
      <c r="BP29" s="67">
        <f t="shared" si="62"/>
        <v>9.8591549295774641E-2</v>
      </c>
      <c r="BQ29" s="67">
        <f t="shared" si="63"/>
        <v>6.6666666666666707E-2</v>
      </c>
      <c r="BR29" s="67">
        <f t="shared" si="64"/>
        <v>7.6923076923076816E-2</v>
      </c>
      <c r="BS29" s="67">
        <f t="shared" si="65"/>
        <v>5.8035714285714322E-2</v>
      </c>
      <c r="BT29" s="52">
        <f>ABS(BK29-$AX$29)</f>
        <v>7.6774433296172423E-2</v>
      </c>
      <c r="BU29" s="36">
        <f t="shared" ref="BU29:CB29" si="95">ABS(BL29-$AX$29)</f>
        <v>1.926255562619196E-2</v>
      </c>
      <c r="BV29" s="36">
        <f t="shared" si="95"/>
        <v>1.5498999142121897E-2</v>
      </c>
      <c r="BW29" s="36">
        <f t="shared" si="95"/>
        <v>1.7036654620547487E-3</v>
      </c>
      <c r="BX29" s="36">
        <f t="shared" si="95"/>
        <v>0</v>
      </c>
      <c r="BY29" s="36">
        <f t="shared" si="95"/>
        <v>6.2838569880823286E-3</v>
      </c>
      <c r="BZ29" s="36">
        <f t="shared" si="95"/>
        <v>2.5641025641025605E-2</v>
      </c>
      <c r="CA29" s="36">
        <f t="shared" si="95"/>
        <v>1.5384615384615496E-2</v>
      </c>
      <c r="CB29" s="81">
        <f t="shared" si="95"/>
        <v>3.427197802197799E-2</v>
      </c>
      <c r="CC29" s="70"/>
      <c r="CD29" s="97"/>
    </row>
    <row r="30" spans="1:82" x14ac:dyDescent="0.25">
      <c r="A30" s="1">
        <v>974</v>
      </c>
      <c r="B30" s="32">
        <v>19.8</v>
      </c>
      <c r="C30" s="33">
        <f t="shared" si="19"/>
        <v>0.30000000000000071</v>
      </c>
      <c r="D30" s="33">
        <f t="shared" si="20"/>
        <v>4.5999999999999979</v>
      </c>
      <c r="E30" s="33">
        <f t="shared" si="21"/>
        <v>0.23232323232323221</v>
      </c>
      <c r="F30" s="32">
        <v>24.4</v>
      </c>
      <c r="G30" s="33">
        <f t="shared" si="0"/>
        <v>1.3499999999999979</v>
      </c>
      <c r="H30" s="32">
        <f t="shared" si="22"/>
        <v>2</v>
      </c>
      <c r="I30" s="33">
        <f t="shared" si="23"/>
        <v>8.1967213114754106E-2</v>
      </c>
      <c r="J30" s="32">
        <v>26.4</v>
      </c>
      <c r="K30" s="33">
        <f t="shared" si="1"/>
        <v>1.3999999999999986</v>
      </c>
      <c r="L30" s="33">
        <f t="shared" si="24"/>
        <v>3.1000000000000014</v>
      </c>
      <c r="M30" s="33">
        <f t="shared" si="25"/>
        <v>0.11742424242424249</v>
      </c>
      <c r="N30" s="32">
        <v>29.5</v>
      </c>
      <c r="O30" s="33">
        <f t="shared" si="2"/>
        <v>1.8500000000000014</v>
      </c>
      <c r="P30" s="32">
        <f t="shared" si="84"/>
        <v>4.5</v>
      </c>
      <c r="Q30" s="33">
        <f t="shared" si="85"/>
        <v>0.15254237288135594</v>
      </c>
      <c r="R30" s="32">
        <v>34</v>
      </c>
      <c r="S30" s="33">
        <f t="shared" si="3"/>
        <v>3.2000000000000028</v>
      </c>
      <c r="T30" s="33">
        <f t="shared" si="77"/>
        <v>15.600000000000001</v>
      </c>
      <c r="U30" s="33">
        <f t="shared" si="78"/>
        <v>0.45882352941176474</v>
      </c>
      <c r="V30" s="32">
        <v>37.200000000000003</v>
      </c>
      <c r="W30" s="33">
        <f t="shared" si="29"/>
        <v>3.6500000000000057</v>
      </c>
      <c r="X30" s="33">
        <f t="shared" si="30"/>
        <v>3.8999999999999986</v>
      </c>
      <c r="Y30" s="33">
        <f t="shared" si="31"/>
        <v>0.1048387096774193</v>
      </c>
      <c r="Z30" s="32">
        <v>41.1</v>
      </c>
      <c r="AA30" s="33">
        <f t="shared" si="32"/>
        <v>4.6499999999999986</v>
      </c>
      <c r="AB30" s="33">
        <f t="shared" si="33"/>
        <v>3.2999999999999972</v>
      </c>
      <c r="AC30" s="33">
        <f t="shared" si="34"/>
        <v>8.0291970802919638E-2</v>
      </c>
      <c r="AD30" s="32">
        <v>44.4</v>
      </c>
      <c r="AE30" s="33">
        <f t="shared" si="35"/>
        <v>4.3999999999999986</v>
      </c>
      <c r="AF30" s="33">
        <f t="shared" si="36"/>
        <v>2.8999999999999986</v>
      </c>
      <c r="AG30" s="33">
        <f t="shared" si="37"/>
        <v>6.5315315315315287E-2</v>
      </c>
      <c r="AH30" s="32">
        <v>47.3</v>
      </c>
      <c r="AI30" s="33">
        <f t="shared" si="38"/>
        <v>3.9500000000000028</v>
      </c>
      <c r="AJ30" s="33">
        <f t="shared" si="39"/>
        <v>2.3000000000000043</v>
      </c>
      <c r="AK30" s="33">
        <f t="shared" si="40"/>
        <v>4.8625792811839416E-2</v>
      </c>
      <c r="AL30" s="32">
        <v>49.6</v>
      </c>
      <c r="AM30" s="33">
        <f t="shared" si="5"/>
        <v>3.6000000000000014</v>
      </c>
      <c r="AN30" s="32">
        <f t="shared" si="79"/>
        <v>29.8</v>
      </c>
      <c r="AO30" s="33">
        <f t="shared" si="80"/>
        <v>1.505050505050505</v>
      </c>
      <c r="AP30" s="51"/>
      <c r="AQ30" s="34">
        <f t="shared" si="41"/>
        <v>35.370000000000005</v>
      </c>
      <c r="AR30" s="35">
        <f t="shared" si="8"/>
        <v>10</v>
      </c>
      <c r="AS30" s="36">
        <f t="shared" si="42"/>
        <v>3.2353962491306771</v>
      </c>
      <c r="AT30" s="36">
        <f t="shared" si="43"/>
        <v>27.174999999999997</v>
      </c>
      <c r="AU30" s="36">
        <f t="shared" si="9"/>
        <v>43.575000000000003</v>
      </c>
      <c r="AV30" s="36">
        <f t="shared" si="44"/>
        <v>16.400000000000006</v>
      </c>
      <c r="AW30" s="36">
        <f t="shared" si="10"/>
        <v>-6.6304326877143924E-2</v>
      </c>
      <c r="AX30" s="79">
        <f t="shared" si="45"/>
        <v>9.4117647058823611E-2</v>
      </c>
      <c r="AY30" s="99">
        <f t="shared" si="46"/>
        <v>2.3306595365418876</v>
      </c>
      <c r="AZ30" s="1"/>
      <c r="BA30" s="37">
        <f t="shared" si="47"/>
        <v>19.8</v>
      </c>
      <c r="BB30" s="56">
        <f t="shared" si="48"/>
        <v>24.4</v>
      </c>
      <c r="BC30" s="56">
        <f t="shared" si="49"/>
        <v>26.4</v>
      </c>
      <c r="BD30" s="56">
        <f t="shared" si="50"/>
        <v>29.5</v>
      </c>
      <c r="BE30" s="56">
        <f t="shared" si="51"/>
        <v>34</v>
      </c>
      <c r="BF30" s="56">
        <f t="shared" si="52"/>
        <v>37.200000000000003</v>
      </c>
      <c r="BG30" s="56">
        <f t="shared" si="53"/>
        <v>41.1</v>
      </c>
      <c r="BH30" s="56">
        <f t="shared" si="54"/>
        <v>44.4</v>
      </c>
      <c r="BI30" s="56">
        <f t="shared" si="55"/>
        <v>47.3</v>
      </c>
      <c r="BJ30" s="62">
        <f t="shared" si="56"/>
        <v>49.6</v>
      </c>
      <c r="BK30" s="67">
        <f t="shared" si="57"/>
        <v>0.23232323232323221</v>
      </c>
      <c r="BL30" s="67">
        <f t="shared" si="58"/>
        <v>8.1967213114754106E-2</v>
      </c>
      <c r="BM30" s="67">
        <f t="shared" si="59"/>
        <v>0.11742424242424249</v>
      </c>
      <c r="BN30" s="67">
        <f t="shared" si="60"/>
        <v>0.15254237288135594</v>
      </c>
      <c r="BO30" s="67">
        <f t="shared" si="61"/>
        <v>9.4117647058823611E-2</v>
      </c>
      <c r="BP30" s="67">
        <f t="shared" si="62"/>
        <v>0.1048387096774193</v>
      </c>
      <c r="BQ30" s="67">
        <f t="shared" si="63"/>
        <v>8.0291970802919638E-2</v>
      </c>
      <c r="BR30" s="67">
        <f t="shared" si="64"/>
        <v>6.5315315315315287E-2</v>
      </c>
      <c r="BS30" s="67">
        <f t="shared" si="65"/>
        <v>4.8625792811839416E-2</v>
      </c>
      <c r="BT30" s="52">
        <f>ABS(BK30-$AX$30)</f>
        <v>0.1382055852644086</v>
      </c>
      <c r="BU30" s="36">
        <f t="shared" ref="BU30:CB30" si="96">ABS(BL30-$AX$30)</f>
        <v>1.2150433944069505E-2</v>
      </c>
      <c r="BV30" s="36">
        <f t="shared" si="96"/>
        <v>2.3306595365418875E-2</v>
      </c>
      <c r="BW30" s="36">
        <f t="shared" si="96"/>
        <v>5.8424725822532331E-2</v>
      </c>
      <c r="BX30" s="36">
        <f t="shared" si="96"/>
        <v>0</v>
      </c>
      <c r="BY30" s="36">
        <f t="shared" si="96"/>
        <v>1.0721062618595692E-2</v>
      </c>
      <c r="BZ30" s="36">
        <f t="shared" si="96"/>
        <v>1.3825676255903974E-2</v>
      </c>
      <c r="CA30" s="36">
        <f t="shared" si="96"/>
        <v>2.8802331743508325E-2</v>
      </c>
      <c r="CB30" s="81">
        <f t="shared" si="96"/>
        <v>4.5491854246984195E-2</v>
      </c>
      <c r="CC30" s="70"/>
      <c r="CD30" s="97"/>
    </row>
    <row r="31" spans="1:82" x14ac:dyDescent="0.25">
      <c r="A31" s="1">
        <v>973</v>
      </c>
      <c r="B31" s="32">
        <v>18.5</v>
      </c>
      <c r="C31" s="33">
        <f t="shared" si="19"/>
        <v>1</v>
      </c>
      <c r="D31" s="33">
        <f t="shared" si="20"/>
        <v>3.6000000000000014</v>
      </c>
      <c r="E31" s="33">
        <f t="shared" si="21"/>
        <v>0.19459459459459466</v>
      </c>
      <c r="F31" s="32">
        <v>22.1</v>
      </c>
      <c r="G31" s="33">
        <f t="shared" si="0"/>
        <v>0.94999999999999929</v>
      </c>
      <c r="H31" s="32">
        <f t="shared" si="22"/>
        <v>2.3999999999999986</v>
      </c>
      <c r="I31" s="33">
        <f t="shared" si="23"/>
        <v>0.10859728506787324</v>
      </c>
      <c r="J31" s="32">
        <v>24.5</v>
      </c>
      <c r="K31" s="33">
        <f t="shared" si="1"/>
        <v>0.5</v>
      </c>
      <c r="L31" s="33">
        <f t="shared" si="24"/>
        <v>2</v>
      </c>
      <c r="M31" s="33">
        <f t="shared" si="25"/>
        <v>8.1632653061224483E-2</v>
      </c>
      <c r="N31" s="32">
        <v>26.5</v>
      </c>
      <c r="O31" s="33">
        <f t="shared" si="2"/>
        <v>1.1499999999999986</v>
      </c>
      <c r="P31" s="32">
        <f t="shared" si="84"/>
        <v>2.5</v>
      </c>
      <c r="Q31" s="33">
        <f t="shared" si="85"/>
        <v>9.4339622641509441E-2</v>
      </c>
      <c r="R31" s="32">
        <v>29</v>
      </c>
      <c r="S31" s="33">
        <f t="shared" si="3"/>
        <v>1.7999999999999972</v>
      </c>
      <c r="T31" s="33">
        <f t="shared" si="77"/>
        <v>14.100000000000001</v>
      </c>
      <c r="U31" s="33">
        <f t="shared" si="78"/>
        <v>0.48620689655172417</v>
      </c>
      <c r="V31" s="32">
        <v>32.200000000000003</v>
      </c>
      <c r="W31" s="33">
        <f t="shared" si="29"/>
        <v>1.3499999999999943</v>
      </c>
      <c r="X31" s="33">
        <f t="shared" si="30"/>
        <v>3.5999999999999943</v>
      </c>
      <c r="Y31" s="33">
        <f t="shared" si="31"/>
        <v>0.11180124223602465</v>
      </c>
      <c r="Z31" s="32">
        <v>35.799999999999997</v>
      </c>
      <c r="AA31" s="33">
        <f t="shared" si="32"/>
        <v>0.65000000000000568</v>
      </c>
      <c r="AB31" s="33">
        <f t="shared" si="33"/>
        <v>2.6000000000000014</v>
      </c>
      <c r="AC31" s="33">
        <f t="shared" si="34"/>
        <v>7.2625698324022395E-2</v>
      </c>
      <c r="AD31" s="32">
        <v>38.4</v>
      </c>
      <c r="AE31" s="33">
        <f t="shared" si="35"/>
        <v>1.6000000000000014</v>
      </c>
      <c r="AF31" s="33">
        <f t="shared" si="36"/>
        <v>2.5</v>
      </c>
      <c r="AG31" s="33">
        <f t="shared" si="37"/>
        <v>6.5104166666666671E-2</v>
      </c>
      <c r="AH31" s="32">
        <v>40.9</v>
      </c>
      <c r="AI31" s="33">
        <f t="shared" si="38"/>
        <v>2.4499999999999957</v>
      </c>
      <c r="AJ31" s="33">
        <f t="shared" si="39"/>
        <v>2.2000000000000028</v>
      </c>
      <c r="AK31" s="33">
        <f t="shared" si="40"/>
        <v>5.3789731051344818E-2</v>
      </c>
      <c r="AL31" s="32">
        <v>43.1</v>
      </c>
      <c r="AM31" s="33">
        <f t="shared" si="5"/>
        <v>2.8999999999999986</v>
      </c>
      <c r="AN31" s="32">
        <f t="shared" si="79"/>
        <v>24.6</v>
      </c>
      <c r="AO31" s="33">
        <f t="shared" si="80"/>
        <v>1.3297297297297299</v>
      </c>
      <c r="AP31" s="51"/>
      <c r="AQ31" s="34">
        <f t="shared" si="41"/>
        <v>31.100000000000005</v>
      </c>
      <c r="AR31" s="35">
        <f t="shared" si="8"/>
        <v>10</v>
      </c>
      <c r="AS31" s="36">
        <f t="shared" si="42"/>
        <v>2.6363274118026738</v>
      </c>
      <c r="AT31" s="36">
        <f t="shared" si="43"/>
        <v>25</v>
      </c>
      <c r="AU31" s="36">
        <f t="shared" si="9"/>
        <v>37.75</v>
      </c>
      <c r="AV31" s="36">
        <f t="shared" si="44"/>
        <v>12.75</v>
      </c>
      <c r="AW31" s="36">
        <f t="shared" si="10"/>
        <v>9.5626233640795488E-3</v>
      </c>
      <c r="AX31" s="79">
        <f t="shared" si="45"/>
        <v>9.4339622641509441E-2</v>
      </c>
      <c r="AY31" s="99">
        <f t="shared" si="46"/>
        <v>1.7461619594515212</v>
      </c>
      <c r="AZ31" s="1"/>
      <c r="BA31" s="37">
        <f t="shared" si="47"/>
        <v>18.5</v>
      </c>
      <c r="BB31" s="56">
        <f t="shared" si="48"/>
        <v>22.1</v>
      </c>
      <c r="BC31" s="56">
        <f t="shared" si="49"/>
        <v>24.5</v>
      </c>
      <c r="BD31" s="56">
        <f t="shared" si="50"/>
        <v>26.5</v>
      </c>
      <c r="BE31" s="56">
        <f t="shared" si="51"/>
        <v>29</v>
      </c>
      <c r="BF31" s="56">
        <f t="shared" si="52"/>
        <v>32.200000000000003</v>
      </c>
      <c r="BG31" s="56">
        <f t="shared" si="53"/>
        <v>35.799999999999997</v>
      </c>
      <c r="BH31" s="56">
        <f t="shared" si="54"/>
        <v>38.4</v>
      </c>
      <c r="BI31" s="56">
        <f t="shared" si="55"/>
        <v>40.9</v>
      </c>
      <c r="BJ31" s="62">
        <f t="shared" si="56"/>
        <v>43.1</v>
      </c>
      <c r="BK31" s="67">
        <f t="shared" si="57"/>
        <v>0.19459459459459466</v>
      </c>
      <c r="BL31" s="67">
        <f t="shared" si="58"/>
        <v>0.10859728506787324</v>
      </c>
      <c r="BM31" s="67">
        <f t="shared" si="59"/>
        <v>8.1632653061224483E-2</v>
      </c>
      <c r="BN31" s="67">
        <f t="shared" si="60"/>
        <v>9.4339622641509441E-2</v>
      </c>
      <c r="BO31" s="67">
        <f t="shared" si="61"/>
        <v>0.11034482758620699</v>
      </c>
      <c r="BP31" s="67">
        <f t="shared" si="62"/>
        <v>0.11180124223602465</v>
      </c>
      <c r="BQ31" s="67">
        <f t="shared" si="63"/>
        <v>7.2625698324022395E-2</v>
      </c>
      <c r="BR31" s="67">
        <f t="shared" si="64"/>
        <v>6.5104166666666671E-2</v>
      </c>
      <c r="BS31" s="67">
        <f t="shared" si="65"/>
        <v>5.3789731051344818E-2</v>
      </c>
      <c r="BT31" s="52">
        <f>ABS(BK31-$AX$31)</f>
        <v>0.10025497195308522</v>
      </c>
      <c r="BU31" s="36">
        <f t="shared" ref="BU31:CB31" si="97">ABS(BL31-$AX$31)</f>
        <v>1.4257662426363796E-2</v>
      </c>
      <c r="BV31" s="36">
        <f t="shared" si="97"/>
        <v>1.2706969580284957E-2</v>
      </c>
      <c r="BW31" s="36">
        <f t="shared" si="97"/>
        <v>0</v>
      </c>
      <c r="BX31" s="36">
        <f t="shared" si="97"/>
        <v>1.6005204944697551E-2</v>
      </c>
      <c r="BY31" s="36">
        <f t="shared" si="97"/>
        <v>1.7461619594515213E-2</v>
      </c>
      <c r="BZ31" s="36">
        <f t="shared" si="97"/>
        <v>2.1713924317487046E-2</v>
      </c>
      <c r="CA31" s="36">
        <f t="shared" si="97"/>
        <v>2.9235455974842769E-2</v>
      </c>
      <c r="CB31" s="81">
        <f t="shared" si="97"/>
        <v>4.0549891590164623E-2</v>
      </c>
      <c r="CC31" s="70"/>
      <c r="CD31" s="97"/>
    </row>
    <row r="32" spans="1:82" x14ac:dyDescent="0.25">
      <c r="A32" s="1">
        <v>972</v>
      </c>
      <c r="B32" s="32">
        <v>15.2</v>
      </c>
      <c r="C32" s="33">
        <f t="shared" si="19"/>
        <v>4.3000000000000007</v>
      </c>
      <c r="D32" s="33">
        <f t="shared" si="20"/>
        <v>6.6000000000000014</v>
      </c>
      <c r="E32" s="33">
        <f t="shared" si="21"/>
        <v>0.4342105263157896</v>
      </c>
      <c r="F32" s="32">
        <v>21.8</v>
      </c>
      <c r="G32" s="33">
        <f t="shared" si="0"/>
        <v>1.25</v>
      </c>
      <c r="H32" s="32">
        <f t="shared" si="22"/>
        <v>2.5</v>
      </c>
      <c r="I32" s="33">
        <f t="shared" si="23"/>
        <v>0.1146788990825688</v>
      </c>
      <c r="J32" s="32">
        <v>24.3</v>
      </c>
      <c r="K32" s="33">
        <f t="shared" si="1"/>
        <v>0.69999999999999929</v>
      </c>
      <c r="L32" s="33">
        <f t="shared" si="24"/>
        <v>3.3999999999999986</v>
      </c>
      <c r="M32" s="33">
        <f t="shared" si="25"/>
        <v>0.13991769547325097</v>
      </c>
      <c r="N32" s="32">
        <v>27.7</v>
      </c>
      <c r="O32" s="33">
        <f t="shared" si="2"/>
        <v>5.0000000000000711E-2</v>
      </c>
      <c r="P32" s="32">
        <f t="shared" si="84"/>
        <v>3.5</v>
      </c>
      <c r="Q32" s="33">
        <f t="shared" si="85"/>
        <v>0.1263537906137184</v>
      </c>
      <c r="R32" s="32">
        <v>31.2</v>
      </c>
      <c r="S32" s="33">
        <f t="shared" si="3"/>
        <v>0.40000000000000213</v>
      </c>
      <c r="T32" s="33">
        <f t="shared" si="77"/>
        <v>16.2</v>
      </c>
      <c r="U32" s="33">
        <f t="shared" si="78"/>
        <v>0.51923076923076927</v>
      </c>
      <c r="V32" s="32">
        <v>34.799999999999997</v>
      </c>
      <c r="W32" s="33">
        <f t="shared" si="29"/>
        <v>1.25</v>
      </c>
      <c r="X32" s="33">
        <f t="shared" si="30"/>
        <v>3.8000000000000043</v>
      </c>
      <c r="Y32" s="33">
        <f t="shared" si="31"/>
        <v>0.10919540229885071</v>
      </c>
      <c r="Z32" s="32">
        <v>38.6</v>
      </c>
      <c r="AA32" s="33">
        <f t="shared" si="32"/>
        <v>2.1499999999999986</v>
      </c>
      <c r="AB32" s="33">
        <f t="shared" si="33"/>
        <v>3.2999999999999972</v>
      </c>
      <c r="AC32" s="33">
        <f t="shared" si="34"/>
        <v>8.549222797927454E-2</v>
      </c>
      <c r="AD32" s="32">
        <v>41.9</v>
      </c>
      <c r="AE32" s="33">
        <f t="shared" si="35"/>
        <v>1.8999999999999986</v>
      </c>
      <c r="AF32" s="33">
        <f t="shared" si="36"/>
        <v>2.8000000000000043</v>
      </c>
      <c r="AG32" s="33">
        <f t="shared" si="37"/>
        <v>6.6825775656324693E-2</v>
      </c>
      <c r="AH32" s="32">
        <v>44.7</v>
      </c>
      <c r="AI32" s="33">
        <f t="shared" si="38"/>
        <v>1.3500000000000085</v>
      </c>
      <c r="AJ32" s="33">
        <f t="shared" si="39"/>
        <v>2.6999999999999957</v>
      </c>
      <c r="AK32" s="33">
        <f t="shared" si="40"/>
        <v>6.0402684563758288E-2</v>
      </c>
      <c r="AL32" s="32">
        <v>47.4</v>
      </c>
      <c r="AM32" s="33">
        <f t="shared" si="5"/>
        <v>1.3999999999999986</v>
      </c>
      <c r="AN32" s="32">
        <f t="shared" si="79"/>
        <v>32.200000000000003</v>
      </c>
      <c r="AO32" s="33">
        <f t="shared" si="80"/>
        <v>2.1184210526315792</v>
      </c>
      <c r="AP32" s="51"/>
      <c r="AQ32" s="34">
        <f t="shared" si="41"/>
        <v>32.76</v>
      </c>
      <c r="AR32" s="35">
        <f t="shared" si="8"/>
        <v>10</v>
      </c>
      <c r="AS32" s="36">
        <f t="shared" si="42"/>
        <v>3.3446208886642035</v>
      </c>
      <c r="AT32" s="36">
        <f t="shared" si="43"/>
        <v>25.15</v>
      </c>
      <c r="AU32" s="36">
        <f t="shared" si="9"/>
        <v>41.075000000000003</v>
      </c>
      <c r="AV32" s="36">
        <f t="shared" si="44"/>
        <v>15.925000000000004</v>
      </c>
      <c r="AW32" s="36">
        <f t="shared" si="10"/>
        <v>-0.19473109663740004</v>
      </c>
      <c r="AX32" s="79">
        <f t="shared" si="45"/>
        <v>0.1146788990825688</v>
      </c>
      <c r="AY32" s="99">
        <f t="shared" si="46"/>
        <v>2.5238796390682174</v>
      </c>
      <c r="AZ32" s="1"/>
      <c r="BA32" s="37">
        <f t="shared" si="47"/>
        <v>15.2</v>
      </c>
      <c r="BB32" s="56">
        <f t="shared" si="48"/>
        <v>21.8</v>
      </c>
      <c r="BC32" s="56">
        <f t="shared" si="49"/>
        <v>24.3</v>
      </c>
      <c r="BD32" s="56">
        <f t="shared" si="50"/>
        <v>27.7</v>
      </c>
      <c r="BE32" s="56">
        <f t="shared" si="51"/>
        <v>31.2</v>
      </c>
      <c r="BF32" s="56">
        <f t="shared" si="52"/>
        <v>34.799999999999997</v>
      </c>
      <c r="BG32" s="56">
        <f t="shared" si="53"/>
        <v>38.6</v>
      </c>
      <c r="BH32" s="56">
        <f t="shared" si="54"/>
        <v>41.9</v>
      </c>
      <c r="BI32" s="56">
        <f t="shared" si="55"/>
        <v>44.7</v>
      </c>
      <c r="BJ32" s="62">
        <f t="shared" si="56"/>
        <v>47.4</v>
      </c>
      <c r="BK32" s="67">
        <f t="shared" si="57"/>
        <v>0.4342105263157896</v>
      </c>
      <c r="BL32" s="67">
        <f t="shared" si="58"/>
        <v>0.1146788990825688</v>
      </c>
      <c r="BM32" s="67">
        <f t="shared" si="59"/>
        <v>0.13991769547325097</v>
      </c>
      <c r="BN32" s="67">
        <f t="shared" si="60"/>
        <v>0.1263537906137184</v>
      </c>
      <c r="BO32" s="67">
        <f t="shared" si="61"/>
        <v>0.11538461538461532</v>
      </c>
      <c r="BP32" s="67">
        <f t="shared" si="62"/>
        <v>0.10919540229885071</v>
      </c>
      <c r="BQ32" s="67">
        <f t="shared" si="63"/>
        <v>8.549222797927454E-2</v>
      </c>
      <c r="BR32" s="67">
        <f t="shared" si="64"/>
        <v>6.6825775656324693E-2</v>
      </c>
      <c r="BS32" s="67">
        <f t="shared" si="65"/>
        <v>6.0402684563758288E-2</v>
      </c>
      <c r="BT32" s="52">
        <f>ABS(BK32-$AX$32)</f>
        <v>0.31953162723322082</v>
      </c>
      <c r="BU32" s="36">
        <f t="shared" ref="BU32:CB32" si="98">ABS(BL32-$AX$32)</f>
        <v>0</v>
      </c>
      <c r="BV32" s="36">
        <f t="shared" si="98"/>
        <v>2.5238796390682175E-2</v>
      </c>
      <c r="BW32" s="36">
        <f t="shared" si="98"/>
        <v>1.1674891531149603E-2</v>
      </c>
      <c r="BX32" s="36">
        <f t="shared" si="98"/>
        <v>7.057163020465218E-4</v>
      </c>
      <c r="BY32" s="36">
        <f t="shared" si="98"/>
        <v>5.4834967837180948E-3</v>
      </c>
      <c r="BZ32" s="36">
        <f t="shared" si="98"/>
        <v>2.9186671103294259E-2</v>
      </c>
      <c r="CA32" s="36">
        <f t="shared" si="98"/>
        <v>4.7853123426244107E-2</v>
      </c>
      <c r="CB32" s="81">
        <f t="shared" si="98"/>
        <v>5.4276214518810512E-2</v>
      </c>
      <c r="CC32" s="70"/>
      <c r="CD32" s="97"/>
    </row>
    <row r="33" spans="1:82" x14ac:dyDescent="0.25">
      <c r="A33" s="1">
        <v>971</v>
      </c>
      <c r="B33" s="32">
        <v>19.100000000000001</v>
      </c>
      <c r="C33" s="33">
        <f t="shared" si="19"/>
        <v>0.39999999999999858</v>
      </c>
      <c r="D33" s="33">
        <f t="shared" si="20"/>
        <v>2.3999999999999986</v>
      </c>
      <c r="E33" s="33">
        <f t="shared" si="21"/>
        <v>0.12565445026178002</v>
      </c>
      <c r="F33" s="32">
        <v>21.5</v>
      </c>
      <c r="G33" s="33">
        <f t="shared" si="0"/>
        <v>1.5500000000000007</v>
      </c>
      <c r="H33" s="32">
        <f t="shared" si="22"/>
        <v>0.69999999999999929</v>
      </c>
      <c r="I33" s="33">
        <f t="shared" si="23"/>
        <v>3.2558139534883686E-2</v>
      </c>
      <c r="J33" s="32">
        <v>22.2</v>
      </c>
      <c r="K33" s="33">
        <f t="shared" si="1"/>
        <v>2.8000000000000007</v>
      </c>
      <c r="L33" s="33">
        <f t="shared" si="24"/>
        <v>1.5</v>
      </c>
      <c r="M33" s="33">
        <f t="shared" si="25"/>
        <v>6.7567567567567571E-2</v>
      </c>
      <c r="N33" s="32">
        <v>23.7</v>
      </c>
      <c r="O33" s="33">
        <f t="shared" si="2"/>
        <v>3.9499999999999993</v>
      </c>
      <c r="P33" s="32">
        <f t="shared" si="84"/>
        <v>2.3000000000000007</v>
      </c>
      <c r="Q33" s="33">
        <f t="shared" si="85"/>
        <v>9.7046413502109741E-2</v>
      </c>
      <c r="R33" s="32">
        <v>26</v>
      </c>
      <c r="S33" s="33">
        <f t="shared" si="3"/>
        <v>4.7999999999999972</v>
      </c>
      <c r="T33" s="33">
        <f t="shared" si="77"/>
        <v>10.899999999999999</v>
      </c>
      <c r="U33" s="33">
        <f t="shared" si="78"/>
        <v>0.41923076923076918</v>
      </c>
      <c r="V33" s="32">
        <v>27.7</v>
      </c>
      <c r="W33" s="33">
        <f t="shared" si="29"/>
        <v>5.8499999999999979</v>
      </c>
      <c r="X33" s="33">
        <f t="shared" si="30"/>
        <v>2.4000000000000021</v>
      </c>
      <c r="Y33" s="33">
        <f t="shared" si="31"/>
        <v>8.6642599277978419E-2</v>
      </c>
      <c r="Z33" s="32">
        <v>30.1</v>
      </c>
      <c r="AA33" s="33">
        <f t="shared" si="32"/>
        <v>6.3500000000000014</v>
      </c>
      <c r="AB33" s="33">
        <f t="shared" si="33"/>
        <v>2.1999999999999957</v>
      </c>
      <c r="AC33" s="33">
        <f t="shared" si="34"/>
        <v>7.3089700996677595E-2</v>
      </c>
      <c r="AD33" s="32">
        <v>32.299999999999997</v>
      </c>
      <c r="AE33" s="33">
        <f t="shared" si="35"/>
        <v>7.7000000000000028</v>
      </c>
      <c r="AF33" s="33">
        <f t="shared" si="36"/>
        <v>1.9000000000000057</v>
      </c>
      <c r="AG33" s="33">
        <f t="shared" si="37"/>
        <v>5.8823529411764885E-2</v>
      </c>
      <c r="AH33" s="32">
        <v>34.200000000000003</v>
      </c>
      <c r="AI33" s="33">
        <f t="shared" si="38"/>
        <v>9.1499999999999915</v>
      </c>
      <c r="AJ33" s="33">
        <f t="shared" si="39"/>
        <v>2.6999999999999957</v>
      </c>
      <c r="AK33" s="33">
        <f t="shared" si="40"/>
        <v>7.8947368421052502E-2</v>
      </c>
      <c r="AL33" s="32">
        <v>36.9</v>
      </c>
      <c r="AM33" s="33">
        <f t="shared" si="5"/>
        <v>9.1000000000000014</v>
      </c>
      <c r="AN33" s="32">
        <f t="shared" si="79"/>
        <v>17.799999999999997</v>
      </c>
      <c r="AO33" s="33">
        <f t="shared" si="80"/>
        <v>0.93193717277486887</v>
      </c>
      <c r="AP33" s="51"/>
      <c r="AQ33" s="34">
        <f t="shared" si="41"/>
        <v>27.369999999999994</v>
      </c>
      <c r="AR33" s="35">
        <f t="shared" si="8"/>
        <v>10</v>
      </c>
      <c r="AS33" s="36">
        <f t="shared" si="42"/>
        <v>1.8686328930233818</v>
      </c>
      <c r="AT33" s="36">
        <f t="shared" si="43"/>
        <v>22.574999999999999</v>
      </c>
      <c r="AU33" s="36">
        <f t="shared" si="9"/>
        <v>31.75</v>
      </c>
      <c r="AV33" s="36">
        <f t="shared" si="44"/>
        <v>9.1750000000000007</v>
      </c>
      <c r="AW33" s="36">
        <f t="shared" si="10"/>
        <v>0.24655128524057221</v>
      </c>
      <c r="AX33" s="79">
        <f t="shared" si="45"/>
        <v>7.3089700996677595E-2</v>
      </c>
      <c r="AY33" s="99">
        <f t="shared" si="46"/>
        <v>1.3552898281300823</v>
      </c>
      <c r="AZ33" s="1"/>
      <c r="BA33" s="37">
        <f t="shared" si="47"/>
        <v>19.100000000000001</v>
      </c>
      <c r="BB33" s="56">
        <f t="shared" si="48"/>
        <v>21.5</v>
      </c>
      <c r="BC33" s="56">
        <f t="shared" si="49"/>
        <v>22.2</v>
      </c>
      <c r="BD33" s="56">
        <f t="shared" si="50"/>
        <v>23.7</v>
      </c>
      <c r="BE33" s="56">
        <f t="shared" si="51"/>
        <v>26</v>
      </c>
      <c r="BF33" s="56">
        <f t="shared" si="52"/>
        <v>27.7</v>
      </c>
      <c r="BG33" s="56">
        <f t="shared" si="53"/>
        <v>30.1</v>
      </c>
      <c r="BH33" s="56">
        <f t="shared" si="54"/>
        <v>32.299999999999997</v>
      </c>
      <c r="BI33" s="56">
        <f t="shared" si="55"/>
        <v>34.200000000000003</v>
      </c>
      <c r="BJ33" s="62">
        <f t="shared" si="56"/>
        <v>36.9</v>
      </c>
      <c r="BK33" s="67">
        <f t="shared" si="57"/>
        <v>0.12565445026178002</v>
      </c>
      <c r="BL33" s="67">
        <f t="shared" si="58"/>
        <v>3.2558139534883686E-2</v>
      </c>
      <c r="BM33" s="67">
        <f t="shared" si="59"/>
        <v>6.7567567567567571E-2</v>
      </c>
      <c r="BN33" s="67">
        <f t="shared" si="60"/>
        <v>9.7046413502109741E-2</v>
      </c>
      <c r="BO33" s="67">
        <f t="shared" si="61"/>
        <v>6.538461538461536E-2</v>
      </c>
      <c r="BP33" s="67">
        <f t="shared" si="62"/>
        <v>8.6642599277978419E-2</v>
      </c>
      <c r="BQ33" s="67">
        <f t="shared" si="63"/>
        <v>7.3089700996677595E-2</v>
      </c>
      <c r="BR33" s="67">
        <f t="shared" si="64"/>
        <v>5.8823529411764885E-2</v>
      </c>
      <c r="BS33" s="67">
        <f t="shared" si="65"/>
        <v>7.8947368421052502E-2</v>
      </c>
      <c r="BT33" s="52">
        <f>ABS(BK33-$AX$33)</f>
        <v>5.256474926510242E-2</v>
      </c>
      <c r="BU33" s="36">
        <f t="shared" ref="BU33:CB33" si="99">ABS(BL33-$AX$33)</f>
        <v>4.0531561461793909E-2</v>
      </c>
      <c r="BV33" s="36">
        <f t="shared" si="99"/>
        <v>5.5221334291100238E-3</v>
      </c>
      <c r="BW33" s="36">
        <f t="shared" si="99"/>
        <v>2.3956712505432146E-2</v>
      </c>
      <c r="BX33" s="36">
        <f t="shared" si="99"/>
        <v>7.7050856120622346E-3</v>
      </c>
      <c r="BY33" s="36">
        <f t="shared" si="99"/>
        <v>1.3552898281300824E-2</v>
      </c>
      <c r="BZ33" s="36">
        <f t="shared" si="99"/>
        <v>0</v>
      </c>
      <c r="CA33" s="36">
        <f t="shared" si="99"/>
        <v>1.426617158491271E-2</v>
      </c>
      <c r="CB33" s="81">
        <f t="shared" si="99"/>
        <v>5.8576674243749072E-3</v>
      </c>
      <c r="CC33" s="70"/>
      <c r="CD33" s="97"/>
    </row>
    <row r="34" spans="1:82" x14ac:dyDescent="0.25">
      <c r="A34" s="1">
        <v>970</v>
      </c>
      <c r="B34" s="32">
        <v>19.7</v>
      </c>
      <c r="C34" s="33">
        <f t="shared" si="19"/>
        <v>0.19999999999999929</v>
      </c>
      <c r="D34" s="33">
        <f t="shared" si="20"/>
        <v>5.6000000000000014</v>
      </c>
      <c r="E34" s="33">
        <f t="shared" si="21"/>
        <v>0.28426395939086302</v>
      </c>
      <c r="F34" s="32">
        <v>25.3</v>
      </c>
      <c r="G34" s="33">
        <f t="shared" si="0"/>
        <v>2.25</v>
      </c>
      <c r="H34" s="32">
        <f t="shared" si="22"/>
        <v>2</v>
      </c>
      <c r="I34" s="33">
        <f t="shared" si="23"/>
        <v>7.9051383399209488E-2</v>
      </c>
      <c r="J34" s="32">
        <v>27.3</v>
      </c>
      <c r="K34" s="33">
        <f t="shared" si="1"/>
        <v>2.3000000000000007</v>
      </c>
      <c r="L34" s="33">
        <f t="shared" si="24"/>
        <v>2.6999999999999993</v>
      </c>
      <c r="M34" s="33">
        <f t="shared" si="25"/>
        <v>9.8901098901098869E-2</v>
      </c>
      <c r="N34" s="32">
        <v>30</v>
      </c>
      <c r="O34" s="33">
        <f t="shared" si="2"/>
        <v>2.3500000000000014</v>
      </c>
      <c r="P34" s="32">
        <f t="shared" si="84"/>
        <v>3.2999999999999972</v>
      </c>
      <c r="Q34" s="33">
        <f t="shared" si="85"/>
        <v>0.1099999999999999</v>
      </c>
      <c r="R34" s="32">
        <v>33.299999999999997</v>
      </c>
      <c r="S34" s="33">
        <f t="shared" si="3"/>
        <v>2.5</v>
      </c>
      <c r="T34" s="33">
        <f t="shared" si="77"/>
        <v>13.5</v>
      </c>
      <c r="U34" s="33">
        <f t="shared" si="78"/>
        <v>0.40540540540540543</v>
      </c>
      <c r="V34" s="32">
        <v>36.5</v>
      </c>
      <c r="W34" s="33">
        <f t="shared" si="29"/>
        <v>2.9500000000000028</v>
      </c>
      <c r="X34" s="33">
        <f t="shared" si="30"/>
        <v>2.5</v>
      </c>
      <c r="Y34" s="33">
        <f t="shared" si="31"/>
        <v>6.8493150684931503E-2</v>
      </c>
      <c r="Z34" s="32">
        <v>39</v>
      </c>
      <c r="AA34" s="33">
        <f t="shared" si="32"/>
        <v>2.5499999999999972</v>
      </c>
      <c r="AB34" s="33">
        <f t="shared" si="33"/>
        <v>2.2000000000000028</v>
      </c>
      <c r="AC34" s="33">
        <f t="shared" si="34"/>
        <v>5.641025641025648E-2</v>
      </c>
      <c r="AD34" s="32">
        <v>41.2</v>
      </c>
      <c r="AE34" s="33">
        <f t="shared" si="35"/>
        <v>1.2000000000000028</v>
      </c>
      <c r="AF34" s="33">
        <f t="shared" si="36"/>
        <v>3.5999999999999943</v>
      </c>
      <c r="AG34" s="33">
        <f t="shared" si="37"/>
        <v>8.7378640776698879E-2</v>
      </c>
      <c r="AH34" s="32">
        <v>44.8</v>
      </c>
      <c r="AI34" s="33">
        <f t="shared" si="38"/>
        <v>1.4500000000000028</v>
      </c>
      <c r="AJ34" s="33">
        <f t="shared" si="39"/>
        <v>2</v>
      </c>
      <c r="AK34" s="33">
        <f t="shared" si="40"/>
        <v>4.4642857142857144E-2</v>
      </c>
      <c r="AL34" s="32">
        <v>46.8</v>
      </c>
      <c r="AM34" s="33">
        <f t="shared" si="5"/>
        <v>0.79999999999999716</v>
      </c>
      <c r="AN34" s="32">
        <f t="shared" si="79"/>
        <v>27.099999999999998</v>
      </c>
      <c r="AO34" s="33">
        <f t="shared" si="80"/>
        <v>1.3756345177664975</v>
      </c>
      <c r="AP34" s="51"/>
      <c r="AQ34" s="34">
        <f t="shared" si="41"/>
        <v>34.39</v>
      </c>
      <c r="AR34" s="35">
        <f t="shared" si="8"/>
        <v>10</v>
      </c>
      <c r="AS34" s="36">
        <f t="shared" si="42"/>
        <v>2.7960468125154416</v>
      </c>
      <c r="AT34" s="36">
        <f t="shared" si="43"/>
        <v>27.975000000000001</v>
      </c>
      <c r="AU34" s="36">
        <f t="shared" si="9"/>
        <v>40.650000000000006</v>
      </c>
      <c r="AV34" s="36">
        <f t="shared" si="44"/>
        <v>12.675000000000004</v>
      </c>
      <c r="AW34" s="36">
        <f t="shared" si="10"/>
        <v>-0.18101235988436315</v>
      </c>
      <c r="AX34" s="79">
        <f t="shared" si="45"/>
        <v>8.7378640776698879E-2</v>
      </c>
      <c r="AY34" s="99">
        <f t="shared" si="46"/>
        <v>1.8885490091767376</v>
      </c>
      <c r="AZ34" s="1"/>
      <c r="BA34" s="37">
        <f t="shared" si="47"/>
        <v>19.7</v>
      </c>
      <c r="BB34" s="56">
        <f t="shared" si="48"/>
        <v>25.3</v>
      </c>
      <c r="BC34" s="56">
        <f t="shared" si="49"/>
        <v>27.3</v>
      </c>
      <c r="BD34" s="56">
        <f t="shared" si="50"/>
        <v>30</v>
      </c>
      <c r="BE34" s="56">
        <f t="shared" si="51"/>
        <v>33.299999999999997</v>
      </c>
      <c r="BF34" s="56">
        <f t="shared" si="52"/>
        <v>36.5</v>
      </c>
      <c r="BG34" s="56">
        <f t="shared" si="53"/>
        <v>39</v>
      </c>
      <c r="BH34" s="56">
        <f t="shared" si="54"/>
        <v>41.2</v>
      </c>
      <c r="BI34" s="56">
        <f t="shared" si="55"/>
        <v>44.8</v>
      </c>
      <c r="BJ34" s="62">
        <f t="shared" si="56"/>
        <v>46.8</v>
      </c>
      <c r="BK34" s="67">
        <f t="shared" si="57"/>
        <v>0.28426395939086302</v>
      </c>
      <c r="BL34" s="67">
        <f t="shared" si="58"/>
        <v>7.9051383399209488E-2</v>
      </c>
      <c r="BM34" s="67">
        <f t="shared" si="59"/>
        <v>9.8901098901098869E-2</v>
      </c>
      <c r="BN34" s="67">
        <f t="shared" si="60"/>
        <v>0.1099999999999999</v>
      </c>
      <c r="BO34" s="67">
        <f t="shared" si="61"/>
        <v>9.6096096096096192E-2</v>
      </c>
      <c r="BP34" s="67">
        <f t="shared" si="62"/>
        <v>6.8493150684931503E-2</v>
      </c>
      <c r="BQ34" s="67">
        <f t="shared" si="63"/>
        <v>5.641025641025648E-2</v>
      </c>
      <c r="BR34" s="67">
        <f t="shared" si="64"/>
        <v>8.7378640776698879E-2</v>
      </c>
      <c r="BS34" s="67">
        <f t="shared" si="65"/>
        <v>4.4642857142857144E-2</v>
      </c>
      <c r="BT34" s="52">
        <f>ABS(BK34-$AX$34)</f>
        <v>0.19688531861416414</v>
      </c>
      <c r="BU34" s="36">
        <f t="shared" ref="BU34:CB34" si="100">ABS(BL34-$AX$34)</f>
        <v>8.3272573774893915E-3</v>
      </c>
      <c r="BV34" s="36">
        <f t="shared" si="100"/>
        <v>1.152245812439999E-2</v>
      </c>
      <c r="BW34" s="36">
        <f t="shared" si="100"/>
        <v>2.2621359223301024E-2</v>
      </c>
      <c r="BX34" s="36">
        <f t="shared" si="100"/>
        <v>8.7174553193973131E-3</v>
      </c>
      <c r="BY34" s="36">
        <f t="shared" si="100"/>
        <v>1.8885490091767376E-2</v>
      </c>
      <c r="BZ34" s="36">
        <f t="shared" si="100"/>
        <v>3.0968384366442399E-2</v>
      </c>
      <c r="CA34" s="36">
        <f t="shared" si="100"/>
        <v>0</v>
      </c>
      <c r="CB34" s="81">
        <f t="shared" si="100"/>
        <v>4.2735783633841735E-2</v>
      </c>
      <c r="CC34" s="70"/>
      <c r="CD34" s="97"/>
    </row>
    <row r="35" spans="1:82" x14ac:dyDescent="0.25">
      <c r="A35" s="1">
        <v>969</v>
      </c>
      <c r="B35" s="32">
        <v>17.399999999999999</v>
      </c>
      <c r="C35" s="33">
        <f t="shared" si="19"/>
        <v>2.1000000000000014</v>
      </c>
      <c r="D35" s="33">
        <f t="shared" si="20"/>
        <v>5.7000000000000028</v>
      </c>
      <c r="E35" s="33">
        <f t="shared" si="21"/>
        <v>0.32758620689655193</v>
      </c>
      <c r="F35" s="32">
        <v>23.1</v>
      </c>
      <c r="G35" s="33">
        <f t="shared" si="0"/>
        <v>5.0000000000000711E-2</v>
      </c>
      <c r="H35" s="32">
        <f t="shared" si="22"/>
        <v>2.6999999999999993</v>
      </c>
      <c r="I35" s="33">
        <f t="shared" si="23"/>
        <v>0.11688311688311684</v>
      </c>
      <c r="J35" s="32">
        <v>25.8</v>
      </c>
      <c r="K35" s="33">
        <f t="shared" si="1"/>
        <v>0.80000000000000071</v>
      </c>
      <c r="L35" s="33">
        <f t="shared" si="24"/>
        <v>2.3000000000000007</v>
      </c>
      <c r="M35" s="33">
        <f t="shared" si="25"/>
        <v>8.9147286821705446E-2</v>
      </c>
      <c r="N35" s="32">
        <v>28.1</v>
      </c>
      <c r="O35" s="33">
        <f t="shared" si="2"/>
        <v>0.45000000000000284</v>
      </c>
      <c r="P35" s="32">
        <f t="shared" si="84"/>
        <v>3.2999999999999972</v>
      </c>
      <c r="Q35" s="33">
        <f t="shared" si="85"/>
        <v>0.11743772241992873</v>
      </c>
      <c r="R35" s="32">
        <v>31.4</v>
      </c>
      <c r="S35" s="33">
        <f t="shared" si="3"/>
        <v>0.60000000000000142</v>
      </c>
      <c r="T35" s="33">
        <f t="shared" si="77"/>
        <v>15.700000000000003</v>
      </c>
      <c r="U35" s="33">
        <f t="shared" si="78"/>
        <v>0.50000000000000011</v>
      </c>
      <c r="V35" s="32">
        <v>34.6</v>
      </c>
      <c r="W35" s="33">
        <f t="shared" si="29"/>
        <v>1.0500000000000043</v>
      </c>
      <c r="X35" s="33">
        <f t="shared" si="30"/>
        <v>3.1999999999999957</v>
      </c>
      <c r="Y35" s="33">
        <f t="shared" si="31"/>
        <v>9.2485549132947847E-2</v>
      </c>
      <c r="Z35" s="32">
        <v>37.799999999999997</v>
      </c>
      <c r="AA35" s="33">
        <f t="shared" si="32"/>
        <v>1.3499999999999943</v>
      </c>
      <c r="AB35" s="33">
        <f t="shared" si="33"/>
        <v>2.2000000000000028</v>
      </c>
      <c r="AC35" s="33">
        <f t="shared" si="34"/>
        <v>5.8201058201058281E-2</v>
      </c>
      <c r="AD35" s="32">
        <v>40</v>
      </c>
      <c r="AE35" s="33">
        <f t="shared" si="35"/>
        <v>0</v>
      </c>
      <c r="AF35" s="33">
        <f t="shared" si="36"/>
        <v>3.5</v>
      </c>
      <c r="AG35" s="33">
        <f t="shared" si="37"/>
        <v>8.7499999999999994E-2</v>
      </c>
      <c r="AH35" s="32">
        <v>43.5</v>
      </c>
      <c r="AI35" s="33">
        <f t="shared" si="38"/>
        <v>0.15000000000000568</v>
      </c>
      <c r="AJ35" s="33">
        <f t="shared" si="39"/>
        <v>3.6000000000000014</v>
      </c>
      <c r="AK35" s="33">
        <f t="shared" si="40"/>
        <v>8.2758620689655199E-2</v>
      </c>
      <c r="AL35" s="32">
        <v>47.1</v>
      </c>
      <c r="AM35" s="33">
        <f t="shared" si="5"/>
        <v>1.1000000000000014</v>
      </c>
      <c r="AN35" s="32">
        <f t="shared" si="79"/>
        <v>29.700000000000003</v>
      </c>
      <c r="AO35" s="33">
        <f t="shared" si="80"/>
        <v>1.7068965517241383</v>
      </c>
      <c r="AP35" s="51"/>
      <c r="AQ35" s="34">
        <f t="shared" si="41"/>
        <v>32.880000000000003</v>
      </c>
      <c r="AR35" s="35">
        <f t="shared" si="8"/>
        <v>10</v>
      </c>
      <c r="AS35" s="36">
        <f t="shared" si="42"/>
        <v>2.9875593903906101</v>
      </c>
      <c r="AT35" s="36">
        <f t="shared" si="43"/>
        <v>26.375</v>
      </c>
      <c r="AU35" s="36">
        <f t="shared" si="9"/>
        <v>39.450000000000003</v>
      </c>
      <c r="AV35" s="36">
        <f t="shared" si="44"/>
        <v>13.075000000000003</v>
      </c>
      <c r="AW35" s="36">
        <f t="shared" si="10"/>
        <v>-9.1243982573096585E-2</v>
      </c>
      <c r="AX35" s="79">
        <f t="shared" si="45"/>
        <v>9.2485549132947847E-2</v>
      </c>
      <c r="AY35" s="99">
        <f t="shared" si="46"/>
        <v>0.97269284432926484</v>
      </c>
      <c r="AZ35" s="1"/>
      <c r="BA35" s="37">
        <f t="shared" si="47"/>
        <v>17.399999999999999</v>
      </c>
      <c r="BB35" s="56">
        <f t="shared" si="48"/>
        <v>23.1</v>
      </c>
      <c r="BC35" s="56">
        <f t="shared" si="49"/>
        <v>25.8</v>
      </c>
      <c r="BD35" s="56">
        <f t="shared" si="50"/>
        <v>28.1</v>
      </c>
      <c r="BE35" s="56">
        <f t="shared" si="51"/>
        <v>31.4</v>
      </c>
      <c r="BF35" s="56">
        <f t="shared" si="52"/>
        <v>34.6</v>
      </c>
      <c r="BG35" s="56">
        <f t="shared" si="53"/>
        <v>37.799999999999997</v>
      </c>
      <c r="BH35" s="56">
        <f t="shared" si="54"/>
        <v>40</v>
      </c>
      <c r="BI35" s="56">
        <f t="shared" si="55"/>
        <v>43.5</v>
      </c>
      <c r="BJ35" s="62">
        <f t="shared" si="56"/>
        <v>47.1</v>
      </c>
      <c r="BK35" s="67">
        <f t="shared" si="57"/>
        <v>0.32758620689655193</v>
      </c>
      <c r="BL35" s="67">
        <f t="shared" si="58"/>
        <v>0.11688311688311684</v>
      </c>
      <c r="BM35" s="67">
        <f t="shared" si="59"/>
        <v>8.9147286821705446E-2</v>
      </c>
      <c r="BN35" s="67">
        <f t="shared" si="60"/>
        <v>0.11743772241992873</v>
      </c>
      <c r="BO35" s="67">
        <f t="shared" si="61"/>
        <v>0.1019108280254778</v>
      </c>
      <c r="BP35" s="67">
        <f t="shared" si="62"/>
        <v>9.2485549132947847E-2</v>
      </c>
      <c r="BQ35" s="67">
        <f t="shared" si="63"/>
        <v>5.8201058201058281E-2</v>
      </c>
      <c r="BR35" s="67">
        <f t="shared" si="64"/>
        <v>8.7499999999999994E-2</v>
      </c>
      <c r="BS35" s="67">
        <f t="shared" si="65"/>
        <v>8.2758620689655199E-2</v>
      </c>
      <c r="BT35" s="52">
        <f>ABS(BK35-$AX$35)</f>
        <v>0.23510065776360409</v>
      </c>
      <c r="BU35" s="36">
        <f t="shared" ref="BU35:CB35" si="101">ABS(BL35-$AX$35)</f>
        <v>2.4397567750168991E-2</v>
      </c>
      <c r="BV35" s="36">
        <f t="shared" si="101"/>
        <v>3.3382623112424015E-3</v>
      </c>
      <c r="BW35" s="36">
        <f t="shared" si="101"/>
        <v>2.4952173286980878E-2</v>
      </c>
      <c r="BX35" s="36">
        <f t="shared" si="101"/>
        <v>9.425278892529948E-3</v>
      </c>
      <c r="BY35" s="36">
        <f t="shared" si="101"/>
        <v>0</v>
      </c>
      <c r="BZ35" s="36">
        <f t="shared" si="101"/>
        <v>3.4284490931889566E-2</v>
      </c>
      <c r="CA35" s="36">
        <f t="shared" si="101"/>
        <v>4.985549132947853E-3</v>
      </c>
      <c r="CB35" s="81">
        <f t="shared" si="101"/>
        <v>9.7269284432926484E-3</v>
      </c>
      <c r="CC35" s="70"/>
      <c r="CD35" s="97"/>
    </row>
    <row r="36" spans="1:82" x14ac:dyDescent="0.25">
      <c r="A36" s="1">
        <v>968</v>
      </c>
      <c r="B36" s="32">
        <v>18.100000000000001</v>
      </c>
      <c r="C36" s="33">
        <f t="shared" si="19"/>
        <v>1.3999999999999986</v>
      </c>
      <c r="D36" s="33">
        <f t="shared" si="20"/>
        <v>5.0999999999999979</v>
      </c>
      <c r="E36" s="33">
        <f t="shared" si="21"/>
        <v>0.28176795580110481</v>
      </c>
      <c r="F36" s="32">
        <v>23.2</v>
      </c>
      <c r="G36" s="33">
        <f t="shared" si="0"/>
        <v>0.14999999999999858</v>
      </c>
      <c r="H36" s="32">
        <f t="shared" si="22"/>
        <v>1.8000000000000007</v>
      </c>
      <c r="I36" s="33">
        <f t="shared" si="23"/>
        <v>7.7586206896551754E-2</v>
      </c>
      <c r="J36" s="32">
        <v>25</v>
      </c>
      <c r="K36" s="33">
        <f t="shared" si="1"/>
        <v>0</v>
      </c>
      <c r="L36" s="33">
        <f t="shared" si="24"/>
        <v>2.6999999999999993</v>
      </c>
      <c r="M36" s="33">
        <f t="shared" si="25"/>
        <v>0.10799999999999997</v>
      </c>
      <c r="N36" s="32">
        <v>27.7</v>
      </c>
      <c r="O36" s="33">
        <f t="shared" si="2"/>
        <v>5.0000000000000711E-2</v>
      </c>
      <c r="P36" s="32">
        <f t="shared" si="84"/>
        <v>3</v>
      </c>
      <c r="Q36" s="33">
        <f t="shared" si="85"/>
        <v>0.10830324909747292</v>
      </c>
      <c r="R36" s="32">
        <v>30.7</v>
      </c>
      <c r="S36" s="33">
        <f t="shared" si="3"/>
        <v>9.9999999999997868E-2</v>
      </c>
      <c r="T36" s="33">
        <f t="shared" si="77"/>
        <v>16.2</v>
      </c>
      <c r="U36" s="33">
        <f t="shared" si="78"/>
        <v>0.52768729641693812</v>
      </c>
      <c r="V36" s="32">
        <v>33.4</v>
      </c>
      <c r="W36" s="33">
        <f t="shared" si="29"/>
        <v>0.14999999999999858</v>
      </c>
      <c r="X36" s="33">
        <f t="shared" si="30"/>
        <v>3.7000000000000028</v>
      </c>
      <c r="Y36" s="33">
        <f t="shared" si="31"/>
        <v>0.11077844311377255</v>
      </c>
      <c r="Z36" s="32">
        <v>37.1</v>
      </c>
      <c r="AA36" s="33">
        <f t="shared" si="32"/>
        <v>0.64999999999999858</v>
      </c>
      <c r="AB36" s="33">
        <f t="shared" si="33"/>
        <v>2.8999999999999986</v>
      </c>
      <c r="AC36" s="33">
        <f t="shared" si="34"/>
        <v>7.816711590296492E-2</v>
      </c>
      <c r="AD36" s="32">
        <v>40</v>
      </c>
      <c r="AE36" s="33">
        <f t="shared" si="35"/>
        <v>0</v>
      </c>
      <c r="AF36" s="33">
        <f t="shared" si="36"/>
        <v>3.8999999999999986</v>
      </c>
      <c r="AG36" s="33">
        <f t="shared" si="37"/>
        <v>9.7499999999999962E-2</v>
      </c>
      <c r="AH36" s="32">
        <v>43.9</v>
      </c>
      <c r="AI36" s="33">
        <f t="shared" si="38"/>
        <v>0.55000000000000426</v>
      </c>
      <c r="AJ36" s="33">
        <f t="shared" si="39"/>
        <v>3</v>
      </c>
      <c r="AK36" s="33">
        <f t="shared" si="40"/>
        <v>6.8337129840546698E-2</v>
      </c>
      <c r="AL36" s="32">
        <v>46.9</v>
      </c>
      <c r="AM36" s="33">
        <f t="shared" si="5"/>
        <v>0.89999999999999858</v>
      </c>
      <c r="AN36" s="32">
        <f t="shared" si="79"/>
        <v>28.799999999999997</v>
      </c>
      <c r="AO36" s="33">
        <f t="shared" si="80"/>
        <v>1.5911602209944748</v>
      </c>
      <c r="AP36" s="51"/>
      <c r="AQ36" s="34">
        <f t="shared" si="41"/>
        <v>32.599999999999994</v>
      </c>
      <c r="AR36" s="35">
        <f t="shared" si="8"/>
        <v>10</v>
      </c>
      <c r="AS36" s="36">
        <f t="shared" si="42"/>
        <v>2.9661422757514577</v>
      </c>
      <c r="AT36" s="36">
        <f t="shared" si="43"/>
        <v>25.675000000000001</v>
      </c>
      <c r="AU36" s="36">
        <f t="shared" si="9"/>
        <v>39.274999999999999</v>
      </c>
      <c r="AV36" s="36">
        <f t="shared" si="44"/>
        <v>13.599999999999998</v>
      </c>
      <c r="AW36" s="36">
        <f t="shared" si="10"/>
        <v>7.0901294033471646E-2</v>
      </c>
      <c r="AX36" s="79">
        <f t="shared" si="45"/>
        <v>9.7499999999999962E-2</v>
      </c>
      <c r="AY36" s="99">
        <f t="shared" si="46"/>
        <v>1.3278443113772589</v>
      </c>
      <c r="AZ36" s="1"/>
      <c r="BA36" s="37">
        <f t="shared" si="47"/>
        <v>18.100000000000001</v>
      </c>
      <c r="BB36" s="56">
        <f t="shared" si="48"/>
        <v>23.2</v>
      </c>
      <c r="BC36" s="56">
        <f t="shared" si="49"/>
        <v>25</v>
      </c>
      <c r="BD36" s="56">
        <f t="shared" si="50"/>
        <v>27.7</v>
      </c>
      <c r="BE36" s="56">
        <f t="shared" si="51"/>
        <v>30.7</v>
      </c>
      <c r="BF36" s="56">
        <f t="shared" si="52"/>
        <v>33.4</v>
      </c>
      <c r="BG36" s="56">
        <f t="shared" si="53"/>
        <v>37.1</v>
      </c>
      <c r="BH36" s="56">
        <f t="shared" si="54"/>
        <v>40</v>
      </c>
      <c r="BI36" s="56">
        <f t="shared" si="55"/>
        <v>43.9</v>
      </c>
      <c r="BJ36" s="62">
        <f t="shared" si="56"/>
        <v>46.9</v>
      </c>
      <c r="BK36" s="67">
        <f t="shared" si="57"/>
        <v>0.28176795580110481</v>
      </c>
      <c r="BL36" s="67">
        <f t="shared" si="58"/>
        <v>7.7586206896551754E-2</v>
      </c>
      <c r="BM36" s="67">
        <f t="shared" si="59"/>
        <v>0.10799999999999997</v>
      </c>
      <c r="BN36" s="67">
        <f t="shared" si="60"/>
        <v>0.10830324909747292</v>
      </c>
      <c r="BO36" s="67">
        <f t="shared" si="61"/>
        <v>8.7947882736156335E-2</v>
      </c>
      <c r="BP36" s="67">
        <f t="shared" si="62"/>
        <v>0.11077844311377255</v>
      </c>
      <c r="BQ36" s="67">
        <f t="shared" si="63"/>
        <v>7.816711590296492E-2</v>
      </c>
      <c r="BR36" s="67">
        <f t="shared" si="64"/>
        <v>9.7499999999999962E-2</v>
      </c>
      <c r="BS36" s="67">
        <f t="shared" si="65"/>
        <v>6.8337129840546698E-2</v>
      </c>
      <c r="BT36" s="52">
        <f>ABS(BK36-$AX$36)</f>
        <v>0.18426795580110483</v>
      </c>
      <c r="BU36" s="36">
        <f t="shared" ref="BU36:CB36" si="102">ABS(BL36-$AX$36)</f>
        <v>1.9913793103448207E-2</v>
      </c>
      <c r="BV36" s="36">
        <f t="shared" si="102"/>
        <v>1.0500000000000009E-2</v>
      </c>
      <c r="BW36" s="36">
        <f t="shared" si="102"/>
        <v>1.0803249097472961E-2</v>
      </c>
      <c r="BX36" s="36">
        <f t="shared" si="102"/>
        <v>9.5521172638436264E-3</v>
      </c>
      <c r="BY36" s="36">
        <f t="shared" si="102"/>
        <v>1.3278443113772589E-2</v>
      </c>
      <c r="BZ36" s="36">
        <f t="shared" si="102"/>
        <v>1.9332884097035041E-2</v>
      </c>
      <c r="CA36" s="36">
        <f t="shared" si="102"/>
        <v>0</v>
      </c>
      <c r="CB36" s="81">
        <f t="shared" si="102"/>
        <v>2.9162870159453264E-2</v>
      </c>
      <c r="CC36" s="70"/>
      <c r="CD36" s="97"/>
    </row>
    <row r="37" spans="1:82" x14ac:dyDescent="0.25">
      <c r="A37" s="1">
        <v>967</v>
      </c>
      <c r="B37" s="32">
        <v>17.3</v>
      </c>
      <c r="C37" s="33">
        <f t="shared" si="19"/>
        <v>2.1999999999999993</v>
      </c>
      <c r="D37" s="33">
        <f t="shared" si="20"/>
        <v>5.3000000000000007</v>
      </c>
      <c r="E37" s="33">
        <f t="shared" si="21"/>
        <v>0.30635838150289019</v>
      </c>
      <c r="F37" s="32">
        <v>22.6</v>
      </c>
      <c r="G37" s="33">
        <f t="shared" si="0"/>
        <v>0.44999999999999929</v>
      </c>
      <c r="H37" s="32">
        <f t="shared" si="22"/>
        <v>2</v>
      </c>
      <c r="I37" s="33">
        <f t="shared" si="23"/>
        <v>8.8495575221238937E-2</v>
      </c>
      <c r="J37" s="32">
        <v>24.6</v>
      </c>
      <c r="K37" s="33">
        <f t="shared" si="1"/>
        <v>0.39999999999999858</v>
      </c>
      <c r="L37" s="33">
        <f t="shared" si="24"/>
        <v>2.5999999999999979</v>
      </c>
      <c r="M37" s="33">
        <f t="shared" si="25"/>
        <v>0.10569105691056901</v>
      </c>
      <c r="N37" s="32">
        <v>27.2</v>
      </c>
      <c r="O37" s="33">
        <f t="shared" si="2"/>
        <v>0.44999999999999929</v>
      </c>
      <c r="P37" s="32">
        <f t="shared" si="84"/>
        <v>3.5</v>
      </c>
      <c r="Q37" s="33">
        <f t="shared" si="85"/>
        <v>0.12867647058823531</v>
      </c>
      <c r="R37" s="32">
        <v>30.7</v>
      </c>
      <c r="S37" s="33">
        <f t="shared" si="3"/>
        <v>9.9999999999997868E-2</v>
      </c>
      <c r="T37" s="33">
        <f t="shared" si="77"/>
        <v>14.7</v>
      </c>
      <c r="U37" s="33">
        <f t="shared" si="78"/>
        <v>0.47882736156351791</v>
      </c>
      <c r="V37" s="32">
        <v>32.9</v>
      </c>
      <c r="W37" s="33">
        <f t="shared" si="29"/>
        <v>0.64999999999999858</v>
      </c>
      <c r="X37" s="33">
        <f t="shared" si="30"/>
        <v>2.5</v>
      </c>
      <c r="Y37" s="33">
        <f t="shared" si="31"/>
        <v>7.598784194528875E-2</v>
      </c>
      <c r="Z37" s="32">
        <v>35.4</v>
      </c>
      <c r="AA37" s="33">
        <f t="shared" si="32"/>
        <v>1.0500000000000043</v>
      </c>
      <c r="AB37" s="33">
        <f t="shared" si="33"/>
        <v>3.1000000000000014</v>
      </c>
      <c r="AC37" s="33">
        <f t="shared" si="34"/>
        <v>8.7570621468926593E-2</v>
      </c>
      <c r="AD37" s="32">
        <v>38.5</v>
      </c>
      <c r="AE37" s="33">
        <f t="shared" si="35"/>
        <v>1.5</v>
      </c>
      <c r="AF37" s="33">
        <f t="shared" si="36"/>
        <v>3.3999999999999986</v>
      </c>
      <c r="AG37" s="33">
        <f t="shared" si="37"/>
        <v>8.8311688311688272E-2</v>
      </c>
      <c r="AH37" s="32">
        <v>41.9</v>
      </c>
      <c r="AI37" s="33">
        <f t="shared" si="38"/>
        <v>1.4499999999999957</v>
      </c>
      <c r="AJ37" s="33">
        <f t="shared" si="39"/>
        <v>3.5</v>
      </c>
      <c r="AK37" s="33">
        <f t="shared" si="40"/>
        <v>8.3532219570405727E-2</v>
      </c>
      <c r="AL37" s="32">
        <v>45.4</v>
      </c>
      <c r="AM37" s="33">
        <f t="shared" si="5"/>
        <v>0.60000000000000142</v>
      </c>
      <c r="AN37" s="32">
        <f t="shared" si="79"/>
        <v>28.099999999999998</v>
      </c>
      <c r="AO37" s="33">
        <f t="shared" si="80"/>
        <v>1.6242774566473988</v>
      </c>
      <c r="AP37" s="51"/>
      <c r="AQ37" s="34">
        <f t="shared" si="41"/>
        <v>31.65</v>
      </c>
      <c r="AR37" s="35">
        <f t="shared" si="8"/>
        <v>10</v>
      </c>
      <c r="AS37" s="36">
        <f t="shared" si="42"/>
        <v>2.818401832402341</v>
      </c>
      <c r="AT37" s="36">
        <f t="shared" si="43"/>
        <v>25.25</v>
      </c>
      <c r="AU37" s="36">
        <f t="shared" si="9"/>
        <v>37.725000000000001</v>
      </c>
      <c r="AV37" s="36">
        <f t="shared" si="44"/>
        <v>12.475000000000001</v>
      </c>
      <c r="AW37" s="36">
        <f t="shared" si="10"/>
        <v>-1.6279167676882967E-2</v>
      </c>
      <c r="AX37" s="79">
        <f t="shared" si="45"/>
        <v>8.8311688311688272E-2</v>
      </c>
      <c r="AY37" s="99">
        <f t="shared" si="46"/>
        <v>1.232384636639952</v>
      </c>
      <c r="AZ37" s="1"/>
      <c r="BA37" s="37">
        <f t="shared" si="47"/>
        <v>17.3</v>
      </c>
      <c r="BB37" s="56">
        <f t="shared" si="48"/>
        <v>22.6</v>
      </c>
      <c r="BC37" s="56">
        <f t="shared" si="49"/>
        <v>24.6</v>
      </c>
      <c r="BD37" s="56">
        <f t="shared" si="50"/>
        <v>27.2</v>
      </c>
      <c r="BE37" s="56">
        <f t="shared" si="51"/>
        <v>30.7</v>
      </c>
      <c r="BF37" s="56">
        <f t="shared" si="52"/>
        <v>32.9</v>
      </c>
      <c r="BG37" s="56">
        <f t="shared" si="53"/>
        <v>35.4</v>
      </c>
      <c r="BH37" s="56">
        <f t="shared" si="54"/>
        <v>38.5</v>
      </c>
      <c r="BI37" s="56">
        <f t="shared" si="55"/>
        <v>41.9</v>
      </c>
      <c r="BJ37" s="62">
        <f t="shared" si="56"/>
        <v>45.4</v>
      </c>
      <c r="BK37" s="67">
        <f t="shared" si="57"/>
        <v>0.30635838150289019</v>
      </c>
      <c r="BL37" s="67">
        <f t="shared" si="58"/>
        <v>8.8495575221238937E-2</v>
      </c>
      <c r="BM37" s="67">
        <f t="shared" si="59"/>
        <v>0.10569105691056901</v>
      </c>
      <c r="BN37" s="67">
        <f t="shared" si="60"/>
        <v>0.12867647058823531</v>
      </c>
      <c r="BO37" s="67">
        <f t="shared" si="61"/>
        <v>7.1661237785016263E-2</v>
      </c>
      <c r="BP37" s="67">
        <f t="shared" si="62"/>
        <v>7.598784194528875E-2</v>
      </c>
      <c r="BQ37" s="67">
        <f t="shared" si="63"/>
        <v>8.7570621468926593E-2</v>
      </c>
      <c r="BR37" s="67">
        <f t="shared" si="64"/>
        <v>8.8311688311688272E-2</v>
      </c>
      <c r="BS37" s="67">
        <f t="shared" si="65"/>
        <v>8.3532219570405727E-2</v>
      </c>
      <c r="BT37" s="52">
        <f>ABS(BK37-$AX$37)</f>
        <v>0.2180466931912019</v>
      </c>
      <c r="BU37" s="36">
        <f t="shared" ref="BU37:CB37" si="103">ABS(BL37-$AX$37)</f>
        <v>1.8388690955066511E-4</v>
      </c>
      <c r="BV37" s="36">
        <f t="shared" si="103"/>
        <v>1.7379368598880743E-2</v>
      </c>
      <c r="BW37" s="36">
        <f t="shared" si="103"/>
        <v>4.0364782276547037E-2</v>
      </c>
      <c r="BX37" s="36">
        <f t="shared" si="103"/>
        <v>1.6650450526672009E-2</v>
      </c>
      <c r="BY37" s="36">
        <f t="shared" si="103"/>
        <v>1.2323846366399521E-2</v>
      </c>
      <c r="BZ37" s="36">
        <f t="shared" si="103"/>
        <v>7.4106684276167845E-4</v>
      </c>
      <c r="CA37" s="36">
        <f t="shared" si="103"/>
        <v>0</v>
      </c>
      <c r="CB37" s="81">
        <f t="shared" si="103"/>
        <v>4.7794687412825443E-3</v>
      </c>
      <c r="CC37" s="70"/>
      <c r="CD37" s="97"/>
    </row>
    <row r="38" spans="1:82" x14ac:dyDescent="0.25">
      <c r="A38" s="1">
        <v>966</v>
      </c>
      <c r="B38" s="32">
        <v>19.2</v>
      </c>
      <c r="C38" s="33">
        <f t="shared" si="19"/>
        <v>0.30000000000000071</v>
      </c>
      <c r="D38" s="33">
        <f t="shared" si="20"/>
        <v>3.1000000000000014</v>
      </c>
      <c r="E38" s="33">
        <f t="shared" si="21"/>
        <v>0.16145833333333343</v>
      </c>
      <c r="F38" s="32">
        <v>22.3</v>
      </c>
      <c r="G38" s="33">
        <f t="shared" si="0"/>
        <v>0.75</v>
      </c>
      <c r="H38" s="32">
        <f t="shared" ref="H38:H52" si="104">J38-F38</f>
        <v>1.6999999999999993</v>
      </c>
      <c r="I38" s="33">
        <f t="shared" ref="I38:I52" si="105">H38/F38</f>
        <v>7.6233183856502212E-2</v>
      </c>
      <c r="J38" s="32">
        <v>24</v>
      </c>
      <c r="K38" s="33">
        <f t="shared" si="1"/>
        <v>1</v>
      </c>
      <c r="L38" s="33">
        <f t="shared" ref="L38:L52" si="106">N38-J38</f>
        <v>2</v>
      </c>
      <c r="M38" s="33">
        <f t="shared" ref="M38:M52" si="107">L38/J38</f>
        <v>8.3333333333333329E-2</v>
      </c>
      <c r="N38" s="32">
        <v>26</v>
      </c>
      <c r="O38" s="33">
        <f t="shared" si="2"/>
        <v>1.6499999999999986</v>
      </c>
      <c r="P38" s="32">
        <f t="shared" si="84"/>
        <v>2.6999999999999993</v>
      </c>
      <c r="Q38" s="33">
        <f t="shared" si="85"/>
        <v>0.10384615384615382</v>
      </c>
      <c r="R38" s="32">
        <v>28.7</v>
      </c>
      <c r="S38" s="33">
        <f t="shared" si="3"/>
        <v>2.0999999999999979</v>
      </c>
      <c r="T38" s="33">
        <f t="shared" si="77"/>
        <v>13.900000000000002</v>
      </c>
      <c r="U38" s="33">
        <f t="shared" si="78"/>
        <v>0.48432055749128927</v>
      </c>
      <c r="V38" s="32">
        <v>30.8</v>
      </c>
      <c r="W38" s="33">
        <f t="shared" si="29"/>
        <v>2.7499999999999964</v>
      </c>
      <c r="X38" s="33">
        <f t="shared" si="30"/>
        <v>1.9000000000000021</v>
      </c>
      <c r="Y38" s="33">
        <f t="shared" si="31"/>
        <v>6.1688311688311757E-2</v>
      </c>
      <c r="Z38" s="32">
        <v>32.700000000000003</v>
      </c>
      <c r="AA38" s="33">
        <f t="shared" si="32"/>
        <v>3.75</v>
      </c>
      <c r="AB38" s="33">
        <f t="shared" si="33"/>
        <v>3.3999999999999986</v>
      </c>
      <c r="AC38" s="33">
        <f t="shared" si="34"/>
        <v>0.10397553516819566</v>
      </c>
      <c r="AD38" s="32">
        <v>36.1</v>
      </c>
      <c r="AE38" s="33">
        <f t="shared" si="35"/>
        <v>3.8999999999999986</v>
      </c>
      <c r="AF38" s="33">
        <f t="shared" si="36"/>
        <v>3.7999999999999972</v>
      </c>
      <c r="AG38" s="33">
        <f t="shared" si="37"/>
        <v>0.10526315789473675</v>
      </c>
      <c r="AH38" s="32">
        <v>39.9</v>
      </c>
      <c r="AI38" s="33">
        <f t="shared" si="38"/>
        <v>3.4499999999999957</v>
      </c>
      <c r="AJ38" s="33">
        <f t="shared" si="39"/>
        <v>2.7000000000000028</v>
      </c>
      <c r="AK38" s="33">
        <f t="shared" si="40"/>
        <v>6.7669172932330907E-2</v>
      </c>
      <c r="AL38" s="32">
        <v>42.6</v>
      </c>
      <c r="AM38" s="33">
        <f t="shared" si="5"/>
        <v>3.3999999999999986</v>
      </c>
      <c r="AN38" s="32">
        <f t="shared" si="79"/>
        <v>23.400000000000002</v>
      </c>
      <c r="AO38" s="33">
        <f t="shared" si="80"/>
        <v>1.2187500000000002</v>
      </c>
      <c r="AP38" s="51"/>
      <c r="AQ38" s="34">
        <f t="shared" si="41"/>
        <v>30.23</v>
      </c>
      <c r="AR38" s="35">
        <f t="shared" si="8"/>
        <v>10</v>
      </c>
      <c r="AS38" s="36">
        <f t="shared" si="42"/>
        <v>2.428993847483174</v>
      </c>
      <c r="AT38" s="36">
        <f t="shared" si="43"/>
        <v>24.5</v>
      </c>
      <c r="AU38" s="36">
        <f t="shared" si="9"/>
        <v>35.25</v>
      </c>
      <c r="AV38" s="36">
        <f t="shared" si="44"/>
        <v>10.75</v>
      </c>
      <c r="AW38" s="36">
        <f t="shared" si="10"/>
        <v>0.26138740837044716</v>
      </c>
      <c r="AX38" s="79">
        <f t="shared" si="45"/>
        <v>8.3333333333333329E-2</v>
      </c>
      <c r="AY38" s="99">
        <f t="shared" si="46"/>
        <v>2.0512820512820493</v>
      </c>
      <c r="AZ38" s="1"/>
      <c r="BA38" s="37">
        <f t="shared" si="47"/>
        <v>19.2</v>
      </c>
      <c r="BB38" s="56">
        <f t="shared" si="48"/>
        <v>22.3</v>
      </c>
      <c r="BC38" s="56">
        <f t="shared" si="49"/>
        <v>24</v>
      </c>
      <c r="BD38" s="56">
        <f t="shared" si="50"/>
        <v>26</v>
      </c>
      <c r="BE38" s="56">
        <f t="shared" si="51"/>
        <v>28.7</v>
      </c>
      <c r="BF38" s="56">
        <f t="shared" si="52"/>
        <v>30.8</v>
      </c>
      <c r="BG38" s="56">
        <f t="shared" si="53"/>
        <v>32.700000000000003</v>
      </c>
      <c r="BH38" s="56">
        <f t="shared" si="54"/>
        <v>36.1</v>
      </c>
      <c r="BI38" s="56">
        <f t="shared" si="55"/>
        <v>39.9</v>
      </c>
      <c r="BJ38" s="62">
        <f t="shared" si="56"/>
        <v>42.6</v>
      </c>
      <c r="BK38" s="67">
        <f t="shared" si="57"/>
        <v>0.16145833333333343</v>
      </c>
      <c r="BL38" s="67">
        <f t="shared" si="58"/>
        <v>7.6233183856502212E-2</v>
      </c>
      <c r="BM38" s="67">
        <f t="shared" si="59"/>
        <v>8.3333333333333329E-2</v>
      </c>
      <c r="BN38" s="67">
        <f t="shared" si="60"/>
        <v>0.10384615384615382</v>
      </c>
      <c r="BO38" s="67">
        <f t="shared" si="61"/>
        <v>7.3170731707317124E-2</v>
      </c>
      <c r="BP38" s="67">
        <f t="shared" si="62"/>
        <v>6.1688311688311757E-2</v>
      </c>
      <c r="BQ38" s="67">
        <f t="shared" si="63"/>
        <v>0.10397553516819566</v>
      </c>
      <c r="BR38" s="67">
        <f t="shared" si="64"/>
        <v>0.10526315789473675</v>
      </c>
      <c r="BS38" s="67">
        <f t="shared" si="65"/>
        <v>6.7669172932330907E-2</v>
      </c>
      <c r="BT38" s="52">
        <f>ABS(BK38-$AX$38)</f>
        <v>7.8125000000000097E-2</v>
      </c>
      <c r="BU38" s="36">
        <f t="shared" ref="BU38:CB38" si="108">ABS(BL38-$AX$38)</f>
        <v>7.1001494768311163E-3</v>
      </c>
      <c r="BV38" s="36">
        <f t="shared" si="108"/>
        <v>0</v>
      </c>
      <c r="BW38" s="36">
        <f t="shared" si="108"/>
        <v>2.0512820512820495E-2</v>
      </c>
      <c r="BX38" s="36">
        <f t="shared" si="108"/>
        <v>1.0162601626016204E-2</v>
      </c>
      <c r="BY38" s="36">
        <f t="shared" si="108"/>
        <v>2.1645021645021571E-2</v>
      </c>
      <c r="BZ38" s="36">
        <f t="shared" si="108"/>
        <v>2.0642201834862331E-2</v>
      </c>
      <c r="CA38" s="36">
        <f t="shared" si="108"/>
        <v>2.1929824561403424E-2</v>
      </c>
      <c r="CB38" s="81">
        <f t="shared" si="108"/>
        <v>1.5664160401002422E-2</v>
      </c>
      <c r="CC38" s="70"/>
      <c r="CD38" s="97"/>
    </row>
    <row r="39" spans="1:82" x14ac:dyDescent="0.25">
      <c r="A39" s="1">
        <v>965</v>
      </c>
      <c r="B39" s="32">
        <v>19.5</v>
      </c>
      <c r="C39" s="33">
        <f t="shared" si="19"/>
        <v>0</v>
      </c>
      <c r="D39" s="33">
        <f t="shared" si="20"/>
        <v>2.1000000000000014</v>
      </c>
      <c r="E39" s="33">
        <f t="shared" si="21"/>
        <v>0.10769230769230777</v>
      </c>
      <c r="F39" s="32">
        <v>21.6</v>
      </c>
      <c r="G39" s="33">
        <f t="shared" si="0"/>
        <v>1.4499999999999993</v>
      </c>
      <c r="H39" s="32">
        <f t="shared" si="104"/>
        <v>1.6999999999999993</v>
      </c>
      <c r="I39" s="33">
        <f t="shared" si="105"/>
        <v>7.8703703703703665E-2</v>
      </c>
      <c r="J39" s="32">
        <v>23.3</v>
      </c>
      <c r="K39" s="33">
        <f t="shared" si="1"/>
        <v>1.6999999999999993</v>
      </c>
      <c r="L39" s="33">
        <f t="shared" si="106"/>
        <v>1.8999999999999986</v>
      </c>
      <c r="M39" s="33">
        <f t="shared" si="107"/>
        <v>8.1545064377682344E-2</v>
      </c>
      <c r="N39" s="32">
        <v>25.2</v>
      </c>
      <c r="O39" s="33">
        <f t="shared" si="2"/>
        <v>2.4499999999999993</v>
      </c>
      <c r="P39" s="32">
        <f t="shared" si="84"/>
        <v>2.1000000000000014</v>
      </c>
      <c r="Q39" s="33">
        <f t="shared" si="85"/>
        <v>8.3333333333333398E-2</v>
      </c>
      <c r="R39" s="32">
        <v>27.3</v>
      </c>
      <c r="S39" s="33">
        <f t="shared" si="3"/>
        <v>3.4999999999999964</v>
      </c>
      <c r="T39" s="33">
        <f t="shared" si="77"/>
        <v>12.8</v>
      </c>
      <c r="U39" s="33">
        <f t="shared" si="78"/>
        <v>0.46886446886446886</v>
      </c>
      <c r="V39" s="32">
        <v>28.7</v>
      </c>
      <c r="W39" s="33">
        <f t="shared" si="29"/>
        <v>4.8499999999999979</v>
      </c>
      <c r="X39" s="33">
        <f t="shared" si="30"/>
        <v>2.5</v>
      </c>
      <c r="Y39" s="33">
        <f t="shared" si="31"/>
        <v>8.7108013937282236E-2</v>
      </c>
      <c r="Z39" s="32">
        <v>31.2</v>
      </c>
      <c r="AA39" s="33">
        <f t="shared" si="32"/>
        <v>5.2500000000000036</v>
      </c>
      <c r="AB39" s="33">
        <f t="shared" si="33"/>
        <v>3.5000000000000036</v>
      </c>
      <c r="AC39" s="33">
        <f t="shared" si="34"/>
        <v>0.11217948717948729</v>
      </c>
      <c r="AD39" s="32">
        <v>34.700000000000003</v>
      </c>
      <c r="AE39" s="33">
        <f t="shared" si="35"/>
        <v>5.2999999999999972</v>
      </c>
      <c r="AF39" s="33">
        <f t="shared" si="36"/>
        <v>2.5999999999999943</v>
      </c>
      <c r="AG39" s="33">
        <f t="shared" si="37"/>
        <v>7.4927953890489743E-2</v>
      </c>
      <c r="AH39" s="32">
        <v>37.299999999999997</v>
      </c>
      <c r="AI39" s="33">
        <f t="shared" si="38"/>
        <v>6.0499999999999972</v>
      </c>
      <c r="AJ39" s="33">
        <f t="shared" si="39"/>
        <v>2.8000000000000043</v>
      </c>
      <c r="AK39" s="33">
        <f t="shared" si="40"/>
        <v>7.5067024128686446E-2</v>
      </c>
      <c r="AL39" s="32">
        <v>40.1</v>
      </c>
      <c r="AM39" s="33">
        <f t="shared" si="5"/>
        <v>5.8999999999999986</v>
      </c>
      <c r="AN39" s="32">
        <f t="shared" si="79"/>
        <v>20.6</v>
      </c>
      <c r="AO39" s="33">
        <f t="shared" si="80"/>
        <v>1.0564102564102564</v>
      </c>
      <c r="AP39" s="51"/>
      <c r="AQ39" s="34">
        <f t="shared" si="41"/>
        <v>28.890000000000004</v>
      </c>
      <c r="AR39" s="35">
        <f t="shared" si="8"/>
        <v>10</v>
      </c>
      <c r="AS39" s="36">
        <f t="shared" si="42"/>
        <v>2.1710954736159183</v>
      </c>
      <c r="AT39" s="36">
        <f t="shared" si="43"/>
        <v>23.774999999999999</v>
      </c>
      <c r="AU39" s="36">
        <f t="shared" si="9"/>
        <v>33.825000000000003</v>
      </c>
      <c r="AV39" s="36">
        <f t="shared" si="44"/>
        <v>10.050000000000004</v>
      </c>
      <c r="AW39" s="36">
        <f t="shared" si="10"/>
        <v>0.32945935553870143</v>
      </c>
      <c r="AX39" s="79">
        <f t="shared" si="45"/>
        <v>8.1545064377682344E-2</v>
      </c>
      <c r="AY39" s="99">
        <f t="shared" si="46"/>
        <v>0.64780402489958977</v>
      </c>
      <c r="AZ39" s="1"/>
      <c r="BA39" s="37">
        <f t="shared" si="47"/>
        <v>19.5</v>
      </c>
      <c r="BB39" s="56">
        <f t="shared" si="48"/>
        <v>21.6</v>
      </c>
      <c r="BC39" s="56">
        <f t="shared" si="49"/>
        <v>23.3</v>
      </c>
      <c r="BD39" s="56">
        <f t="shared" si="50"/>
        <v>25.2</v>
      </c>
      <c r="BE39" s="56">
        <f t="shared" si="51"/>
        <v>27.3</v>
      </c>
      <c r="BF39" s="56">
        <f t="shared" si="52"/>
        <v>28.7</v>
      </c>
      <c r="BG39" s="56">
        <f t="shared" si="53"/>
        <v>31.2</v>
      </c>
      <c r="BH39" s="56">
        <f t="shared" si="54"/>
        <v>34.700000000000003</v>
      </c>
      <c r="BI39" s="56">
        <f t="shared" si="55"/>
        <v>37.299999999999997</v>
      </c>
      <c r="BJ39" s="62">
        <f t="shared" si="56"/>
        <v>40.1</v>
      </c>
      <c r="BK39" s="67">
        <f t="shared" si="57"/>
        <v>0.10769230769230777</v>
      </c>
      <c r="BL39" s="67">
        <f t="shared" si="58"/>
        <v>7.8703703703703665E-2</v>
      </c>
      <c r="BM39" s="67">
        <f t="shared" si="59"/>
        <v>8.1545064377682344E-2</v>
      </c>
      <c r="BN39" s="67">
        <f t="shared" si="60"/>
        <v>8.3333333333333398E-2</v>
      </c>
      <c r="BO39" s="67">
        <f t="shared" si="61"/>
        <v>5.1282051282051232E-2</v>
      </c>
      <c r="BP39" s="67">
        <f t="shared" si="62"/>
        <v>8.7108013937282236E-2</v>
      </c>
      <c r="BQ39" s="67">
        <f t="shared" si="63"/>
        <v>0.11217948717948729</v>
      </c>
      <c r="BR39" s="67">
        <f t="shared" si="64"/>
        <v>7.4927953890489743E-2</v>
      </c>
      <c r="BS39" s="67">
        <f t="shared" si="65"/>
        <v>7.5067024128686446E-2</v>
      </c>
      <c r="BT39" s="52">
        <f>ABS(BK39-$AX$39)</f>
        <v>2.6147243314625424E-2</v>
      </c>
      <c r="BU39" s="36">
        <f t="shared" ref="BU39:CB39" si="109">ABS(BL39-$AX$39)</f>
        <v>2.8413606739786795E-3</v>
      </c>
      <c r="BV39" s="36">
        <f t="shared" si="109"/>
        <v>0</v>
      </c>
      <c r="BW39" s="36">
        <f t="shared" si="109"/>
        <v>1.7882689556510539E-3</v>
      </c>
      <c r="BX39" s="36">
        <f t="shared" si="109"/>
        <v>3.0263013095631112E-2</v>
      </c>
      <c r="BY39" s="36">
        <f t="shared" si="109"/>
        <v>5.5629495595998918E-3</v>
      </c>
      <c r="BZ39" s="36">
        <f t="shared" si="109"/>
        <v>3.063442280180495E-2</v>
      </c>
      <c r="CA39" s="36">
        <f t="shared" si="109"/>
        <v>6.6171104871926012E-3</v>
      </c>
      <c r="CB39" s="81">
        <f t="shared" si="109"/>
        <v>6.4780402489958977E-3</v>
      </c>
      <c r="CC39" s="70"/>
      <c r="CD39" s="97"/>
    </row>
    <row r="40" spans="1:82" x14ac:dyDescent="0.25">
      <c r="A40" s="1">
        <v>964</v>
      </c>
      <c r="B40" s="32">
        <v>18.100000000000001</v>
      </c>
      <c r="C40" s="33">
        <f t="shared" si="19"/>
        <v>1.3999999999999986</v>
      </c>
      <c r="D40" s="33">
        <f t="shared" si="20"/>
        <v>4.8999999999999986</v>
      </c>
      <c r="E40" s="33">
        <f t="shared" si="21"/>
        <v>0.27071823204419881</v>
      </c>
      <c r="F40" s="32">
        <v>23</v>
      </c>
      <c r="G40" s="33">
        <f t="shared" si="0"/>
        <v>5.0000000000000711E-2</v>
      </c>
      <c r="H40" s="32">
        <f t="shared" si="104"/>
        <v>1.1000000000000014</v>
      </c>
      <c r="I40" s="33">
        <f t="shared" si="105"/>
        <v>4.7826086956521803E-2</v>
      </c>
      <c r="J40" s="32">
        <v>24.1</v>
      </c>
      <c r="K40" s="33">
        <f t="shared" si="1"/>
        <v>0.89999999999999858</v>
      </c>
      <c r="L40" s="33">
        <f t="shared" si="106"/>
        <v>2.5</v>
      </c>
      <c r="M40" s="33">
        <f t="shared" si="107"/>
        <v>0.10373443983402489</v>
      </c>
      <c r="N40" s="32">
        <v>26.6</v>
      </c>
      <c r="O40" s="33">
        <f t="shared" si="2"/>
        <v>1.0499999999999972</v>
      </c>
      <c r="P40" s="32">
        <f t="shared" si="84"/>
        <v>3.7999999999999972</v>
      </c>
      <c r="Q40" s="33">
        <f t="shared" si="85"/>
        <v>0.14285714285714274</v>
      </c>
      <c r="R40" s="32">
        <v>30.4</v>
      </c>
      <c r="S40" s="33">
        <f t="shared" si="3"/>
        <v>0.39999999999999858</v>
      </c>
      <c r="T40" s="33">
        <f t="shared" si="77"/>
        <v>16.300000000000004</v>
      </c>
      <c r="U40" s="33">
        <f t="shared" si="78"/>
        <v>0.53618421052631593</v>
      </c>
      <c r="V40" s="32">
        <v>32.6</v>
      </c>
      <c r="W40" s="33">
        <f t="shared" si="29"/>
        <v>0.94999999999999574</v>
      </c>
      <c r="X40" s="33">
        <f t="shared" si="30"/>
        <v>2.3999999999999986</v>
      </c>
      <c r="Y40" s="33">
        <f t="shared" si="31"/>
        <v>7.361963190184044E-2</v>
      </c>
      <c r="Z40" s="32">
        <v>35</v>
      </c>
      <c r="AA40" s="33">
        <f t="shared" si="32"/>
        <v>1.4500000000000028</v>
      </c>
      <c r="AB40" s="33">
        <f t="shared" si="33"/>
        <v>4.6000000000000014</v>
      </c>
      <c r="AC40" s="33">
        <f t="shared" si="34"/>
        <v>0.13142857142857148</v>
      </c>
      <c r="AD40" s="32">
        <v>39.6</v>
      </c>
      <c r="AE40" s="33">
        <f t="shared" si="35"/>
        <v>0.39999999999999858</v>
      </c>
      <c r="AF40" s="33">
        <f t="shared" si="36"/>
        <v>3.5</v>
      </c>
      <c r="AG40" s="33">
        <f t="shared" si="37"/>
        <v>8.8383838383838384E-2</v>
      </c>
      <c r="AH40" s="32">
        <v>43.1</v>
      </c>
      <c r="AI40" s="33">
        <f t="shared" si="38"/>
        <v>0.24999999999999289</v>
      </c>
      <c r="AJ40" s="33">
        <f t="shared" si="39"/>
        <v>3.6000000000000014</v>
      </c>
      <c r="AK40" s="33">
        <f t="shared" si="40"/>
        <v>8.352668213457079E-2</v>
      </c>
      <c r="AL40" s="32">
        <v>46.7</v>
      </c>
      <c r="AM40" s="33">
        <f t="shared" si="5"/>
        <v>0.70000000000000284</v>
      </c>
      <c r="AN40" s="32">
        <f t="shared" si="79"/>
        <v>28.6</v>
      </c>
      <c r="AO40" s="33">
        <f t="shared" si="80"/>
        <v>1.580110497237569</v>
      </c>
      <c r="AP40" s="51"/>
      <c r="AQ40" s="34">
        <f t="shared" si="41"/>
        <v>31.919999999999998</v>
      </c>
      <c r="AR40" s="35">
        <f t="shared" si="8"/>
        <v>10</v>
      </c>
      <c r="AS40" s="36">
        <f t="shared" si="42"/>
        <v>2.9338938858338675</v>
      </c>
      <c r="AT40" s="36">
        <f t="shared" si="43"/>
        <v>24.725000000000001</v>
      </c>
      <c r="AU40" s="36">
        <f t="shared" si="9"/>
        <v>38.450000000000003</v>
      </c>
      <c r="AV40" s="36">
        <f t="shared" si="44"/>
        <v>13.725000000000001</v>
      </c>
      <c r="AW40" s="36">
        <f t="shared" si="10"/>
        <v>0.19601142938769339</v>
      </c>
      <c r="AX40" s="79">
        <f t="shared" si="45"/>
        <v>8.8383838383838384E-2</v>
      </c>
      <c r="AY40" s="99">
        <f t="shared" si="46"/>
        <v>1.6015417331206705</v>
      </c>
      <c r="AZ40" s="1"/>
      <c r="BA40" s="37">
        <f t="shared" si="47"/>
        <v>18.100000000000001</v>
      </c>
      <c r="BB40" s="56">
        <f t="shared" si="48"/>
        <v>23</v>
      </c>
      <c r="BC40" s="56">
        <f t="shared" si="49"/>
        <v>24.1</v>
      </c>
      <c r="BD40" s="56">
        <f t="shared" si="50"/>
        <v>26.6</v>
      </c>
      <c r="BE40" s="56">
        <f t="shared" si="51"/>
        <v>30.4</v>
      </c>
      <c r="BF40" s="56">
        <f t="shared" si="52"/>
        <v>32.6</v>
      </c>
      <c r="BG40" s="56">
        <f t="shared" si="53"/>
        <v>35</v>
      </c>
      <c r="BH40" s="56">
        <f t="shared" si="54"/>
        <v>39.6</v>
      </c>
      <c r="BI40" s="56">
        <f t="shared" si="55"/>
        <v>43.1</v>
      </c>
      <c r="BJ40" s="62">
        <f t="shared" si="56"/>
        <v>46.7</v>
      </c>
      <c r="BK40" s="67">
        <f t="shared" si="57"/>
        <v>0.27071823204419881</v>
      </c>
      <c r="BL40" s="67">
        <f t="shared" si="58"/>
        <v>4.7826086956521803E-2</v>
      </c>
      <c r="BM40" s="67">
        <f t="shared" si="59"/>
        <v>0.10373443983402489</v>
      </c>
      <c r="BN40" s="67">
        <f t="shared" si="60"/>
        <v>0.14285714285714274</v>
      </c>
      <c r="BO40" s="67">
        <f t="shared" si="61"/>
        <v>7.2368421052631679E-2</v>
      </c>
      <c r="BP40" s="67">
        <f t="shared" si="62"/>
        <v>7.361963190184044E-2</v>
      </c>
      <c r="BQ40" s="67">
        <f t="shared" si="63"/>
        <v>0.13142857142857148</v>
      </c>
      <c r="BR40" s="67">
        <f t="shared" si="64"/>
        <v>8.8383838383838384E-2</v>
      </c>
      <c r="BS40" s="67">
        <f t="shared" si="65"/>
        <v>8.352668213457079E-2</v>
      </c>
      <c r="BT40" s="52">
        <f>ABS(BK40-$AX$40)</f>
        <v>0.18233439366036042</v>
      </c>
      <c r="BU40" s="36">
        <f t="shared" ref="BU40:CB40" si="110">ABS(BL40-$AX$40)</f>
        <v>4.0557751427316581E-2</v>
      </c>
      <c r="BV40" s="36">
        <f t="shared" si="110"/>
        <v>1.5350601450186505E-2</v>
      </c>
      <c r="BW40" s="36">
        <f t="shared" si="110"/>
        <v>5.4473304473304354E-2</v>
      </c>
      <c r="BX40" s="36">
        <f t="shared" si="110"/>
        <v>1.6015417331206705E-2</v>
      </c>
      <c r="BY40" s="36">
        <f t="shared" si="110"/>
        <v>1.4764206481997943E-2</v>
      </c>
      <c r="BZ40" s="36">
        <f t="shared" si="110"/>
        <v>4.3044733044733094E-2</v>
      </c>
      <c r="CA40" s="36">
        <f t="shared" si="110"/>
        <v>0</v>
      </c>
      <c r="CB40" s="81">
        <f t="shared" si="110"/>
        <v>4.857156249267594E-3</v>
      </c>
      <c r="CC40" s="70"/>
      <c r="CD40" s="97"/>
    </row>
    <row r="41" spans="1:82" x14ac:dyDescent="0.25">
      <c r="A41" s="23">
        <v>963</v>
      </c>
      <c r="B41" s="32">
        <v>18.2</v>
      </c>
      <c r="C41" s="33">
        <f t="shared" si="19"/>
        <v>1.3000000000000007</v>
      </c>
      <c r="D41" s="33">
        <f t="shared" ref="D41:D52" si="111">F41-B41</f>
        <v>3.5</v>
      </c>
      <c r="E41" s="33">
        <f t="shared" ref="E41:E52" si="112">D41/B41</f>
        <v>0.19230769230769232</v>
      </c>
      <c r="F41" s="32">
        <v>21.7</v>
      </c>
      <c r="G41" s="33">
        <f t="shared" si="0"/>
        <v>1.3500000000000014</v>
      </c>
      <c r="H41" s="32">
        <f t="shared" si="104"/>
        <v>1.9000000000000021</v>
      </c>
      <c r="I41" s="33">
        <f t="shared" si="105"/>
        <v>8.7557603686636051E-2</v>
      </c>
      <c r="J41" s="32">
        <v>23.6</v>
      </c>
      <c r="K41" s="33">
        <f t="shared" si="1"/>
        <v>1.3999999999999986</v>
      </c>
      <c r="L41" s="33">
        <f t="shared" si="106"/>
        <v>2.6999999999999993</v>
      </c>
      <c r="M41" s="33">
        <f t="shared" si="107"/>
        <v>0.11440677966101691</v>
      </c>
      <c r="N41" s="32">
        <v>26.3</v>
      </c>
      <c r="O41" s="33">
        <f t="shared" si="2"/>
        <v>1.3499999999999979</v>
      </c>
      <c r="P41" s="32">
        <f t="shared" si="84"/>
        <v>2.3000000000000007</v>
      </c>
      <c r="Q41" s="33">
        <f t="shared" si="85"/>
        <v>8.745247148288976E-2</v>
      </c>
      <c r="R41" s="32">
        <v>28.6</v>
      </c>
      <c r="S41" s="33">
        <f t="shared" si="3"/>
        <v>2.1999999999999957</v>
      </c>
      <c r="T41" s="33">
        <f t="shared" si="77"/>
        <v>12</v>
      </c>
      <c r="U41" s="33">
        <f t="shared" si="78"/>
        <v>0.41958041958041958</v>
      </c>
      <c r="V41" s="32">
        <v>30.8</v>
      </c>
      <c r="W41" s="33">
        <f t="shared" si="29"/>
        <v>2.7499999999999964</v>
      </c>
      <c r="X41" s="33">
        <f t="shared" si="30"/>
        <v>2.5999999999999979</v>
      </c>
      <c r="Y41" s="33">
        <f t="shared" si="31"/>
        <v>8.4415584415584347E-2</v>
      </c>
      <c r="Z41" s="32">
        <v>33.4</v>
      </c>
      <c r="AA41" s="33">
        <f t="shared" si="32"/>
        <v>3.0500000000000043</v>
      </c>
      <c r="AB41" s="33">
        <f t="shared" si="33"/>
        <v>3</v>
      </c>
      <c r="AC41" s="33">
        <f t="shared" si="34"/>
        <v>8.9820359281437126E-2</v>
      </c>
      <c r="AD41" s="32">
        <v>36.4</v>
      </c>
      <c r="AE41" s="33">
        <f t="shared" si="35"/>
        <v>3.6000000000000014</v>
      </c>
      <c r="AF41" s="33">
        <f t="shared" si="36"/>
        <v>2.2000000000000028</v>
      </c>
      <c r="AG41" s="33">
        <f t="shared" si="37"/>
        <v>6.0439560439560523E-2</v>
      </c>
      <c r="AH41" s="32">
        <v>38.6</v>
      </c>
      <c r="AI41" s="33">
        <f t="shared" si="38"/>
        <v>4.7499999999999929</v>
      </c>
      <c r="AJ41" s="33">
        <f t="shared" si="39"/>
        <v>2</v>
      </c>
      <c r="AK41" s="33">
        <f t="shared" si="40"/>
        <v>5.181347150259067E-2</v>
      </c>
      <c r="AL41" s="32">
        <v>40.6</v>
      </c>
      <c r="AM41" s="33">
        <f t="shared" si="5"/>
        <v>5.3999999999999986</v>
      </c>
      <c r="AN41" s="32">
        <f t="shared" si="79"/>
        <v>22.400000000000002</v>
      </c>
      <c r="AO41" s="33">
        <f t="shared" si="80"/>
        <v>1.2307692307692308</v>
      </c>
      <c r="AP41" s="51"/>
      <c r="AQ41" s="34">
        <f t="shared" ref="AQ41:AQ52" si="113">AVERAGE(BA41:BJ41)</f>
        <v>29.820000000000004</v>
      </c>
      <c r="AR41" s="35">
        <f t="shared" si="8"/>
        <v>10</v>
      </c>
      <c r="AS41" s="36">
        <f t="shared" ref="AS41:AS52" si="114">(STDEV(BA41:BJ41))/(SQRT(AR41))</f>
        <v>2.3661877449696189</v>
      </c>
      <c r="AT41" s="36">
        <f t="shared" ref="AT41:AT52" si="115">QUARTILE((BA41:BJ41),1)</f>
        <v>24.275000000000002</v>
      </c>
      <c r="AU41" s="36">
        <f t="shared" ref="AU41:AU52" si="116">QUARTILE((BA41:BJ41),3)</f>
        <v>35.65</v>
      </c>
      <c r="AV41" s="36">
        <f t="shared" ref="AV41:AV52" si="117">AU41-AT41</f>
        <v>11.374999999999996</v>
      </c>
      <c r="AW41" s="36">
        <f t="shared" ref="AW41:AW52" si="118">SKEW(BA41:BJ41)</f>
        <v>-4.282206181335254E-2</v>
      </c>
      <c r="AX41" s="79">
        <f t="shared" si="45"/>
        <v>8.745247148288976E-2</v>
      </c>
      <c r="AY41" s="99">
        <f t="shared" si="46"/>
        <v>1.0529394559812859</v>
      </c>
      <c r="AZ41" s="1"/>
      <c r="BA41" s="37">
        <f t="shared" si="47"/>
        <v>18.2</v>
      </c>
      <c r="BB41" s="56">
        <f t="shared" si="48"/>
        <v>21.7</v>
      </c>
      <c r="BC41" s="56">
        <f t="shared" si="49"/>
        <v>23.6</v>
      </c>
      <c r="BD41" s="56">
        <f t="shared" si="50"/>
        <v>26.3</v>
      </c>
      <c r="BE41" s="56">
        <f t="shared" si="51"/>
        <v>28.6</v>
      </c>
      <c r="BF41" s="56">
        <f t="shared" si="52"/>
        <v>30.8</v>
      </c>
      <c r="BG41" s="56">
        <f t="shared" si="53"/>
        <v>33.4</v>
      </c>
      <c r="BH41" s="56">
        <f t="shared" si="54"/>
        <v>36.4</v>
      </c>
      <c r="BI41" s="56">
        <f t="shared" si="55"/>
        <v>38.6</v>
      </c>
      <c r="BJ41" s="62">
        <f t="shared" si="56"/>
        <v>40.6</v>
      </c>
      <c r="BK41" s="67">
        <f t="shared" si="57"/>
        <v>0.19230769230769232</v>
      </c>
      <c r="BL41" s="67">
        <f t="shared" si="58"/>
        <v>8.7557603686636051E-2</v>
      </c>
      <c r="BM41" s="67">
        <f t="shared" si="59"/>
        <v>0.11440677966101691</v>
      </c>
      <c r="BN41" s="67">
        <f t="shared" si="60"/>
        <v>8.745247148288976E-2</v>
      </c>
      <c r="BO41" s="67">
        <f t="shared" si="61"/>
        <v>7.69230769230769E-2</v>
      </c>
      <c r="BP41" s="67">
        <f t="shared" si="62"/>
        <v>8.4415584415584347E-2</v>
      </c>
      <c r="BQ41" s="67">
        <f t="shared" si="63"/>
        <v>8.9820359281437126E-2</v>
      </c>
      <c r="BR41" s="67">
        <f t="shared" si="64"/>
        <v>6.0439560439560523E-2</v>
      </c>
      <c r="BS41" s="67">
        <f t="shared" si="65"/>
        <v>5.181347150259067E-2</v>
      </c>
      <c r="BT41" s="52">
        <f>ABS(BK41-$AX$41)</f>
        <v>0.10485522082480256</v>
      </c>
      <c r="BU41" s="36">
        <f t="shared" ref="BU41:CB41" si="119">ABS(BL41-$AX$41)</f>
        <v>1.0513220374629151E-4</v>
      </c>
      <c r="BV41" s="36">
        <f t="shared" si="119"/>
        <v>2.6954308178127148E-2</v>
      </c>
      <c r="BW41" s="36">
        <f t="shared" si="119"/>
        <v>0</v>
      </c>
      <c r="BX41" s="36">
        <f t="shared" si="119"/>
        <v>1.052939455981286E-2</v>
      </c>
      <c r="BY41" s="36">
        <f t="shared" si="119"/>
        <v>3.0368870673054132E-3</v>
      </c>
      <c r="BZ41" s="36">
        <f t="shared" si="119"/>
        <v>2.3678877985473662E-3</v>
      </c>
      <c r="CA41" s="36">
        <f t="shared" si="119"/>
        <v>2.7012911043329237E-2</v>
      </c>
      <c r="CB41" s="81">
        <f t="shared" si="119"/>
        <v>3.5638999980299089E-2</v>
      </c>
      <c r="CC41" s="70"/>
      <c r="CD41" s="97"/>
    </row>
    <row r="42" spans="1:82" x14ac:dyDescent="0.25">
      <c r="A42" s="23">
        <v>962</v>
      </c>
      <c r="B42" s="32">
        <v>19.899999999999999</v>
      </c>
      <c r="C42" s="33">
        <f t="shared" si="19"/>
        <v>0.39999999999999858</v>
      </c>
      <c r="D42" s="33">
        <f t="shared" si="111"/>
        <v>3</v>
      </c>
      <c r="E42" s="33">
        <f t="shared" si="112"/>
        <v>0.15075376884422112</v>
      </c>
      <c r="F42" s="32">
        <v>22.9</v>
      </c>
      <c r="G42" s="33">
        <f t="shared" si="0"/>
        <v>0.15000000000000213</v>
      </c>
      <c r="H42" s="32">
        <f t="shared" si="104"/>
        <v>2.5</v>
      </c>
      <c r="I42" s="33">
        <f t="shared" si="105"/>
        <v>0.1091703056768559</v>
      </c>
      <c r="J42" s="32">
        <v>25.4</v>
      </c>
      <c r="K42" s="33">
        <f t="shared" si="1"/>
        <v>0.39999999999999858</v>
      </c>
      <c r="L42" s="33">
        <f t="shared" si="106"/>
        <v>2.2000000000000028</v>
      </c>
      <c r="M42" s="33">
        <f t="shared" si="107"/>
        <v>8.6614173228346567E-2</v>
      </c>
      <c r="N42" s="32">
        <v>27.6</v>
      </c>
      <c r="O42" s="33">
        <f t="shared" si="2"/>
        <v>4.9999999999997158E-2</v>
      </c>
      <c r="P42" s="32">
        <f t="shared" si="84"/>
        <v>3.0999999999999979</v>
      </c>
      <c r="Q42" s="33">
        <f t="shared" si="85"/>
        <v>0.11231884057971006</v>
      </c>
      <c r="R42" s="32">
        <v>30.7</v>
      </c>
      <c r="S42" s="33">
        <f t="shared" si="3"/>
        <v>9.9999999999997868E-2</v>
      </c>
      <c r="T42" s="33">
        <f t="shared" si="77"/>
        <v>15.099999999999998</v>
      </c>
      <c r="U42" s="33">
        <f t="shared" si="78"/>
        <v>0.49185667752442991</v>
      </c>
      <c r="V42" s="32">
        <v>32.9</v>
      </c>
      <c r="W42" s="33">
        <f t="shared" si="29"/>
        <v>0.64999999999999858</v>
      </c>
      <c r="X42" s="33">
        <f t="shared" si="30"/>
        <v>2.8999999999999986</v>
      </c>
      <c r="Y42" s="33">
        <f t="shared" si="31"/>
        <v>8.8145896656534911E-2</v>
      </c>
      <c r="Z42" s="32">
        <v>35.799999999999997</v>
      </c>
      <c r="AA42" s="33">
        <f t="shared" si="32"/>
        <v>0.65000000000000568</v>
      </c>
      <c r="AB42" s="33">
        <f t="shared" si="33"/>
        <v>3.3000000000000043</v>
      </c>
      <c r="AC42" s="33">
        <f t="shared" si="34"/>
        <v>9.2178770949720795E-2</v>
      </c>
      <c r="AD42" s="32">
        <v>39.1</v>
      </c>
      <c r="AE42" s="33">
        <f t="shared" si="35"/>
        <v>0.89999999999999858</v>
      </c>
      <c r="AF42" s="33">
        <f t="shared" si="36"/>
        <v>3.1999999999999957</v>
      </c>
      <c r="AG42" s="33">
        <f t="shared" si="37"/>
        <v>8.184143222506382E-2</v>
      </c>
      <c r="AH42" s="32">
        <v>42.3</v>
      </c>
      <c r="AI42" s="33">
        <f t="shared" si="38"/>
        <v>1.0499999999999972</v>
      </c>
      <c r="AJ42" s="33">
        <f t="shared" si="39"/>
        <v>3.5</v>
      </c>
      <c r="AK42" s="33">
        <f t="shared" si="40"/>
        <v>8.2742316784869985E-2</v>
      </c>
      <c r="AL42" s="32">
        <v>45.8</v>
      </c>
      <c r="AM42" s="33">
        <f t="shared" si="5"/>
        <v>0.20000000000000284</v>
      </c>
      <c r="AN42" s="32">
        <f t="shared" si="79"/>
        <v>25.9</v>
      </c>
      <c r="AO42" s="33">
        <f t="shared" si="80"/>
        <v>1.3015075376884422</v>
      </c>
      <c r="AP42" s="51"/>
      <c r="AQ42" s="34">
        <f t="shared" si="113"/>
        <v>32.239999999999995</v>
      </c>
      <c r="AR42" s="35">
        <f t="shared" si="8"/>
        <v>10</v>
      </c>
      <c r="AS42" s="36">
        <f t="shared" si="114"/>
        <v>2.6986498681954143</v>
      </c>
      <c r="AT42" s="36">
        <f t="shared" si="115"/>
        <v>25.95</v>
      </c>
      <c r="AU42" s="36">
        <f t="shared" si="116"/>
        <v>38.274999999999999</v>
      </c>
      <c r="AV42" s="36">
        <f t="shared" si="117"/>
        <v>12.324999999999999</v>
      </c>
      <c r="AW42" s="36">
        <f t="shared" si="118"/>
        <v>0.17034207743340624</v>
      </c>
      <c r="AX42" s="79">
        <f t="shared" si="45"/>
        <v>8.8145896656534911E-2</v>
      </c>
      <c r="AY42" s="99">
        <f t="shared" si="46"/>
        <v>0.63044644314710907</v>
      </c>
      <c r="AZ42" s="1"/>
      <c r="BA42" s="37">
        <f t="shared" si="47"/>
        <v>19.899999999999999</v>
      </c>
      <c r="BB42" s="56">
        <f t="shared" si="48"/>
        <v>22.9</v>
      </c>
      <c r="BC42" s="56">
        <f t="shared" si="49"/>
        <v>25.4</v>
      </c>
      <c r="BD42" s="56">
        <f t="shared" si="50"/>
        <v>27.6</v>
      </c>
      <c r="BE42" s="56">
        <f t="shared" si="51"/>
        <v>30.7</v>
      </c>
      <c r="BF42" s="56">
        <f t="shared" si="52"/>
        <v>32.9</v>
      </c>
      <c r="BG42" s="56">
        <f t="shared" si="53"/>
        <v>35.799999999999997</v>
      </c>
      <c r="BH42" s="56">
        <f t="shared" si="54"/>
        <v>39.1</v>
      </c>
      <c r="BI42" s="56">
        <f t="shared" si="55"/>
        <v>42.3</v>
      </c>
      <c r="BJ42" s="62">
        <f t="shared" si="56"/>
        <v>45.8</v>
      </c>
      <c r="BK42" s="67">
        <f t="shared" si="57"/>
        <v>0.15075376884422112</v>
      </c>
      <c r="BL42" s="67">
        <f t="shared" si="58"/>
        <v>0.1091703056768559</v>
      </c>
      <c r="BM42" s="67">
        <f t="shared" si="59"/>
        <v>8.6614173228346567E-2</v>
      </c>
      <c r="BN42" s="67">
        <f t="shared" si="60"/>
        <v>0.11231884057971006</v>
      </c>
      <c r="BO42" s="67">
        <f t="shared" si="61"/>
        <v>7.1661237785016263E-2</v>
      </c>
      <c r="BP42" s="67">
        <f t="shared" si="62"/>
        <v>8.8145896656534911E-2</v>
      </c>
      <c r="BQ42" s="67">
        <f t="shared" si="63"/>
        <v>9.2178770949720795E-2</v>
      </c>
      <c r="BR42" s="67">
        <f t="shared" si="64"/>
        <v>8.184143222506382E-2</v>
      </c>
      <c r="BS42" s="67">
        <f t="shared" si="65"/>
        <v>8.2742316784869985E-2</v>
      </c>
      <c r="BT42" s="52">
        <f>ABS(BK42-$AX$42)</f>
        <v>6.2607872187686209E-2</v>
      </c>
      <c r="BU42" s="36">
        <f t="shared" ref="BU42:CB42" si="120">ABS(BL42-$AX$42)</f>
        <v>2.1024409020320989E-2</v>
      </c>
      <c r="BV42" s="36">
        <f t="shared" si="120"/>
        <v>1.5317234281883446E-3</v>
      </c>
      <c r="BW42" s="36">
        <f t="shared" si="120"/>
        <v>2.417294392317515E-2</v>
      </c>
      <c r="BX42" s="36">
        <f t="shared" si="120"/>
        <v>1.6484658871518648E-2</v>
      </c>
      <c r="BY42" s="36">
        <f t="shared" si="120"/>
        <v>0</v>
      </c>
      <c r="BZ42" s="36">
        <f t="shared" si="120"/>
        <v>4.0328742931858841E-3</v>
      </c>
      <c r="CA42" s="36">
        <f t="shared" si="120"/>
        <v>6.3044644314710907E-3</v>
      </c>
      <c r="CB42" s="81">
        <f t="shared" si="120"/>
        <v>5.4035798716649264E-3</v>
      </c>
      <c r="CC42" s="70"/>
      <c r="CD42" s="97"/>
    </row>
    <row r="43" spans="1:82" x14ac:dyDescent="0.25">
      <c r="A43" s="23">
        <v>961</v>
      </c>
      <c r="B43" s="32">
        <v>20.5</v>
      </c>
      <c r="C43" s="33">
        <f t="shared" si="19"/>
        <v>1</v>
      </c>
      <c r="D43" s="33">
        <f t="shared" si="111"/>
        <v>2.8000000000000007</v>
      </c>
      <c r="E43" s="33">
        <f t="shared" si="112"/>
        <v>0.13658536585365857</v>
      </c>
      <c r="F43" s="32">
        <v>23.3</v>
      </c>
      <c r="G43" s="33">
        <f t="shared" si="0"/>
        <v>0.25</v>
      </c>
      <c r="H43" s="32">
        <f t="shared" si="104"/>
        <v>1.5999999999999979</v>
      </c>
      <c r="I43" s="33">
        <f t="shared" si="105"/>
        <v>6.8669527896995611E-2</v>
      </c>
      <c r="J43" s="32">
        <v>24.9</v>
      </c>
      <c r="K43" s="33">
        <f t="shared" si="1"/>
        <v>0.10000000000000142</v>
      </c>
      <c r="L43" s="33">
        <f t="shared" si="106"/>
        <v>1.8000000000000007</v>
      </c>
      <c r="M43" s="33">
        <f t="shared" si="107"/>
        <v>7.2289156626506063E-2</v>
      </c>
      <c r="N43" s="32">
        <v>26.7</v>
      </c>
      <c r="O43" s="33">
        <f t="shared" si="2"/>
        <v>0.94999999999999929</v>
      </c>
      <c r="P43" s="32">
        <f t="shared" si="84"/>
        <v>2.4000000000000021</v>
      </c>
      <c r="Q43" s="33">
        <f t="shared" si="85"/>
        <v>8.9887640449438283E-2</v>
      </c>
      <c r="R43" s="32">
        <v>29.1</v>
      </c>
      <c r="S43" s="33">
        <f t="shared" si="3"/>
        <v>1.6999999999999957</v>
      </c>
      <c r="T43" s="33">
        <f t="shared" si="77"/>
        <v>10.399999999999999</v>
      </c>
      <c r="U43" s="33">
        <f t="shared" si="78"/>
        <v>0.3573883161512027</v>
      </c>
      <c r="V43" s="32">
        <v>30.6</v>
      </c>
      <c r="W43" s="33">
        <f t="shared" si="29"/>
        <v>2.9499999999999957</v>
      </c>
      <c r="X43" s="33">
        <f t="shared" si="30"/>
        <v>2.6000000000000014</v>
      </c>
      <c r="Y43" s="33">
        <f t="shared" si="31"/>
        <v>8.4967320261437954E-2</v>
      </c>
      <c r="Z43" s="32">
        <v>33.200000000000003</v>
      </c>
      <c r="AA43" s="33">
        <f t="shared" si="32"/>
        <v>3.25</v>
      </c>
      <c r="AB43" s="33">
        <f t="shared" si="33"/>
        <v>2.3999999999999986</v>
      </c>
      <c r="AC43" s="33">
        <f t="shared" si="34"/>
        <v>7.2289156626505979E-2</v>
      </c>
      <c r="AD43" s="32">
        <v>35.6</v>
      </c>
      <c r="AE43" s="33">
        <f t="shared" si="35"/>
        <v>4.3999999999999986</v>
      </c>
      <c r="AF43" s="33">
        <f t="shared" si="36"/>
        <v>1.6999999999999957</v>
      </c>
      <c r="AG43" s="33">
        <f t="shared" si="37"/>
        <v>4.7752808988763926E-2</v>
      </c>
      <c r="AH43" s="32">
        <v>37.299999999999997</v>
      </c>
      <c r="AI43" s="33">
        <f t="shared" si="38"/>
        <v>6.0499999999999972</v>
      </c>
      <c r="AJ43" s="33">
        <f t="shared" si="39"/>
        <v>2.2000000000000028</v>
      </c>
      <c r="AK43" s="33">
        <f t="shared" si="40"/>
        <v>5.8981233243967909E-2</v>
      </c>
      <c r="AL43" s="32">
        <v>39.5</v>
      </c>
      <c r="AM43" s="33">
        <f t="shared" si="5"/>
        <v>6.5</v>
      </c>
      <c r="AN43" s="32">
        <f t="shared" si="79"/>
        <v>19</v>
      </c>
      <c r="AO43" s="33">
        <f t="shared" si="80"/>
        <v>0.92682926829268297</v>
      </c>
      <c r="AP43" s="51"/>
      <c r="AQ43" s="34">
        <f t="shared" si="113"/>
        <v>30.07</v>
      </c>
      <c r="AR43" s="35">
        <f t="shared" si="8"/>
        <v>10</v>
      </c>
      <c r="AS43" s="36">
        <f t="shared" si="114"/>
        <v>1.9952749740880971</v>
      </c>
      <c r="AT43" s="36">
        <f t="shared" si="115"/>
        <v>25.349999999999998</v>
      </c>
      <c r="AU43" s="36">
        <f t="shared" si="116"/>
        <v>35</v>
      </c>
      <c r="AV43" s="36">
        <f t="shared" si="117"/>
        <v>9.6500000000000021</v>
      </c>
      <c r="AW43" s="36">
        <f t="shared" si="118"/>
        <v>2.8912182003810925E-2</v>
      </c>
      <c r="AX43" s="79">
        <f t="shared" si="45"/>
        <v>7.2289156626505979E-2</v>
      </c>
      <c r="AY43" s="99">
        <f t="shared" si="46"/>
        <v>1.3307923382538069</v>
      </c>
      <c r="AZ43" s="1"/>
      <c r="BA43" s="37">
        <f t="shared" si="47"/>
        <v>20.5</v>
      </c>
      <c r="BB43" s="56">
        <f t="shared" si="48"/>
        <v>23.3</v>
      </c>
      <c r="BC43" s="56">
        <f t="shared" si="49"/>
        <v>24.9</v>
      </c>
      <c r="BD43" s="56">
        <f t="shared" si="50"/>
        <v>26.7</v>
      </c>
      <c r="BE43" s="56">
        <f t="shared" si="51"/>
        <v>29.1</v>
      </c>
      <c r="BF43" s="56">
        <f t="shared" si="52"/>
        <v>30.6</v>
      </c>
      <c r="BG43" s="56">
        <f t="shared" si="53"/>
        <v>33.200000000000003</v>
      </c>
      <c r="BH43" s="56">
        <f t="shared" si="54"/>
        <v>35.6</v>
      </c>
      <c r="BI43" s="56">
        <f t="shared" si="55"/>
        <v>37.299999999999997</v>
      </c>
      <c r="BJ43" s="62">
        <f t="shared" si="56"/>
        <v>39.5</v>
      </c>
      <c r="BK43" s="67">
        <f t="shared" si="57"/>
        <v>0.13658536585365857</v>
      </c>
      <c r="BL43" s="67">
        <f t="shared" si="58"/>
        <v>6.8669527896995611E-2</v>
      </c>
      <c r="BM43" s="67">
        <f t="shared" si="59"/>
        <v>7.2289156626506063E-2</v>
      </c>
      <c r="BN43" s="67">
        <f t="shared" si="60"/>
        <v>8.9887640449438283E-2</v>
      </c>
      <c r="BO43" s="67">
        <f t="shared" si="61"/>
        <v>5.1546391752577317E-2</v>
      </c>
      <c r="BP43" s="67">
        <f t="shared" si="62"/>
        <v>8.4967320261437954E-2</v>
      </c>
      <c r="BQ43" s="67">
        <f t="shared" si="63"/>
        <v>7.2289156626505979E-2</v>
      </c>
      <c r="BR43" s="67">
        <f t="shared" si="64"/>
        <v>4.7752808988763926E-2</v>
      </c>
      <c r="BS43" s="67">
        <f t="shared" si="65"/>
        <v>5.8981233243967909E-2</v>
      </c>
      <c r="BT43" s="52">
        <f>ABS(BK43-$AX$43)</f>
        <v>6.4296209227152595E-2</v>
      </c>
      <c r="BU43" s="36">
        <f t="shared" ref="BU43:CA43" si="121">ABS(BL43-$AX$43)</f>
        <v>3.6196287295103685E-3</v>
      </c>
      <c r="BV43" s="36">
        <f t="shared" si="121"/>
        <v>8.3266726846886741E-17</v>
      </c>
      <c r="BW43" s="36">
        <f t="shared" si="121"/>
        <v>1.7598483822932304E-2</v>
      </c>
      <c r="BX43" s="36">
        <f t="shared" si="121"/>
        <v>2.0742764873928662E-2</v>
      </c>
      <c r="BY43" s="36">
        <f t="shared" si="121"/>
        <v>1.2678163634931974E-2</v>
      </c>
      <c r="BZ43" s="36">
        <f t="shared" si="121"/>
        <v>0</v>
      </c>
      <c r="CA43" s="36">
        <f t="shared" si="121"/>
        <v>2.4536347637742054E-2</v>
      </c>
      <c r="CB43" s="81">
        <f>ABS(BS43-$AX$43)</f>
        <v>1.330792338253807E-2</v>
      </c>
      <c r="CC43" s="70"/>
      <c r="CD43" s="97"/>
    </row>
    <row r="44" spans="1:82" x14ac:dyDescent="0.25">
      <c r="A44" s="23">
        <v>960</v>
      </c>
      <c r="B44" s="32">
        <v>17.2</v>
      </c>
      <c r="C44" s="33">
        <f t="shared" si="19"/>
        <v>2.3000000000000007</v>
      </c>
      <c r="D44" s="33">
        <f t="shared" si="111"/>
        <v>4.8000000000000007</v>
      </c>
      <c r="E44" s="33">
        <f t="shared" si="112"/>
        <v>0.27906976744186052</v>
      </c>
      <c r="F44" s="32">
        <v>22</v>
      </c>
      <c r="G44" s="33">
        <f t="shared" si="0"/>
        <v>1.0500000000000007</v>
      </c>
      <c r="H44" s="32">
        <f t="shared" si="104"/>
        <v>2.8999999999999986</v>
      </c>
      <c r="I44" s="33">
        <f t="shared" si="105"/>
        <v>0.13181818181818175</v>
      </c>
      <c r="J44" s="32">
        <v>24.9</v>
      </c>
      <c r="K44" s="33">
        <f t="shared" si="1"/>
        <v>0.10000000000000142</v>
      </c>
      <c r="L44" s="33">
        <f t="shared" si="106"/>
        <v>3.7000000000000028</v>
      </c>
      <c r="M44" s="33">
        <f t="shared" si="107"/>
        <v>0.14859437751004029</v>
      </c>
      <c r="N44" s="32">
        <v>28.6</v>
      </c>
      <c r="O44" s="33">
        <f t="shared" si="2"/>
        <v>0.95000000000000284</v>
      </c>
      <c r="P44" s="32">
        <f t="shared" si="84"/>
        <v>5.1999999999999957</v>
      </c>
      <c r="Q44" s="33">
        <f t="shared" si="85"/>
        <v>0.18181818181818166</v>
      </c>
      <c r="R44" s="32">
        <v>33.799999999999997</v>
      </c>
      <c r="S44" s="33">
        <f t="shared" si="3"/>
        <v>3</v>
      </c>
      <c r="T44" s="33">
        <f t="shared" si="77"/>
        <v>16.400000000000006</v>
      </c>
      <c r="U44" s="33">
        <f t="shared" si="78"/>
        <v>0.48520710059171618</v>
      </c>
      <c r="V44" s="32">
        <v>37.700000000000003</v>
      </c>
      <c r="W44" s="33">
        <f t="shared" si="29"/>
        <v>4.1500000000000057</v>
      </c>
      <c r="X44" s="33">
        <f t="shared" si="30"/>
        <v>4.8999999999999986</v>
      </c>
      <c r="Y44" s="33">
        <f t="shared" si="31"/>
        <v>0.12997347480106097</v>
      </c>
      <c r="Z44" s="32">
        <v>42.6</v>
      </c>
      <c r="AA44" s="33">
        <f t="shared" si="32"/>
        <v>6.1499999999999986</v>
      </c>
      <c r="AB44" s="33">
        <f t="shared" si="33"/>
        <v>2.6000000000000014</v>
      </c>
      <c r="AC44" s="33">
        <f t="shared" si="34"/>
        <v>6.1032863849765293E-2</v>
      </c>
      <c r="AD44" s="32">
        <v>45.2</v>
      </c>
      <c r="AE44" s="33">
        <f t="shared" si="35"/>
        <v>5.2000000000000028</v>
      </c>
      <c r="AF44" s="33">
        <f t="shared" si="36"/>
        <v>2.8999999999999986</v>
      </c>
      <c r="AG44" s="33">
        <f t="shared" si="37"/>
        <v>6.4159292035398191E-2</v>
      </c>
      <c r="AH44" s="32">
        <v>48.1</v>
      </c>
      <c r="AI44" s="33">
        <f t="shared" si="38"/>
        <v>4.7500000000000071</v>
      </c>
      <c r="AJ44" s="33">
        <f t="shared" si="39"/>
        <v>2.1000000000000014</v>
      </c>
      <c r="AK44" s="33">
        <f t="shared" si="40"/>
        <v>4.3659043659043689E-2</v>
      </c>
      <c r="AL44" s="32">
        <v>50.2</v>
      </c>
      <c r="AM44" s="33">
        <f t="shared" si="5"/>
        <v>4.2000000000000028</v>
      </c>
      <c r="AN44" s="32">
        <f t="shared" si="79"/>
        <v>33</v>
      </c>
      <c r="AO44" s="33">
        <f t="shared" si="80"/>
        <v>1.9186046511627908</v>
      </c>
      <c r="AP44" s="51"/>
      <c r="AQ44" s="34">
        <f t="shared" si="113"/>
        <v>35.03</v>
      </c>
      <c r="AR44" s="35">
        <f t="shared" si="8"/>
        <v>10</v>
      </c>
      <c r="AS44" s="36">
        <f t="shared" si="114"/>
        <v>3.6544964693435453</v>
      </c>
      <c r="AT44" s="36">
        <f t="shared" si="115"/>
        <v>25.824999999999999</v>
      </c>
      <c r="AU44" s="36">
        <f t="shared" si="116"/>
        <v>44.550000000000004</v>
      </c>
      <c r="AV44" s="36">
        <f t="shared" si="117"/>
        <v>18.725000000000005</v>
      </c>
      <c r="AW44" s="36">
        <f t="shared" si="118"/>
        <v>-0.17631697552643705</v>
      </c>
      <c r="AX44" s="79">
        <f>MEDIAN(BK44:BS44)</f>
        <v>0.12997347480106097</v>
      </c>
      <c r="AY44" s="99">
        <f t="shared" si="46"/>
        <v>5.1844707017120681</v>
      </c>
      <c r="AZ44" s="1"/>
      <c r="BA44" s="37">
        <f t="shared" si="47"/>
        <v>17.2</v>
      </c>
      <c r="BB44" s="56">
        <f t="shared" si="48"/>
        <v>22</v>
      </c>
      <c r="BC44" s="56">
        <f t="shared" si="49"/>
        <v>24.9</v>
      </c>
      <c r="BD44" s="56">
        <f t="shared" si="50"/>
        <v>28.6</v>
      </c>
      <c r="BE44" s="56">
        <f t="shared" si="51"/>
        <v>33.799999999999997</v>
      </c>
      <c r="BF44" s="56">
        <f t="shared" si="52"/>
        <v>37.700000000000003</v>
      </c>
      <c r="BG44" s="56">
        <f t="shared" si="53"/>
        <v>42.6</v>
      </c>
      <c r="BH44" s="56">
        <f t="shared" si="54"/>
        <v>45.2</v>
      </c>
      <c r="BI44" s="56">
        <f t="shared" si="55"/>
        <v>48.1</v>
      </c>
      <c r="BJ44" s="62">
        <f t="shared" si="56"/>
        <v>50.2</v>
      </c>
      <c r="BK44" s="67">
        <f t="shared" si="57"/>
        <v>0.27906976744186052</v>
      </c>
      <c r="BL44" s="67">
        <f t="shared" si="58"/>
        <v>0.13181818181818175</v>
      </c>
      <c r="BM44" s="67">
        <f t="shared" si="59"/>
        <v>0.14859437751004029</v>
      </c>
      <c r="BN44" s="67">
        <f t="shared" si="60"/>
        <v>0.18181818181818166</v>
      </c>
      <c r="BO44" s="67">
        <f t="shared" si="61"/>
        <v>0.11538461538461556</v>
      </c>
      <c r="BP44" s="67">
        <f t="shared" si="62"/>
        <v>0.12997347480106097</v>
      </c>
      <c r="BQ44" s="67">
        <f t="shared" si="63"/>
        <v>6.1032863849765293E-2</v>
      </c>
      <c r="BR44" s="67">
        <f t="shared" si="64"/>
        <v>6.4159292035398191E-2</v>
      </c>
      <c r="BS44" s="67">
        <f t="shared" si="65"/>
        <v>4.3659043659043689E-2</v>
      </c>
      <c r="BT44" s="52">
        <f>ABS(BK44-$AX$44)</f>
        <v>0.14909629264079954</v>
      </c>
      <c r="BU44" s="36">
        <f t="shared" ref="BU44:CB44" si="122">ABS(BL44-$AX$44)</f>
        <v>1.844707017120778E-3</v>
      </c>
      <c r="BV44" s="36">
        <f t="shared" si="122"/>
        <v>1.8620902708979314E-2</v>
      </c>
      <c r="BW44" s="36">
        <f t="shared" si="122"/>
        <v>5.1844707017120684E-2</v>
      </c>
      <c r="BX44" s="36">
        <f t="shared" si="122"/>
        <v>1.4588859416445416E-2</v>
      </c>
      <c r="BY44" s="36">
        <f t="shared" si="122"/>
        <v>0</v>
      </c>
      <c r="BZ44" s="36">
        <f t="shared" si="122"/>
        <v>6.8940610951295681E-2</v>
      </c>
      <c r="CA44" s="36">
        <f t="shared" si="122"/>
        <v>6.5814182765662782E-2</v>
      </c>
      <c r="CB44" s="81">
        <f t="shared" si="122"/>
        <v>8.6314431142017284E-2</v>
      </c>
      <c r="CC44" s="70"/>
      <c r="CD44" s="97"/>
    </row>
    <row r="45" spans="1:82" x14ac:dyDescent="0.25">
      <c r="A45" s="23">
        <v>959</v>
      </c>
      <c r="B45" s="32">
        <v>19.3</v>
      </c>
      <c r="C45" s="33">
        <f t="shared" si="19"/>
        <v>0.19999999999999929</v>
      </c>
      <c r="D45" s="33">
        <f t="shared" si="111"/>
        <v>4.1999999999999993</v>
      </c>
      <c r="E45" s="33">
        <f t="shared" si="112"/>
        <v>0.2176165803108808</v>
      </c>
      <c r="F45" s="32">
        <v>23.5</v>
      </c>
      <c r="G45" s="33">
        <f t="shared" si="0"/>
        <v>0.44999999999999929</v>
      </c>
      <c r="H45" s="32">
        <f t="shared" si="104"/>
        <v>3.3999999999999986</v>
      </c>
      <c r="I45" s="33">
        <f t="shared" si="105"/>
        <v>0.14468085106382972</v>
      </c>
      <c r="J45" s="32">
        <v>26.9</v>
      </c>
      <c r="K45" s="33">
        <f t="shared" si="1"/>
        <v>1.8999999999999986</v>
      </c>
      <c r="L45" s="33">
        <f t="shared" si="106"/>
        <v>3.3000000000000007</v>
      </c>
      <c r="M45" s="33">
        <f t="shared" si="107"/>
        <v>0.12267657992565059</v>
      </c>
      <c r="N45" s="32">
        <v>30.2</v>
      </c>
      <c r="O45" s="33">
        <f t="shared" si="2"/>
        <v>2.5500000000000007</v>
      </c>
      <c r="P45" s="32">
        <f t="shared" si="84"/>
        <v>3.5000000000000036</v>
      </c>
      <c r="Q45" s="33">
        <f t="shared" si="85"/>
        <v>0.11589403973509946</v>
      </c>
      <c r="R45" s="32">
        <v>33.700000000000003</v>
      </c>
      <c r="S45" s="33">
        <f t="shared" si="3"/>
        <v>2.9000000000000057</v>
      </c>
      <c r="T45" s="33">
        <f t="shared" si="77"/>
        <v>15.599999999999994</v>
      </c>
      <c r="U45" s="33">
        <f t="shared" si="78"/>
        <v>0.46290801186943598</v>
      </c>
      <c r="V45" s="32">
        <v>36.799999999999997</v>
      </c>
      <c r="W45" s="33">
        <f t="shared" si="29"/>
        <v>3.25</v>
      </c>
      <c r="X45" s="33">
        <f t="shared" si="30"/>
        <v>4.6000000000000014</v>
      </c>
      <c r="Y45" s="33">
        <f t="shared" si="31"/>
        <v>0.12500000000000006</v>
      </c>
      <c r="Z45" s="32">
        <v>41.4</v>
      </c>
      <c r="AA45" s="33">
        <f t="shared" si="32"/>
        <v>4.9499999999999957</v>
      </c>
      <c r="AB45" s="33">
        <f t="shared" si="33"/>
        <v>3.3999999999999986</v>
      </c>
      <c r="AC45" s="33">
        <f t="shared" si="34"/>
        <v>8.2125603864734262E-2</v>
      </c>
      <c r="AD45" s="32">
        <v>44.8</v>
      </c>
      <c r="AE45" s="33">
        <f t="shared" si="35"/>
        <v>4.7999999999999972</v>
      </c>
      <c r="AF45" s="33">
        <f t="shared" si="36"/>
        <v>2.1000000000000014</v>
      </c>
      <c r="AG45" s="33">
        <f t="shared" si="37"/>
        <v>4.6875000000000035E-2</v>
      </c>
      <c r="AH45" s="32">
        <v>46.9</v>
      </c>
      <c r="AI45" s="33">
        <f t="shared" si="38"/>
        <v>3.5500000000000043</v>
      </c>
      <c r="AJ45" s="33">
        <f t="shared" si="39"/>
        <v>2.3999999999999986</v>
      </c>
      <c r="AK45" s="33">
        <f t="shared" si="40"/>
        <v>5.1172707889125771E-2</v>
      </c>
      <c r="AL45" s="32">
        <v>49.3</v>
      </c>
      <c r="AM45" s="33">
        <f t="shared" si="5"/>
        <v>3.2999999999999972</v>
      </c>
      <c r="AN45" s="32">
        <f t="shared" si="79"/>
        <v>29.999999999999996</v>
      </c>
      <c r="AO45" s="33">
        <f t="shared" si="80"/>
        <v>1.55440414507772</v>
      </c>
      <c r="AP45" s="51"/>
      <c r="AQ45" s="34">
        <f t="shared" si="113"/>
        <v>35.279999999999994</v>
      </c>
      <c r="AR45" s="35">
        <f t="shared" si="8"/>
        <v>10</v>
      </c>
      <c r="AS45" s="36">
        <f t="shared" si="114"/>
        <v>3.256849193110837</v>
      </c>
      <c r="AT45" s="36">
        <f t="shared" si="115"/>
        <v>27.724999999999998</v>
      </c>
      <c r="AU45" s="36">
        <f t="shared" si="116"/>
        <v>43.949999999999996</v>
      </c>
      <c r="AV45" s="36">
        <f t="shared" si="117"/>
        <v>16.224999999999998</v>
      </c>
      <c r="AW45" s="36">
        <f t="shared" si="118"/>
        <v>-0.12949969491910129</v>
      </c>
      <c r="AX45" s="79">
        <f t="shared" si="45"/>
        <v>0.11589403973509946</v>
      </c>
      <c r="AY45" s="99">
        <f t="shared" si="46"/>
        <v>2.8786811328730262</v>
      </c>
      <c r="AZ45" s="1"/>
      <c r="BA45" s="37">
        <f t="shared" si="47"/>
        <v>19.3</v>
      </c>
      <c r="BB45" s="56">
        <f t="shared" si="48"/>
        <v>23.5</v>
      </c>
      <c r="BC45" s="56">
        <f t="shared" si="49"/>
        <v>26.9</v>
      </c>
      <c r="BD45" s="56">
        <f t="shared" si="50"/>
        <v>30.2</v>
      </c>
      <c r="BE45" s="56">
        <f t="shared" si="51"/>
        <v>33.700000000000003</v>
      </c>
      <c r="BF45" s="56">
        <f t="shared" si="52"/>
        <v>36.799999999999997</v>
      </c>
      <c r="BG45" s="56">
        <f t="shared" si="53"/>
        <v>41.4</v>
      </c>
      <c r="BH45" s="56">
        <f t="shared" si="54"/>
        <v>44.8</v>
      </c>
      <c r="BI45" s="56">
        <f t="shared" si="55"/>
        <v>46.9</v>
      </c>
      <c r="BJ45" s="62">
        <f t="shared" si="56"/>
        <v>49.3</v>
      </c>
      <c r="BK45" s="67">
        <f t="shared" si="57"/>
        <v>0.2176165803108808</v>
      </c>
      <c r="BL45" s="67">
        <f t="shared" si="58"/>
        <v>0.14468085106382972</v>
      </c>
      <c r="BM45" s="67">
        <f t="shared" si="59"/>
        <v>0.12267657992565059</v>
      </c>
      <c r="BN45" s="67">
        <f t="shared" si="60"/>
        <v>0.11589403973509946</v>
      </c>
      <c r="BO45" s="67">
        <f t="shared" si="61"/>
        <v>9.1988130563798037E-2</v>
      </c>
      <c r="BP45" s="67">
        <f t="shared" si="62"/>
        <v>0.12500000000000006</v>
      </c>
      <c r="BQ45" s="67">
        <f t="shared" si="63"/>
        <v>8.2125603864734262E-2</v>
      </c>
      <c r="BR45" s="67">
        <f t="shared" si="64"/>
        <v>4.6875000000000035E-2</v>
      </c>
      <c r="BS45" s="67">
        <f t="shared" si="65"/>
        <v>5.1172707889125771E-2</v>
      </c>
      <c r="BT45" s="52">
        <f>ABS(BK45-$AX$45)</f>
        <v>0.10172254057578134</v>
      </c>
      <c r="BU45" s="36">
        <f t="shared" ref="BU45:CB45" si="123">ABS(BL45-$AX$45)</f>
        <v>2.8786811328730261E-2</v>
      </c>
      <c r="BV45" s="36">
        <f t="shared" si="123"/>
        <v>6.782540190551134E-3</v>
      </c>
      <c r="BW45" s="36">
        <f t="shared" si="123"/>
        <v>0</v>
      </c>
      <c r="BX45" s="36">
        <f t="shared" si="123"/>
        <v>2.390590917130142E-2</v>
      </c>
      <c r="BY45" s="36">
        <f t="shared" si="123"/>
        <v>9.1059602649005977E-3</v>
      </c>
      <c r="BZ45" s="36">
        <f t="shared" si="123"/>
        <v>3.3768435870365196E-2</v>
      </c>
      <c r="CA45" s="36">
        <f t="shared" si="123"/>
        <v>6.901903973509943E-2</v>
      </c>
      <c r="CB45" s="81">
        <f t="shared" si="123"/>
        <v>6.4721331845973687E-2</v>
      </c>
      <c r="CC45" s="70"/>
      <c r="CD45" s="97"/>
    </row>
    <row r="46" spans="1:82" x14ac:dyDescent="0.25">
      <c r="A46" s="23">
        <v>958</v>
      </c>
      <c r="B46" s="32">
        <v>18.7</v>
      </c>
      <c r="C46" s="33">
        <f t="shared" si="19"/>
        <v>0.80000000000000071</v>
      </c>
      <c r="D46" s="33">
        <f t="shared" si="111"/>
        <v>3.9000000000000021</v>
      </c>
      <c r="E46" s="33">
        <f t="shared" si="112"/>
        <v>0.20855614973262043</v>
      </c>
      <c r="F46" s="32">
        <v>22.6</v>
      </c>
      <c r="G46" s="33">
        <f t="shared" si="0"/>
        <v>0.44999999999999929</v>
      </c>
      <c r="H46" s="32">
        <f t="shared" si="104"/>
        <v>3.0999999999999979</v>
      </c>
      <c r="I46" s="33">
        <f t="shared" si="105"/>
        <v>0.13716814159292026</v>
      </c>
      <c r="J46" s="32">
        <v>25.7</v>
      </c>
      <c r="K46" s="33">
        <f t="shared" si="1"/>
        <v>0.69999999999999929</v>
      </c>
      <c r="L46" s="33">
        <f t="shared" si="106"/>
        <v>2.8000000000000007</v>
      </c>
      <c r="M46" s="33">
        <f t="shared" si="107"/>
        <v>0.10894941634241248</v>
      </c>
      <c r="N46" s="32">
        <v>28.5</v>
      </c>
      <c r="O46" s="33">
        <f t="shared" si="2"/>
        <v>0.85000000000000142</v>
      </c>
      <c r="P46" s="32">
        <f t="shared" si="84"/>
        <v>3.5</v>
      </c>
      <c r="Q46" s="33">
        <f t="shared" si="85"/>
        <v>0.12280701754385964</v>
      </c>
      <c r="R46" s="32">
        <v>32</v>
      </c>
      <c r="S46" s="33">
        <f t="shared" si="3"/>
        <v>1.2000000000000028</v>
      </c>
      <c r="T46" s="33">
        <f t="shared" si="77"/>
        <v>14.5</v>
      </c>
      <c r="U46" s="33">
        <f t="shared" si="78"/>
        <v>0.453125</v>
      </c>
      <c r="V46" s="32">
        <v>34.200000000000003</v>
      </c>
      <c r="W46" s="33">
        <f t="shared" si="29"/>
        <v>0.65000000000000568</v>
      </c>
      <c r="X46" s="33">
        <f t="shared" si="30"/>
        <v>3.5999999999999943</v>
      </c>
      <c r="Y46" s="33">
        <f t="shared" si="31"/>
        <v>0.10526315789473667</v>
      </c>
      <c r="Z46" s="32">
        <v>37.799999999999997</v>
      </c>
      <c r="AA46" s="33">
        <f t="shared" si="32"/>
        <v>1.3499999999999943</v>
      </c>
      <c r="AB46" s="33">
        <f t="shared" si="33"/>
        <v>3.6000000000000014</v>
      </c>
      <c r="AC46" s="33">
        <f t="shared" si="34"/>
        <v>9.5238095238095288E-2</v>
      </c>
      <c r="AD46" s="32">
        <v>41.4</v>
      </c>
      <c r="AE46" s="33">
        <f t="shared" si="35"/>
        <v>1.3999999999999986</v>
      </c>
      <c r="AF46" s="33">
        <f t="shared" si="36"/>
        <v>2.2000000000000028</v>
      </c>
      <c r="AG46" s="33">
        <f t="shared" si="37"/>
        <v>5.3140096618357557E-2</v>
      </c>
      <c r="AH46" s="32">
        <v>43.6</v>
      </c>
      <c r="AI46" s="33">
        <f t="shared" si="38"/>
        <v>0.25000000000000711</v>
      </c>
      <c r="AJ46" s="33">
        <f t="shared" si="39"/>
        <v>2.8999999999999986</v>
      </c>
      <c r="AK46" s="33">
        <f t="shared" si="40"/>
        <v>6.651376146788987E-2</v>
      </c>
      <c r="AL46" s="32">
        <v>46.5</v>
      </c>
      <c r="AM46" s="33">
        <f t="shared" si="5"/>
        <v>0.5</v>
      </c>
      <c r="AN46" s="32">
        <f t="shared" si="79"/>
        <v>27.8</v>
      </c>
      <c r="AO46" s="33">
        <f t="shared" si="80"/>
        <v>1.4866310160427809</v>
      </c>
      <c r="AP46" s="51"/>
      <c r="AQ46" s="34">
        <f t="shared" si="113"/>
        <v>33.1</v>
      </c>
      <c r="AR46" s="35">
        <f t="shared" si="8"/>
        <v>10</v>
      </c>
      <c r="AS46" s="36">
        <f t="shared" si="114"/>
        <v>2.937761808663943</v>
      </c>
      <c r="AT46" s="36">
        <f t="shared" si="115"/>
        <v>26.4</v>
      </c>
      <c r="AU46" s="36">
        <f t="shared" si="116"/>
        <v>40.5</v>
      </c>
      <c r="AV46" s="36">
        <f t="shared" si="117"/>
        <v>14.100000000000001</v>
      </c>
      <c r="AW46" s="36">
        <f t="shared" si="118"/>
        <v>-7.0474293750978426E-2</v>
      </c>
      <c r="AX46" s="79">
        <f t="shared" si="45"/>
        <v>0.10526315789473667</v>
      </c>
      <c r="AY46" s="99">
        <f t="shared" si="46"/>
        <v>3.1904983698183593</v>
      </c>
      <c r="AZ46" s="1"/>
      <c r="BA46" s="37">
        <f t="shared" si="47"/>
        <v>18.7</v>
      </c>
      <c r="BB46" s="56">
        <f t="shared" si="48"/>
        <v>22.6</v>
      </c>
      <c r="BC46" s="56">
        <f t="shared" si="49"/>
        <v>25.7</v>
      </c>
      <c r="BD46" s="56">
        <f t="shared" si="50"/>
        <v>28.5</v>
      </c>
      <c r="BE46" s="56">
        <f t="shared" si="51"/>
        <v>32</v>
      </c>
      <c r="BF46" s="56">
        <f t="shared" si="52"/>
        <v>34.200000000000003</v>
      </c>
      <c r="BG46" s="56">
        <f t="shared" si="53"/>
        <v>37.799999999999997</v>
      </c>
      <c r="BH46" s="56">
        <f t="shared" si="54"/>
        <v>41.4</v>
      </c>
      <c r="BI46" s="56">
        <f t="shared" si="55"/>
        <v>43.6</v>
      </c>
      <c r="BJ46" s="62">
        <f t="shared" si="56"/>
        <v>46.5</v>
      </c>
      <c r="BK46" s="67">
        <f t="shared" si="57"/>
        <v>0.20855614973262043</v>
      </c>
      <c r="BL46" s="67">
        <f t="shared" si="58"/>
        <v>0.13716814159292026</v>
      </c>
      <c r="BM46" s="67">
        <f t="shared" si="59"/>
        <v>0.10894941634241248</v>
      </c>
      <c r="BN46" s="67">
        <f t="shared" si="60"/>
        <v>0.12280701754385964</v>
      </c>
      <c r="BO46" s="67">
        <f t="shared" si="61"/>
        <v>6.8750000000000089E-2</v>
      </c>
      <c r="BP46" s="67">
        <f t="shared" si="62"/>
        <v>0.10526315789473667</v>
      </c>
      <c r="BQ46" s="67">
        <f t="shared" si="63"/>
        <v>9.5238095238095288E-2</v>
      </c>
      <c r="BR46" s="67">
        <f t="shared" si="64"/>
        <v>5.3140096618357557E-2</v>
      </c>
      <c r="BS46" s="67">
        <f t="shared" si="65"/>
        <v>6.651376146788987E-2</v>
      </c>
      <c r="BT46" s="52">
        <f>ABS(BK46-$AX$46)</f>
        <v>0.10329299183788376</v>
      </c>
      <c r="BU46" s="36">
        <f t="shared" ref="BU46:CB46" si="124">ABS(BL46-$AX$46)</f>
        <v>3.1904983698183592E-2</v>
      </c>
      <c r="BV46" s="36">
        <f t="shared" si="124"/>
        <v>3.6862584476758109E-3</v>
      </c>
      <c r="BW46" s="36">
        <f t="shared" si="124"/>
        <v>1.7543859649122973E-2</v>
      </c>
      <c r="BX46" s="36">
        <f t="shared" si="124"/>
        <v>3.6513157894736581E-2</v>
      </c>
      <c r="BY46" s="36">
        <f t="shared" si="124"/>
        <v>0</v>
      </c>
      <c r="BZ46" s="36">
        <f t="shared" si="124"/>
        <v>1.0025062656641381E-2</v>
      </c>
      <c r="CA46" s="36">
        <f t="shared" si="124"/>
        <v>5.2123061276379112E-2</v>
      </c>
      <c r="CB46" s="81">
        <f t="shared" si="124"/>
        <v>3.8749396426846799E-2</v>
      </c>
      <c r="CC46" s="70"/>
      <c r="CD46" s="97"/>
    </row>
    <row r="47" spans="1:82" x14ac:dyDescent="0.25">
      <c r="A47" s="23">
        <v>957</v>
      </c>
      <c r="B47" s="32">
        <v>17.8</v>
      </c>
      <c r="C47" s="33">
        <f t="shared" si="19"/>
        <v>1.6999999999999993</v>
      </c>
      <c r="D47" s="33">
        <f t="shared" si="111"/>
        <v>3.5999999999999979</v>
      </c>
      <c r="E47" s="33">
        <f t="shared" si="112"/>
        <v>0.20224719101123584</v>
      </c>
      <c r="F47" s="32">
        <v>21.4</v>
      </c>
      <c r="G47" s="33">
        <f t="shared" si="0"/>
        <v>1.6500000000000021</v>
      </c>
      <c r="H47" s="32">
        <f t="shared" si="104"/>
        <v>2.4000000000000021</v>
      </c>
      <c r="I47" s="33">
        <f t="shared" si="105"/>
        <v>0.11214953271028048</v>
      </c>
      <c r="J47" s="32">
        <v>23.8</v>
      </c>
      <c r="K47" s="33">
        <f t="shared" si="1"/>
        <v>1.1999999999999993</v>
      </c>
      <c r="L47" s="33">
        <f t="shared" si="106"/>
        <v>3</v>
      </c>
      <c r="M47" s="33">
        <f t="shared" si="107"/>
        <v>0.12605042016806722</v>
      </c>
      <c r="N47" s="32">
        <v>26.8</v>
      </c>
      <c r="O47" s="33">
        <f t="shared" si="2"/>
        <v>0.84999999999999787</v>
      </c>
      <c r="P47" s="32">
        <f t="shared" si="84"/>
        <v>4.0999999999999979</v>
      </c>
      <c r="Q47" s="33">
        <f t="shared" si="85"/>
        <v>0.15298507462686559</v>
      </c>
      <c r="R47" s="32">
        <v>30.9</v>
      </c>
      <c r="S47" s="33">
        <f t="shared" si="3"/>
        <v>0.10000000000000142</v>
      </c>
      <c r="T47" s="33">
        <f t="shared" si="77"/>
        <v>14.5</v>
      </c>
      <c r="U47" s="33">
        <f t="shared" si="78"/>
        <v>0.46925566343042074</v>
      </c>
      <c r="V47" s="32">
        <v>33.6</v>
      </c>
      <c r="W47" s="33">
        <f t="shared" si="29"/>
        <v>5.0000000000004263E-2</v>
      </c>
      <c r="X47" s="33">
        <f t="shared" si="30"/>
        <v>2.5</v>
      </c>
      <c r="Y47" s="33">
        <f t="shared" si="31"/>
        <v>7.4404761904761904E-2</v>
      </c>
      <c r="Z47" s="32">
        <v>36.1</v>
      </c>
      <c r="AA47" s="33">
        <f t="shared" si="32"/>
        <v>0.35000000000000142</v>
      </c>
      <c r="AB47" s="33">
        <f t="shared" si="33"/>
        <v>3.6999999999999957</v>
      </c>
      <c r="AC47" s="33">
        <f t="shared" si="34"/>
        <v>0.10249307479224365</v>
      </c>
      <c r="AD47" s="32">
        <v>39.799999999999997</v>
      </c>
      <c r="AE47" s="33">
        <f t="shared" si="35"/>
        <v>0.20000000000000284</v>
      </c>
      <c r="AF47" s="33">
        <f t="shared" si="36"/>
        <v>3</v>
      </c>
      <c r="AG47" s="33">
        <f t="shared" si="37"/>
        <v>7.537688442211056E-2</v>
      </c>
      <c r="AH47" s="32">
        <v>42.8</v>
      </c>
      <c r="AI47" s="33">
        <f t="shared" si="38"/>
        <v>0.54999999999999716</v>
      </c>
      <c r="AJ47" s="33">
        <f t="shared" si="39"/>
        <v>2.6000000000000014</v>
      </c>
      <c r="AK47" s="33">
        <f t="shared" si="40"/>
        <v>6.0747663551401904E-2</v>
      </c>
      <c r="AL47" s="32">
        <v>45.4</v>
      </c>
      <c r="AM47" s="33">
        <f t="shared" si="5"/>
        <v>0.60000000000000142</v>
      </c>
      <c r="AN47" s="32">
        <f t="shared" si="79"/>
        <v>27.599999999999998</v>
      </c>
      <c r="AO47" s="33">
        <f t="shared" si="80"/>
        <v>1.5505617977528088</v>
      </c>
      <c r="AP47" s="51"/>
      <c r="AQ47" s="34">
        <f t="shared" si="113"/>
        <v>31.839999999999996</v>
      </c>
      <c r="AR47" s="35">
        <f t="shared" si="8"/>
        <v>10</v>
      </c>
      <c r="AS47" s="36">
        <f t="shared" si="114"/>
        <v>2.9545520435046999</v>
      </c>
      <c r="AT47" s="36">
        <f t="shared" si="115"/>
        <v>24.55</v>
      </c>
      <c r="AU47" s="36">
        <f t="shared" si="116"/>
        <v>38.875</v>
      </c>
      <c r="AV47" s="36">
        <f t="shared" si="117"/>
        <v>14.324999999999999</v>
      </c>
      <c r="AW47" s="36">
        <f t="shared" si="118"/>
        <v>-2.674866936882218E-2</v>
      </c>
      <c r="AX47" s="79">
        <f t="shared" si="45"/>
        <v>0.10249307479224365</v>
      </c>
      <c r="AY47" s="99">
        <f t="shared" si="46"/>
        <v>2.7116190370133091</v>
      </c>
      <c r="AZ47" s="1"/>
      <c r="BA47" s="37">
        <f t="shared" si="47"/>
        <v>17.8</v>
      </c>
      <c r="BB47" s="56">
        <f t="shared" si="48"/>
        <v>21.4</v>
      </c>
      <c r="BC47" s="56">
        <f t="shared" si="49"/>
        <v>23.8</v>
      </c>
      <c r="BD47" s="56">
        <f t="shared" si="50"/>
        <v>26.8</v>
      </c>
      <c r="BE47" s="56">
        <f t="shared" si="51"/>
        <v>30.9</v>
      </c>
      <c r="BF47" s="56">
        <f t="shared" si="52"/>
        <v>33.6</v>
      </c>
      <c r="BG47" s="56">
        <f t="shared" si="53"/>
        <v>36.1</v>
      </c>
      <c r="BH47" s="56">
        <f t="shared" si="54"/>
        <v>39.799999999999997</v>
      </c>
      <c r="BI47" s="56">
        <f t="shared" si="55"/>
        <v>42.8</v>
      </c>
      <c r="BJ47" s="62">
        <f t="shared" si="56"/>
        <v>45.4</v>
      </c>
      <c r="BK47" s="67">
        <f t="shared" si="57"/>
        <v>0.20224719101123584</v>
      </c>
      <c r="BL47" s="67">
        <f t="shared" si="58"/>
        <v>0.11214953271028048</v>
      </c>
      <c r="BM47" s="67">
        <f t="shared" si="59"/>
        <v>0.12605042016806722</v>
      </c>
      <c r="BN47" s="67">
        <f t="shared" si="60"/>
        <v>0.15298507462686559</v>
      </c>
      <c r="BO47" s="67">
        <f t="shared" si="61"/>
        <v>8.7378640776699129E-2</v>
      </c>
      <c r="BP47" s="67">
        <f t="shared" si="62"/>
        <v>7.4404761904761904E-2</v>
      </c>
      <c r="BQ47" s="67">
        <f t="shared" si="63"/>
        <v>0.10249307479224365</v>
      </c>
      <c r="BR47" s="67">
        <f t="shared" si="64"/>
        <v>7.537688442211056E-2</v>
      </c>
      <c r="BS47" s="67">
        <f t="shared" si="65"/>
        <v>6.0747663551401904E-2</v>
      </c>
      <c r="BT47" s="52">
        <f>ABS(BK47-$AX$47)</f>
        <v>9.9754116218992189E-2</v>
      </c>
      <c r="BU47" s="36">
        <f t="shared" ref="BU47:CB47" si="125">ABS(BL47-$AX$47)</f>
        <v>9.6564579180368343E-3</v>
      </c>
      <c r="BV47" s="36">
        <f t="shared" si="125"/>
        <v>2.3557345375823574E-2</v>
      </c>
      <c r="BW47" s="36">
        <f t="shared" si="125"/>
        <v>5.0491999834621937E-2</v>
      </c>
      <c r="BX47" s="36">
        <f t="shared" si="125"/>
        <v>1.511443401554452E-2</v>
      </c>
      <c r="BY47" s="36">
        <f t="shared" si="125"/>
        <v>2.8088312887481745E-2</v>
      </c>
      <c r="BZ47" s="36">
        <f t="shared" si="125"/>
        <v>0</v>
      </c>
      <c r="CA47" s="36">
        <f t="shared" si="125"/>
        <v>2.7116190370133089E-2</v>
      </c>
      <c r="CB47" s="81">
        <f t="shared" si="125"/>
        <v>4.1745411240841745E-2</v>
      </c>
      <c r="CC47" s="70"/>
      <c r="CD47" s="97"/>
    </row>
    <row r="48" spans="1:82" x14ac:dyDescent="0.25">
      <c r="A48" s="23">
        <v>956</v>
      </c>
      <c r="B48" s="32">
        <v>18</v>
      </c>
      <c r="C48" s="33">
        <f t="shared" si="19"/>
        <v>1.5</v>
      </c>
      <c r="D48" s="33">
        <f t="shared" si="111"/>
        <v>4.8999999999999986</v>
      </c>
      <c r="E48" s="33">
        <f t="shared" si="112"/>
        <v>0.27222222222222214</v>
      </c>
      <c r="F48" s="32">
        <v>22.9</v>
      </c>
      <c r="G48" s="33">
        <f t="shared" si="0"/>
        <v>0.15000000000000213</v>
      </c>
      <c r="H48" s="32">
        <f t="shared" si="104"/>
        <v>3.3000000000000007</v>
      </c>
      <c r="I48" s="33">
        <f t="shared" si="105"/>
        <v>0.14410480349344981</v>
      </c>
      <c r="J48" s="32">
        <v>26.2</v>
      </c>
      <c r="K48" s="33">
        <f t="shared" si="1"/>
        <v>1.1999999999999993</v>
      </c>
      <c r="L48" s="33">
        <f t="shared" si="106"/>
        <v>3.1999999999999993</v>
      </c>
      <c r="M48" s="33">
        <f t="shared" si="107"/>
        <v>0.12213740458015265</v>
      </c>
      <c r="N48" s="32">
        <v>29.4</v>
      </c>
      <c r="O48" s="33">
        <f t="shared" si="2"/>
        <v>1.75</v>
      </c>
      <c r="P48" s="32">
        <f t="shared" si="84"/>
        <v>4.2000000000000028</v>
      </c>
      <c r="Q48" s="33">
        <f t="shared" si="85"/>
        <v>0.14285714285714296</v>
      </c>
      <c r="R48" s="32">
        <v>33.6</v>
      </c>
      <c r="S48" s="33">
        <f t="shared" si="3"/>
        <v>2.8000000000000043</v>
      </c>
      <c r="T48" s="33">
        <f t="shared" si="77"/>
        <v>13.100000000000001</v>
      </c>
      <c r="U48" s="33">
        <f t="shared" si="78"/>
        <v>0.38988095238095238</v>
      </c>
      <c r="V48" s="32">
        <v>36.5</v>
      </c>
      <c r="W48" s="33">
        <f t="shared" si="29"/>
        <v>2.9500000000000028</v>
      </c>
      <c r="X48" s="33">
        <f t="shared" si="30"/>
        <v>3.7999999999999972</v>
      </c>
      <c r="Y48" s="33">
        <f t="shared" si="31"/>
        <v>0.10410958904109581</v>
      </c>
      <c r="Z48" s="32">
        <v>40.299999999999997</v>
      </c>
      <c r="AA48" s="33">
        <f t="shared" si="32"/>
        <v>3.8499999999999943</v>
      </c>
      <c r="AB48" s="33">
        <f t="shared" si="33"/>
        <v>3</v>
      </c>
      <c r="AC48" s="33">
        <f t="shared" si="34"/>
        <v>7.444168734491316E-2</v>
      </c>
      <c r="AD48" s="32">
        <v>43.3</v>
      </c>
      <c r="AE48" s="33">
        <f t="shared" si="35"/>
        <v>3.2999999999999972</v>
      </c>
      <c r="AF48" s="33">
        <f t="shared" si="36"/>
        <v>2.2000000000000028</v>
      </c>
      <c r="AG48" s="33">
        <f t="shared" si="37"/>
        <v>5.0808314087759883E-2</v>
      </c>
      <c r="AH48" s="32">
        <v>45.5</v>
      </c>
      <c r="AI48" s="33">
        <f t="shared" si="38"/>
        <v>2.1500000000000057</v>
      </c>
      <c r="AJ48" s="33">
        <f t="shared" si="39"/>
        <v>1.2000000000000028</v>
      </c>
      <c r="AK48" s="33">
        <f t="shared" si="40"/>
        <v>2.6373626373626436E-2</v>
      </c>
      <c r="AL48" s="32">
        <v>46.7</v>
      </c>
      <c r="AM48" s="33">
        <f t="shared" si="5"/>
        <v>0.70000000000000284</v>
      </c>
      <c r="AN48" s="32">
        <f t="shared" si="79"/>
        <v>28.700000000000003</v>
      </c>
      <c r="AO48" s="33">
        <f t="shared" si="80"/>
        <v>1.5944444444444446</v>
      </c>
      <c r="AP48" s="51"/>
      <c r="AQ48" s="34">
        <f t="shared" si="113"/>
        <v>34.239999999999995</v>
      </c>
      <c r="AR48" s="35">
        <f t="shared" si="8"/>
        <v>10</v>
      </c>
      <c r="AS48" s="36">
        <f t="shared" si="114"/>
        <v>3.1389382493660754</v>
      </c>
      <c r="AT48" s="36">
        <f t="shared" si="115"/>
        <v>27</v>
      </c>
      <c r="AU48" s="36">
        <f t="shared" si="116"/>
        <v>42.55</v>
      </c>
      <c r="AV48" s="36">
        <f t="shared" si="117"/>
        <v>15.549999999999997</v>
      </c>
      <c r="AW48" s="36">
        <f t="shared" si="118"/>
        <v>-0.28897693529460244</v>
      </c>
      <c r="AX48" s="79">
        <f t="shared" si="45"/>
        <v>0.10410958904109581</v>
      </c>
      <c r="AY48" s="99">
        <f t="shared" si="46"/>
        <v>3.8747553816047149</v>
      </c>
      <c r="AZ48" s="1"/>
      <c r="BA48" s="37">
        <f t="shared" si="47"/>
        <v>18</v>
      </c>
      <c r="BB48" s="56">
        <f t="shared" si="48"/>
        <v>22.9</v>
      </c>
      <c r="BC48" s="56">
        <f t="shared" si="49"/>
        <v>26.2</v>
      </c>
      <c r="BD48" s="56">
        <f t="shared" si="50"/>
        <v>29.4</v>
      </c>
      <c r="BE48" s="56">
        <f t="shared" si="51"/>
        <v>33.6</v>
      </c>
      <c r="BF48" s="56">
        <f t="shared" si="52"/>
        <v>36.5</v>
      </c>
      <c r="BG48" s="56">
        <f t="shared" si="53"/>
        <v>40.299999999999997</v>
      </c>
      <c r="BH48" s="56">
        <f t="shared" si="54"/>
        <v>43.3</v>
      </c>
      <c r="BI48" s="56">
        <f t="shared" si="55"/>
        <v>45.5</v>
      </c>
      <c r="BJ48" s="62">
        <f t="shared" si="56"/>
        <v>46.7</v>
      </c>
      <c r="BK48" s="67">
        <f t="shared" si="57"/>
        <v>0.27222222222222214</v>
      </c>
      <c r="BL48" s="67">
        <f t="shared" si="58"/>
        <v>0.14410480349344981</v>
      </c>
      <c r="BM48" s="67">
        <f t="shared" si="59"/>
        <v>0.12213740458015265</v>
      </c>
      <c r="BN48" s="67">
        <f t="shared" si="60"/>
        <v>0.14285714285714296</v>
      </c>
      <c r="BO48" s="67">
        <f t="shared" si="61"/>
        <v>8.6309523809523767E-2</v>
      </c>
      <c r="BP48" s="67">
        <f t="shared" si="62"/>
        <v>0.10410958904109581</v>
      </c>
      <c r="BQ48" s="67">
        <f t="shared" si="63"/>
        <v>7.444168734491316E-2</v>
      </c>
      <c r="BR48" s="67">
        <f t="shared" si="64"/>
        <v>5.0808314087759883E-2</v>
      </c>
      <c r="BS48" s="67">
        <f t="shared" si="65"/>
        <v>2.6373626373626436E-2</v>
      </c>
      <c r="BT48" s="52">
        <f>ABS(BK48-$AX$48)</f>
        <v>0.16811263318112635</v>
      </c>
      <c r="BU48" s="36">
        <f t="shared" ref="BU48:CB48" si="126">ABS(BL48-$AX$48)</f>
        <v>3.9995214452354003E-2</v>
      </c>
      <c r="BV48" s="36">
        <f t="shared" si="126"/>
        <v>1.8027815539056843E-2</v>
      </c>
      <c r="BW48" s="36">
        <f t="shared" si="126"/>
        <v>3.8747553816047151E-2</v>
      </c>
      <c r="BX48" s="36">
        <f t="shared" si="126"/>
        <v>1.7800065231572043E-2</v>
      </c>
      <c r="BY48" s="36">
        <f t="shared" si="126"/>
        <v>0</v>
      </c>
      <c r="BZ48" s="36">
        <f t="shared" si="126"/>
        <v>2.966790169618265E-2</v>
      </c>
      <c r="CA48" s="36">
        <f t="shared" si="126"/>
        <v>5.3301274953335927E-2</v>
      </c>
      <c r="CB48" s="81">
        <f t="shared" si="126"/>
        <v>7.7735962667469377E-2</v>
      </c>
      <c r="CC48" s="70"/>
      <c r="CD48" s="97"/>
    </row>
    <row r="49" spans="1:82" x14ac:dyDescent="0.25">
      <c r="A49" s="23">
        <v>955</v>
      </c>
      <c r="B49" s="32">
        <v>19.899999999999999</v>
      </c>
      <c r="C49" s="33">
        <f t="shared" si="19"/>
        <v>0.39999999999999858</v>
      </c>
      <c r="D49" s="33">
        <f t="shared" si="111"/>
        <v>3.7000000000000028</v>
      </c>
      <c r="E49" s="33">
        <f t="shared" si="112"/>
        <v>0.1859296482412062</v>
      </c>
      <c r="F49" s="32">
        <v>23.6</v>
      </c>
      <c r="G49" s="33">
        <f t="shared" si="0"/>
        <v>0.55000000000000071</v>
      </c>
      <c r="H49" s="32">
        <f t="shared" si="104"/>
        <v>2.6999999999999993</v>
      </c>
      <c r="I49" s="33">
        <f t="shared" si="105"/>
        <v>0.11440677966101691</v>
      </c>
      <c r="J49" s="32">
        <v>26.3</v>
      </c>
      <c r="K49" s="33">
        <f t="shared" si="1"/>
        <v>1.3000000000000007</v>
      </c>
      <c r="L49" s="33">
        <f t="shared" si="106"/>
        <v>2.8000000000000007</v>
      </c>
      <c r="M49" s="33">
        <f t="shared" si="107"/>
        <v>0.10646387832699622</v>
      </c>
      <c r="N49" s="32">
        <v>29.1</v>
      </c>
      <c r="O49" s="33">
        <f t="shared" si="2"/>
        <v>1.4500000000000028</v>
      </c>
      <c r="P49" s="32">
        <f t="shared" si="84"/>
        <v>3.1000000000000014</v>
      </c>
      <c r="Q49" s="33">
        <f t="shared" si="85"/>
        <v>0.10652920962199317</v>
      </c>
      <c r="R49" s="32">
        <v>32.200000000000003</v>
      </c>
      <c r="S49" s="33">
        <f t="shared" si="3"/>
        <v>1.4000000000000057</v>
      </c>
      <c r="T49" s="33">
        <f t="shared" si="77"/>
        <v>14.5</v>
      </c>
      <c r="U49" s="33">
        <f t="shared" si="78"/>
        <v>0.45031055900621114</v>
      </c>
      <c r="V49" s="32">
        <v>33.9</v>
      </c>
      <c r="W49" s="33">
        <f t="shared" si="29"/>
        <v>0.35000000000000142</v>
      </c>
      <c r="X49" s="33">
        <f t="shared" si="30"/>
        <v>3.2000000000000028</v>
      </c>
      <c r="Y49" s="33">
        <f t="shared" si="31"/>
        <v>9.4395280235988283E-2</v>
      </c>
      <c r="Z49" s="32">
        <v>37.1</v>
      </c>
      <c r="AA49" s="33">
        <f t="shared" si="32"/>
        <v>0.64999999999999858</v>
      </c>
      <c r="AB49" s="33">
        <f t="shared" si="33"/>
        <v>3.3999999999999986</v>
      </c>
      <c r="AC49" s="33">
        <f t="shared" si="34"/>
        <v>9.1644204851751981E-2</v>
      </c>
      <c r="AD49" s="32">
        <v>40.5</v>
      </c>
      <c r="AE49" s="33">
        <f t="shared" si="35"/>
        <v>0.5</v>
      </c>
      <c r="AF49" s="33">
        <f t="shared" si="36"/>
        <v>2.7999999999999972</v>
      </c>
      <c r="AG49" s="33">
        <f t="shared" si="37"/>
        <v>6.9135802469135726E-2</v>
      </c>
      <c r="AH49" s="32">
        <v>43.3</v>
      </c>
      <c r="AI49" s="33">
        <f t="shared" si="38"/>
        <v>4.9999999999997158E-2</v>
      </c>
      <c r="AJ49" s="33">
        <f t="shared" si="39"/>
        <v>3.4000000000000057</v>
      </c>
      <c r="AK49" s="33">
        <f t="shared" si="40"/>
        <v>7.8521939953810765E-2</v>
      </c>
      <c r="AL49" s="32">
        <v>46.7</v>
      </c>
      <c r="AM49" s="33">
        <f t="shared" si="5"/>
        <v>0.70000000000000284</v>
      </c>
      <c r="AN49" s="32">
        <f t="shared" si="79"/>
        <v>26.800000000000004</v>
      </c>
      <c r="AO49" s="33">
        <f t="shared" si="80"/>
        <v>1.3467336683417088</v>
      </c>
      <c r="AP49" s="51"/>
      <c r="AQ49" s="34">
        <f t="shared" si="113"/>
        <v>33.260000000000005</v>
      </c>
      <c r="AR49" s="35">
        <f t="shared" si="8"/>
        <v>10</v>
      </c>
      <c r="AS49" s="36">
        <f t="shared" si="114"/>
        <v>2.7642238211355648</v>
      </c>
      <c r="AT49" s="36">
        <f t="shared" si="115"/>
        <v>27</v>
      </c>
      <c r="AU49" s="36">
        <f t="shared" si="116"/>
        <v>39.65</v>
      </c>
      <c r="AV49" s="36">
        <f t="shared" si="117"/>
        <v>12.649999999999999</v>
      </c>
      <c r="AW49" s="36">
        <f t="shared" si="118"/>
        <v>3.7381539420416089E-2</v>
      </c>
      <c r="AX49" s="79">
        <f t="shared" si="45"/>
        <v>9.4395280235988283E-2</v>
      </c>
      <c r="AY49" s="99">
        <f t="shared" si="46"/>
        <v>1.5873340282177517</v>
      </c>
      <c r="AZ49" s="1"/>
      <c r="BA49" s="37">
        <f t="shared" si="47"/>
        <v>19.899999999999999</v>
      </c>
      <c r="BB49" s="56">
        <f t="shared" si="48"/>
        <v>23.6</v>
      </c>
      <c r="BC49" s="56">
        <f t="shared" si="49"/>
        <v>26.3</v>
      </c>
      <c r="BD49" s="56">
        <f t="shared" si="50"/>
        <v>29.1</v>
      </c>
      <c r="BE49" s="56">
        <f t="shared" si="51"/>
        <v>32.200000000000003</v>
      </c>
      <c r="BF49" s="56">
        <f t="shared" si="52"/>
        <v>33.9</v>
      </c>
      <c r="BG49" s="56">
        <f t="shared" si="53"/>
        <v>37.1</v>
      </c>
      <c r="BH49" s="56">
        <f t="shared" si="54"/>
        <v>40.5</v>
      </c>
      <c r="BI49" s="56">
        <f t="shared" si="55"/>
        <v>43.3</v>
      </c>
      <c r="BJ49" s="62">
        <f t="shared" si="56"/>
        <v>46.7</v>
      </c>
      <c r="BK49" s="67">
        <f t="shared" si="57"/>
        <v>0.1859296482412062</v>
      </c>
      <c r="BL49" s="67">
        <f t="shared" si="58"/>
        <v>0.11440677966101691</v>
      </c>
      <c r="BM49" s="67">
        <f t="shared" si="59"/>
        <v>0.10646387832699622</v>
      </c>
      <c r="BN49" s="67">
        <f t="shared" si="60"/>
        <v>0.10652920962199317</v>
      </c>
      <c r="BO49" s="67">
        <f t="shared" si="61"/>
        <v>5.2795031055900485E-2</v>
      </c>
      <c r="BP49" s="67">
        <f t="shared" si="62"/>
        <v>9.4395280235988283E-2</v>
      </c>
      <c r="BQ49" s="67">
        <f t="shared" si="63"/>
        <v>9.1644204851751981E-2</v>
      </c>
      <c r="BR49" s="67">
        <f t="shared" si="64"/>
        <v>6.9135802469135726E-2</v>
      </c>
      <c r="BS49" s="67">
        <f t="shared" si="65"/>
        <v>7.8521939953810765E-2</v>
      </c>
      <c r="BT49" s="52">
        <f>ABS(BK49-$AX$49)</f>
        <v>9.1534368005217914E-2</v>
      </c>
      <c r="BU49" s="36">
        <f t="shared" ref="BU49:CB49" si="127">ABS(BL49-$AX$49)</f>
        <v>2.0011499425028625E-2</v>
      </c>
      <c r="BV49" s="36">
        <f t="shared" si="127"/>
        <v>1.2068598091007937E-2</v>
      </c>
      <c r="BW49" s="36">
        <f t="shared" si="127"/>
        <v>1.2133929386004882E-2</v>
      </c>
      <c r="BX49" s="36">
        <f t="shared" si="127"/>
        <v>4.1600249180087798E-2</v>
      </c>
      <c r="BY49" s="36">
        <f t="shared" si="127"/>
        <v>0</v>
      </c>
      <c r="BZ49" s="36">
        <f t="shared" si="127"/>
        <v>2.7510753842363012E-3</v>
      </c>
      <c r="CA49" s="36">
        <f t="shared" si="127"/>
        <v>2.5259477766852556E-2</v>
      </c>
      <c r="CB49" s="81">
        <f t="shared" si="127"/>
        <v>1.5873340282177517E-2</v>
      </c>
      <c r="CC49" s="70"/>
      <c r="CD49" s="97"/>
    </row>
    <row r="50" spans="1:82" x14ac:dyDescent="0.25">
      <c r="A50" s="23">
        <v>954</v>
      </c>
      <c r="B50" s="32">
        <v>19.5</v>
      </c>
      <c r="C50" s="33">
        <f t="shared" si="19"/>
        <v>0</v>
      </c>
      <c r="D50" s="33">
        <f t="shared" si="111"/>
        <v>4</v>
      </c>
      <c r="E50" s="33">
        <f t="shared" si="112"/>
        <v>0.20512820512820512</v>
      </c>
      <c r="F50" s="32">
        <v>23.5</v>
      </c>
      <c r="G50" s="33">
        <f t="shared" si="0"/>
        <v>0.44999999999999929</v>
      </c>
      <c r="H50" s="32">
        <f t="shared" si="104"/>
        <v>2.5</v>
      </c>
      <c r="I50" s="33">
        <f t="shared" si="105"/>
        <v>0.10638297872340426</v>
      </c>
      <c r="J50" s="32">
        <v>26</v>
      </c>
      <c r="K50" s="33">
        <f t="shared" si="1"/>
        <v>1</v>
      </c>
      <c r="L50" s="33">
        <f t="shared" si="106"/>
        <v>2.8000000000000007</v>
      </c>
      <c r="M50" s="33">
        <f t="shared" si="107"/>
        <v>0.10769230769230773</v>
      </c>
      <c r="N50" s="32">
        <v>28.8</v>
      </c>
      <c r="O50" s="33">
        <f t="shared" si="2"/>
        <v>1.1500000000000021</v>
      </c>
      <c r="P50" s="32">
        <f t="shared" si="84"/>
        <v>3.8000000000000007</v>
      </c>
      <c r="Q50" s="33">
        <f t="shared" si="85"/>
        <v>0.13194444444444448</v>
      </c>
      <c r="R50" s="32">
        <v>32.6</v>
      </c>
      <c r="S50" s="33">
        <f t="shared" si="3"/>
        <v>1.8000000000000043</v>
      </c>
      <c r="T50" s="33">
        <f t="shared" si="77"/>
        <v>14</v>
      </c>
      <c r="U50" s="33">
        <f t="shared" si="78"/>
        <v>0.42944785276073616</v>
      </c>
      <c r="V50" s="32">
        <v>34.9</v>
      </c>
      <c r="W50" s="33">
        <f t="shared" si="29"/>
        <v>1.3500000000000014</v>
      </c>
      <c r="X50" s="33">
        <f t="shared" si="30"/>
        <v>2.8999999999999986</v>
      </c>
      <c r="Y50" s="33">
        <f t="shared" si="31"/>
        <v>8.309455587392546E-2</v>
      </c>
      <c r="Z50" s="32">
        <v>37.799999999999997</v>
      </c>
      <c r="AA50" s="33">
        <f t="shared" si="32"/>
        <v>1.3499999999999943</v>
      </c>
      <c r="AB50" s="33">
        <f t="shared" si="33"/>
        <v>4</v>
      </c>
      <c r="AC50" s="33">
        <f t="shared" si="34"/>
        <v>0.10582010582010583</v>
      </c>
      <c r="AD50" s="32">
        <v>41.8</v>
      </c>
      <c r="AE50" s="33">
        <f t="shared" si="35"/>
        <v>1.7999999999999972</v>
      </c>
      <c r="AF50" s="33">
        <f t="shared" si="36"/>
        <v>2.4000000000000057</v>
      </c>
      <c r="AG50" s="33">
        <f t="shared" si="37"/>
        <v>5.7416267942583872E-2</v>
      </c>
      <c r="AH50" s="32">
        <v>44.2</v>
      </c>
      <c r="AI50" s="33">
        <f t="shared" si="38"/>
        <v>0.85000000000000853</v>
      </c>
      <c r="AJ50" s="33">
        <f t="shared" si="39"/>
        <v>2.3999999999999986</v>
      </c>
      <c r="AK50" s="33">
        <f t="shared" si="40"/>
        <v>5.4298642533936618E-2</v>
      </c>
      <c r="AL50" s="32">
        <v>46.6</v>
      </c>
      <c r="AM50" s="33">
        <f t="shared" si="5"/>
        <v>0.60000000000000142</v>
      </c>
      <c r="AN50" s="32">
        <f t="shared" si="79"/>
        <v>27.1</v>
      </c>
      <c r="AO50" s="33">
        <f t="shared" si="80"/>
        <v>1.3897435897435899</v>
      </c>
      <c r="AP50" s="51"/>
      <c r="AQ50" s="34">
        <f t="shared" si="113"/>
        <v>33.570000000000007</v>
      </c>
      <c r="AR50" s="35">
        <f t="shared" si="8"/>
        <v>10</v>
      </c>
      <c r="AS50" s="36">
        <f t="shared" si="114"/>
        <v>2.8877923132462966</v>
      </c>
      <c r="AT50" s="36">
        <f t="shared" si="115"/>
        <v>26.7</v>
      </c>
      <c r="AU50" s="36">
        <f t="shared" si="116"/>
        <v>40.799999999999997</v>
      </c>
      <c r="AV50" s="36">
        <f t="shared" si="117"/>
        <v>14.099999999999998</v>
      </c>
      <c r="AW50" s="36">
        <f t="shared" si="118"/>
        <v>-5.4872085441696132E-2</v>
      </c>
      <c r="AX50" s="79">
        <f t="shared" si="45"/>
        <v>0.10582010582010583</v>
      </c>
      <c r="AY50" s="99">
        <f t="shared" si="46"/>
        <v>2.6124338624338646</v>
      </c>
      <c r="AZ50" s="1"/>
      <c r="BA50" s="37">
        <f t="shared" si="47"/>
        <v>19.5</v>
      </c>
      <c r="BB50" s="56">
        <f t="shared" si="48"/>
        <v>23.5</v>
      </c>
      <c r="BC50" s="56">
        <f t="shared" si="49"/>
        <v>26</v>
      </c>
      <c r="BD50" s="56">
        <f t="shared" si="50"/>
        <v>28.8</v>
      </c>
      <c r="BE50" s="56">
        <f t="shared" si="51"/>
        <v>32.6</v>
      </c>
      <c r="BF50" s="56">
        <f t="shared" si="52"/>
        <v>34.9</v>
      </c>
      <c r="BG50" s="56">
        <f t="shared" si="53"/>
        <v>37.799999999999997</v>
      </c>
      <c r="BH50" s="56">
        <f t="shared" si="54"/>
        <v>41.8</v>
      </c>
      <c r="BI50" s="56">
        <f t="shared" si="55"/>
        <v>44.2</v>
      </c>
      <c r="BJ50" s="62">
        <f t="shared" si="56"/>
        <v>46.6</v>
      </c>
      <c r="BK50" s="67">
        <f t="shared" si="57"/>
        <v>0.20512820512820512</v>
      </c>
      <c r="BL50" s="67">
        <f t="shared" si="58"/>
        <v>0.10638297872340426</v>
      </c>
      <c r="BM50" s="67">
        <f t="shared" si="59"/>
        <v>0.10769230769230773</v>
      </c>
      <c r="BN50" s="67">
        <f t="shared" si="60"/>
        <v>0.13194444444444448</v>
      </c>
      <c r="BO50" s="67">
        <f t="shared" si="61"/>
        <v>7.0552147239263716E-2</v>
      </c>
      <c r="BP50" s="67">
        <f t="shared" si="62"/>
        <v>8.309455587392546E-2</v>
      </c>
      <c r="BQ50" s="67">
        <f t="shared" si="63"/>
        <v>0.10582010582010583</v>
      </c>
      <c r="BR50" s="67">
        <f t="shared" si="64"/>
        <v>5.7416267942583872E-2</v>
      </c>
      <c r="BS50" s="67">
        <f t="shared" si="65"/>
        <v>5.4298642533936618E-2</v>
      </c>
      <c r="BT50" s="52">
        <f>ABS(BK50-$AX$50)</f>
        <v>9.9308099308099293E-2</v>
      </c>
      <c r="BU50" s="36">
        <f t="shared" ref="BU50:CB50" si="128">ABS(BL50-$AX$50)</f>
        <v>5.628729032984281E-4</v>
      </c>
      <c r="BV50" s="36">
        <f t="shared" si="128"/>
        <v>1.8722018722018979E-3</v>
      </c>
      <c r="BW50" s="36">
        <f t="shared" si="128"/>
        <v>2.6124338624338647E-2</v>
      </c>
      <c r="BX50" s="36">
        <f t="shared" si="128"/>
        <v>3.5267958580842113E-2</v>
      </c>
      <c r="BY50" s="36">
        <f t="shared" si="128"/>
        <v>2.2725549946180368E-2</v>
      </c>
      <c r="BZ50" s="36">
        <f t="shared" si="128"/>
        <v>0</v>
      </c>
      <c r="CA50" s="36">
        <f t="shared" si="128"/>
        <v>4.8403837877521956E-2</v>
      </c>
      <c r="CB50" s="81">
        <f t="shared" si="128"/>
        <v>5.152146328616921E-2</v>
      </c>
      <c r="CC50" s="70"/>
      <c r="CD50" s="97"/>
    </row>
    <row r="51" spans="1:82" x14ac:dyDescent="0.25">
      <c r="A51" s="23">
        <v>953</v>
      </c>
      <c r="B51" s="32">
        <v>17.7</v>
      </c>
      <c r="C51" s="33">
        <f t="shared" si="19"/>
        <v>1.8000000000000007</v>
      </c>
      <c r="D51" s="33">
        <f t="shared" si="111"/>
        <v>3.6999999999999993</v>
      </c>
      <c r="E51" s="33">
        <f t="shared" si="112"/>
        <v>0.20903954802259883</v>
      </c>
      <c r="F51" s="32">
        <v>21.4</v>
      </c>
      <c r="G51" s="33">
        <f t="shared" si="0"/>
        <v>1.6500000000000021</v>
      </c>
      <c r="H51" s="32">
        <f t="shared" si="104"/>
        <v>0.80000000000000071</v>
      </c>
      <c r="I51" s="33">
        <f t="shared" si="105"/>
        <v>3.7383177570093497E-2</v>
      </c>
      <c r="J51" s="32">
        <v>22.2</v>
      </c>
      <c r="K51" s="33">
        <f t="shared" si="1"/>
        <v>2.8000000000000007</v>
      </c>
      <c r="L51" s="33">
        <f t="shared" si="106"/>
        <v>1.9000000000000021</v>
      </c>
      <c r="M51" s="33">
        <f t="shared" si="107"/>
        <v>8.5585585585585683E-2</v>
      </c>
      <c r="N51" s="32">
        <v>24.1</v>
      </c>
      <c r="O51" s="33">
        <f t="shared" si="2"/>
        <v>3.5499999999999972</v>
      </c>
      <c r="P51" s="32">
        <f t="shared" si="84"/>
        <v>2.7999999999999972</v>
      </c>
      <c r="Q51" s="33">
        <f t="shared" si="85"/>
        <v>0.11618257261410776</v>
      </c>
      <c r="R51" s="32">
        <v>26.9</v>
      </c>
      <c r="S51" s="33">
        <f t="shared" si="3"/>
        <v>3.8999999999999986</v>
      </c>
      <c r="T51" s="33">
        <f t="shared" si="77"/>
        <v>12.800000000000004</v>
      </c>
      <c r="U51" s="33">
        <f t="shared" si="78"/>
        <v>0.475836431226766</v>
      </c>
      <c r="V51" s="32">
        <v>28.4</v>
      </c>
      <c r="W51" s="33">
        <f t="shared" si="29"/>
        <v>5.1499999999999986</v>
      </c>
      <c r="X51" s="33">
        <f t="shared" si="30"/>
        <v>2.7000000000000028</v>
      </c>
      <c r="Y51" s="33">
        <f t="shared" si="31"/>
        <v>9.5070422535211377E-2</v>
      </c>
      <c r="Z51" s="32">
        <v>31.1</v>
      </c>
      <c r="AA51" s="33">
        <f t="shared" si="32"/>
        <v>5.3500000000000014</v>
      </c>
      <c r="AB51" s="33">
        <f t="shared" si="33"/>
        <v>3.3999999999999986</v>
      </c>
      <c r="AC51" s="33">
        <f t="shared" si="34"/>
        <v>0.10932475884244368</v>
      </c>
      <c r="AD51" s="32">
        <v>34.5</v>
      </c>
      <c r="AE51" s="33">
        <f t="shared" si="35"/>
        <v>5.5</v>
      </c>
      <c r="AF51" s="33">
        <f t="shared" si="36"/>
        <v>2.2999999999999972</v>
      </c>
      <c r="AG51" s="33">
        <f t="shared" si="37"/>
        <v>6.6666666666666582E-2</v>
      </c>
      <c r="AH51" s="32">
        <v>36.799999999999997</v>
      </c>
      <c r="AI51" s="33">
        <f t="shared" si="38"/>
        <v>6.5499999999999972</v>
      </c>
      <c r="AJ51" s="33">
        <f t="shared" si="39"/>
        <v>2.9000000000000057</v>
      </c>
      <c r="AK51" s="33">
        <f t="shared" si="40"/>
        <v>7.8804347826087112E-2</v>
      </c>
      <c r="AL51" s="32">
        <v>39.700000000000003</v>
      </c>
      <c r="AM51" s="33">
        <f t="shared" si="5"/>
        <v>6.2999999999999972</v>
      </c>
      <c r="AN51" s="32">
        <f t="shared" si="79"/>
        <v>22.000000000000004</v>
      </c>
      <c r="AO51" s="33">
        <f t="shared" si="80"/>
        <v>1.2429378531073449</v>
      </c>
      <c r="AP51" s="51"/>
      <c r="AQ51" s="34">
        <f t="shared" si="113"/>
        <v>28.28</v>
      </c>
      <c r="AR51" s="35">
        <f t="shared" si="8"/>
        <v>10</v>
      </c>
      <c r="AS51" s="36">
        <f t="shared" si="114"/>
        <v>2.2737047594912871</v>
      </c>
      <c r="AT51" s="36">
        <f t="shared" si="115"/>
        <v>22.675000000000001</v>
      </c>
      <c r="AU51" s="36">
        <f t="shared" si="116"/>
        <v>33.65</v>
      </c>
      <c r="AV51" s="36">
        <f t="shared" si="117"/>
        <v>10.974999999999998</v>
      </c>
      <c r="AW51" s="36">
        <f t="shared" si="118"/>
        <v>0.20944167309777575</v>
      </c>
      <c r="AX51" s="79">
        <f t="shared" si="45"/>
        <v>8.5585585585585683E-2</v>
      </c>
      <c r="AY51" s="99">
        <f t="shared" si="46"/>
        <v>2.3739173256857997</v>
      </c>
      <c r="AZ51" s="1"/>
      <c r="BA51" s="37">
        <f t="shared" si="47"/>
        <v>17.7</v>
      </c>
      <c r="BB51" s="56">
        <f t="shared" si="48"/>
        <v>21.4</v>
      </c>
      <c r="BC51" s="56">
        <f t="shared" si="49"/>
        <v>22.2</v>
      </c>
      <c r="BD51" s="56">
        <f t="shared" si="50"/>
        <v>24.1</v>
      </c>
      <c r="BE51" s="56">
        <f t="shared" si="51"/>
        <v>26.9</v>
      </c>
      <c r="BF51" s="56">
        <f t="shared" si="52"/>
        <v>28.4</v>
      </c>
      <c r="BG51" s="56">
        <f t="shared" si="53"/>
        <v>31.1</v>
      </c>
      <c r="BH51" s="56">
        <f t="shared" si="54"/>
        <v>34.5</v>
      </c>
      <c r="BI51" s="56">
        <f t="shared" si="55"/>
        <v>36.799999999999997</v>
      </c>
      <c r="BJ51" s="62">
        <f t="shared" si="56"/>
        <v>39.700000000000003</v>
      </c>
      <c r="BK51" s="67">
        <f t="shared" si="57"/>
        <v>0.20903954802259883</v>
      </c>
      <c r="BL51" s="67">
        <f t="shared" si="58"/>
        <v>3.7383177570093497E-2</v>
      </c>
      <c r="BM51" s="67">
        <f t="shared" si="59"/>
        <v>8.5585585585585683E-2</v>
      </c>
      <c r="BN51" s="67">
        <f t="shared" si="60"/>
        <v>0.11618257261410776</v>
      </c>
      <c r="BO51" s="67">
        <f t="shared" si="61"/>
        <v>5.5762081784386623E-2</v>
      </c>
      <c r="BP51" s="67">
        <f t="shared" si="62"/>
        <v>9.5070422535211377E-2</v>
      </c>
      <c r="BQ51" s="67">
        <f t="shared" si="63"/>
        <v>0.10932475884244368</v>
      </c>
      <c r="BR51" s="67">
        <f t="shared" si="64"/>
        <v>6.6666666666666582E-2</v>
      </c>
      <c r="BS51" s="67">
        <f t="shared" si="65"/>
        <v>7.8804347826087112E-2</v>
      </c>
      <c r="BT51" s="52">
        <f>ABS(BK51-$AX$51)</f>
        <v>0.12345396243701315</v>
      </c>
      <c r="BU51" s="36">
        <f t="shared" ref="BU51:CB51" si="129">ABS(BL51-$AX$51)</f>
        <v>4.8202408015492186E-2</v>
      </c>
      <c r="BV51" s="36">
        <f t="shared" si="129"/>
        <v>0</v>
      </c>
      <c r="BW51" s="36">
        <f t="shared" si="129"/>
        <v>3.059698702852208E-2</v>
      </c>
      <c r="BX51" s="36">
        <f t="shared" si="129"/>
        <v>2.982350380119906E-2</v>
      </c>
      <c r="BY51" s="36">
        <f t="shared" si="129"/>
        <v>9.484836949625694E-3</v>
      </c>
      <c r="BZ51" s="36">
        <f t="shared" si="129"/>
        <v>2.3739173256857996E-2</v>
      </c>
      <c r="CA51" s="36">
        <f t="shared" si="129"/>
        <v>1.89189189189191E-2</v>
      </c>
      <c r="CB51" s="81">
        <f t="shared" si="129"/>
        <v>6.7812377594985707E-3</v>
      </c>
      <c r="CC51" s="70"/>
      <c r="CD51" s="97"/>
    </row>
    <row r="52" spans="1:82" ht="15.75" thickBot="1" x14ac:dyDescent="0.3">
      <c r="A52" s="29">
        <v>952</v>
      </c>
      <c r="B52" s="47">
        <v>18.399999999999999</v>
      </c>
      <c r="C52" s="48">
        <f t="shared" si="19"/>
        <v>1.1000000000000014</v>
      </c>
      <c r="D52" s="48">
        <f t="shared" si="111"/>
        <v>2.9299999999999997</v>
      </c>
      <c r="E52" s="48">
        <f t="shared" si="112"/>
        <v>0.15923913043478261</v>
      </c>
      <c r="F52" s="47">
        <v>21.33</v>
      </c>
      <c r="G52" s="48">
        <f t="shared" si="0"/>
        <v>1.7200000000000024</v>
      </c>
      <c r="H52" s="47">
        <f t="shared" si="104"/>
        <v>2.870000000000001</v>
      </c>
      <c r="I52" s="48">
        <f t="shared" si="105"/>
        <v>0.13455227379278017</v>
      </c>
      <c r="J52" s="47">
        <v>24.2</v>
      </c>
      <c r="K52" s="48">
        <f t="shared" si="1"/>
        <v>0.80000000000000071</v>
      </c>
      <c r="L52" s="48">
        <f t="shared" si="106"/>
        <v>3.1999999999999993</v>
      </c>
      <c r="M52" s="48">
        <f t="shared" si="107"/>
        <v>0.13223140495867766</v>
      </c>
      <c r="N52" s="47">
        <v>27.4</v>
      </c>
      <c r="O52" s="48">
        <f t="shared" si="2"/>
        <v>0.25</v>
      </c>
      <c r="P52" s="47">
        <f t="shared" si="84"/>
        <v>3.5</v>
      </c>
      <c r="Q52" s="48">
        <f t="shared" si="85"/>
        <v>0.12773722627737227</v>
      </c>
      <c r="R52" s="47">
        <v>30.9</v>
      </c>
      <c r="S52" s="48">
        <f t="shared" si="3"/>
        <v>0.10000000000000142</v>
      </c>
      <c r="T52" s="48">
        <f t="shared" si="77"/>
        <v>14.5</v>
      </c>
      <c r="U52" s="48">
        <f t="shared" si="78"/>
        <v>0.46925566343042074</v>
      </c>
      <c r="V52" s="47">
        <v>33.5</v>
      </c>
      <c r="W52" s="48">
        <f t="shared" si="29"/>
        <v>4.9999999999997158E-2</v>
      </c>
      <c r="X52" s="48">
        <f t="shared" si="30"/>
        <v>3.7999999999999972</v>
      </c>
      <c r="Y52" s="48">
        <f t="shared" si="31"/>
        <v>0.11343283582089543</v>
      </c>
      <c r="Z52" s="47">
        <v>37.299999999999997</v>
      </c>
      <c r="AA52" s="48">
        <f t="shared" si="32"/>
        <v>0.84999999999999432</v>
      </c>
      <c r="AB52" s="48">
        <f t="shared" si="33"/>
        <v>3</v>
      </c>
      <c r="AC52" s="48">
        <f t="shared" si="34"/>
        <v>8.0428954423592505E-2</v>
      </c>
      <c r="AD52" s="47">
        <v>40.299999999999997</v>
      </c>
      <c r="AE52" s="48">
        <f t="shared" si="35"/>
        <v>0.29999999999999716</v>
      </c>
      <c r="AF52" s="48">
        <f t="shared" si="36"/>
        <v>3.1000000000000014</v>
      </c>
      <c r="AG52" s="48">
        <f t="shared" si="37"/>
        <v>7.6923076923076969E-2</v>
      </c>
      <c r="AH52" s="47">
        <v>43.4</v>
      </c>
      <c r="AI52" s="48">
        <f t="shared" si="38"/>
        <v>5.0000000000004263E-2</v>
      </c>
      <c r="AJ52" s="48">
        <f t="shared" si="39"/>
        <v>2</v>
      </c>
      <c r="AK52" s="48">
        <f t="shared" si="40"/>
        <v>4.6082949308755762E-2</v>
      </c>
      <c r="AL52" s="47">
        <v>45.4</v>
      </c>
      <c r="AM52" s="48">
        <f t="shared" si="5"/>
        <v>0.60000000000000142</v>
      </c>
      <c r="AN52" s="47">
        <f t="shared" si="79"/>
        <v>27</v>
      </c>
      <c r="AO52" s="48">
        <f t="shared" si="80"/>
        <v>1.4673913043478262</v>
      </c>
      <c r="AP52" s="51"/>
      <c r="AQ52" s="44">
        <f t="shared" si="113"/>
        <v>32.212999999999994</v>
      </c>
      <c r="AR52" s="45">
        <f t="shared" si="8"/>
        <v>10</v>
      </c>
      <c r="AS52" s="46">
        <f t="shared" si="114"/>
        <v>2.9633224784203183</v>
      </c>
      <c r="AT52" s="46">
        <f t="shared" si="115"/>
        <v>25</v>
      </c>
      <c r="AU52" s="46">
        <f t="shared" si="116"/>
        <v>39.549999999999997</v>
      </c>
      <c r="AV52" s="46">
        <f t="shared" si="117"/>
        <v>14.549999999999997</v>
      </c>
      <c r="AW52" s="46">
        <f t="shared" si="118"/>
        <v>-3.3227423083335525E-2</v>
      </c>
      <c r="AX52" s="80">
        <f t="shared" si="45"/>
        <v>0.11343283582089543</v>
      </c>
      <c r="AY52" s="100">
        <f t="shared" si="46"/>
        <v>2.9290440998888903</v>
      </c>
      <c r="AZ52" s="1"/>
      <c r="BA52" s="57">
        <f t="shared" si="47"/>
        <v>18.399999999999999</v>
      </c>
      <c r="BB52" s="58">
        <f t="shared" si="48"/>
        <v>21.33</v>
      </c>
      <c r="BC52" s="58">
        <f t="shared" si="49"/>
        <v>24.2</v>
      </c>
      <c r="BD52" s="58">
        <f t="shared" si="50"/>
        <v>27.4</v>
      </c>
      <c r="BE52" s="58">
        <f t="shared" si="51"/>
        <v>30.9</v>
      </c>
      <c r="BF52" s="58">
        <f t="shared" si="52"/>
        <v>33.5</v>
      </c>
      <c r="BG52" s="58">
        <f t="shared" si="53"/>
        <v>37.299999999999997</v>
      </c>
      <c r="BH52" s="58">
        <f t="shared" si="54"/>
        <v>40.299999999999997</v>
      </c>
      <c r="BI52" s="58">
        <f t="shared" si="55"/>
        <v>43.4</v>
      </c>
      <c r="BJ52" s="63">
        <f t="shared" si="56"/>
        <v>45.4</v>
      </c>
      <c r="BK52" s="68">
        <f t="shared" si="57"/>
        <v>0.15923913043478261</v>
      </c>
      <c r="BL52" s="69">
        <f>(BC52-BB52)/BB52</f>
        <v>0.13455227379278017</v>
      </c>
      <c r="BM52" s="69">
        <f t="shared" si="59"/>
        <v>0.13223140495867766</v>
      </c>
      <c r="BN52" s="69">
        <f t="shared" si="60"/>
        <v>0.12773722627737227</v>
      </c>
      <c r="BO52" s="69">
        <f t="shared" si="61"/>
        <v>8.4142394822006528E-2</v>
      </c>
      <c r="BP52" s="69">
        <f t="shared" si="62"/>
        <v>0.11343283582089543</v>
      </c>
      <c r="BQ52" s="69">
        <f t="shared" si="63"/>
        <v>8.0428954423592505E-2</v>
      </c>
      <c r="BR52" s="69">
        <f t="shared" si="64"/>
        <v>7.6923076923076969E-2</v>
      </c>
      <c r="BS52" s="69">
        <f t="shared" si="65"/>
        <v>4.6082949308755762E-2</v>
      </c>
      <c r="BT52" s="53">
        <f>ABS(BK52-$AX$52)</f>
        <v>4.5806294613887175E-2</v>
      </c>
      <c r="BU52" s="54">
        <f t="shared" ref="BU52:CB52" si="130">ABS(BL52-$AX$52)</f>
        <v>2.1119437971884744E-2</v>
      </c>
      <c r="BV52" s="54">
        <f t="shared" si="130"/>
        <v>1.8798569137782231E-2</v>
      </c>
      <c r="BW52" s="54">
        <f t="shared" si="130"/>
        <v>1.4304390456476843E-2</v>
      </c>
      <c r="BX52" s="54">
        <f t="shared" si="130"/>
        <v>2.9290440998888903E-2</v>
      </c>
      <c r="BY52" s="54">
        <f t="shared" si="130"/>
        <v>0</v>
      </c>
      <c r="BZ52" s="54">
        <f t="shared" si="130"/>
        <v>3.3003881397302925E-2</v>
      </c>
      <c r="CA52" s="54">
        <f t="shared" si="130"/>
        <v>3.6509758897818462E-2</v>
      </c>
      <c r="CB52" s="55">
        <f t="shared" si="130"/>
        <v>6.7349886512139662E-2</v>
      </c>
      <c r="CC52" s="70"/>
      <c r="CD52" s="98"/>
    </row>
    <row r="53" spans="1:82" ht="15.75" x14ac:dyDescent="0.25">
      <c r="A53" s="1" t="s">
        <v>12</v>
      </c>
      <c r="B53" s="33">
        <f t="shared" ref="B53:R53" si="131">AVERAGE(B5:B52)</f>
        <v>19.416666666666668</v>
      </c>
      <c r="C53" s="33">
        <f t="shared" si="131"/>
        <v>1.154166666666667</v>
      </c>
      <c r="D53" s="33">
        <f t="shared" si="131"/>
        <v>3.6589583333333331</v>
      </c>
      <c r="E53" s="33">
        <f t="shared" si="131"/>
        <v>0.19205000732842983</v>
      </c>
      <c r="F53" s="33">
        <f t="shared" si="131"/>
        <v>23.075624999999999</v>
      </c>
      <c r="G53" s="33">
        <f t="shared" si="131"/>
        <v>0.99520833333333325</v>
      </c>
      <c r="H53" s="33">
        <f t="shared" si="131"/>
        <v>2.0889583333333337</v>
      </c>
      <c r="I53" s="33">
        <f t="shared" si="131"/>
        <v>9.0277798957158997E-2</v>
      </c>
      <c r="J53" s="33">
        <f t="shared" si="131"/>
        <v>25.164583333333329</v>
      </c>
      <c r="K53" s="33">
        <f t="shared" si="131"/>
        <v>1.2812499999999998</v>
      </c>
      <c r="L53" s="33">
        <f t="shared" si="131"/>
        <v>2.5041666666666669</v>
      </c>
      <c r="M53" s="33">
        <f t="shared" si="131"/>
        <v>9.945875058261755E-2</v>
      </c>
      <c r="N53" s="33">
        <f t="shared" si="131"/>
        <v>27.668750000000003</v>
      </c>
      <c r="O53" s="33">
        <f t="shared" si="131"/>
        <v>1.4437500000000003</v>
      </c>
      <c r="P53" s="33">
        <f t="shared" si="131"/>
        <v>3.0479166666666657</v>
      </c>
      <c r="Q53" s="33">
        <f t="shared" si="131"/>
        <v>0.10972004103701093</v>
      </c>
      <c r="R53" s="33">
        <f t="shared" si="131"/>
        <v>30.716666666666672</v>
      </c>
      <c r="S53" s="33">
        <f t="shared" ref="S53" si="132">AVERAGE(S5:S52)</f>
        <v>1.8166666666666671</v>
      </c>
      <c r="T53" s="33">
        <f t="shared" ref="T53" si="133">AVERAGE(T5:T52)</f>
        <v>14.327083333333333</v>
      </c>
      <c r="U53" s="33">
        <f t="shared" ref="U53" si="134">AVERAGE(U5:U52)</f>
        <v>0.46687063397927803</v>
      </c>
      <c r="V53" s="33">
        <f t="shared" ref="V53" si="135">AVERAGE(V5:V52)</f>
        <v>33.396458333333335</v>
      </c>
      <c r="W53" s="33">
        <f t="shared" ref="W53" si="136">AVERAGE(W5:W52)</f>
        <v>2.1077083333333344</v>
      </c>
      <c r="X53" s="33">
        <f t="shared" ref="X53" si="137">AVERAGE(X5:X52)</f>
        <v>3.0077083333333334</v>
      </c>
      <c r="Y53" s="33">
        <f t="shared" ref="Y53" si="138">AVERAGE(Y5:Y52)</f>
        <v>8.9859493598719434E-2</v>
      </c>
      <c r="Z53" s="33">
        <f t="shared" ref="Z53" si="139">AVERAGE(Z5:Z52)</f>
        <v>36.404166666666654</v>
      </c>
      <c r="AA53" s="33">
        <f t="shared" ref="AA53" si="140">AVERAGE(AA5:AA52)</f>
        <v>2.4333333333333322</v>
      </c>
      <c r="AB53" s="33">
        <f t="shared" ref="AB53" si="141">AVERAGE(AB5:AB52)</f>
        <v>3.2062500000000007</v>
      </c>
      <c r="AC53" s="33">
        <f t="shared" ref="AC53" si="142">AVERAGE(AC5:AC52)</f>
        <v>8.8221938632057781E-2</v>
      </c>
      <c r="AD53" s="33">
        <f t="shared" ref="AD53" si="143">AVERAGE(AD5:AD52)</f>
        <v>39.610416666666666</v>
      </c>
      <c r="AE53" s="33">
        <f t="shared" ref="AE53" si="144">AVERAGE(AE5:AE52)</f>
        <v>2.5895833333333336</v>
      </c>
      <c r="AF53" s="33">
        <f t="shared" ref="AF53" si="145">AVERAGE(AF5:AF52)</f>
        <v>2.8270833333333338</v>
      </c>
      <c r="AG53" s="33">
        <f t="shared" ref="AG53" si="146">AVERAGE(AG5:AG52)</f>
        <v>7.1519044500613999E-2</v>
      </c>
      <c r="AH53" s="33">
        <f t="shared" ref="AH53" si="147">AVERAGE(AH5:AH52)</f>
        <v>42.4375</v>
      </c>
      <c r="AI53" s="33">
        <f t="shared" ref="AI53" si="148">AVERAGE(AI5:AI52)</f>
        <v>2.6624999999999996</v>
      </c>
      <c r="AJ53" s="33">
        <f t="shared" ref="AJ53" si="149">AVERAGE(AJ5:AJ52)</f>
        <v>2.6062499999999997</v>
      </c>
      <c r="AK53" s="33">
        <f t="shared" ref="AK53" si="150">AVERAGE(AK5:AK52)</f>
        <v>6.217538532880864E-2</v>
      </c>
      <c r="AL53" s="33">
        <f>AVERAGE(AL5:AL52)</f>
        <v>45.043749999999996</v>
      </c>
      <c r="AM53" s="33">
        <f>AVERAGE(AM5:AM52)</f>
        <v>2.5479166666666675</v>
      </c>
      <c r="AN53" s="33">
        <f>AVERAGE(AN5:AN52)</f>
        <v>25.627083333333331</v>
      </c>
      <c r="AO53" s="33">
        <f>AVERAGE(AO5:AO52)</f>
        <v>1.331823507497448</v>
      </c>
      <c r="AP53" s="51"/>
      <c r="AQ53" s="40"/>
      <c r="AR53" s="35"/>
      <c r="AS53" s="36"/>
      <c r="AT53" s="36"/>
      <c r="AU53" s="36"/>
      <c r="AV53" s="36"/>
      <c r="AW53" s="36"/>
      <c r="AX53" s="41"/>
      <c r="AY53" s="59"/>
      <c r="AZ53" s="1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40"/>
      <c r="BU53" s="38"/>
      <c r="BV53" s="38"/>
      <c r="BW53" s="38"/>
      <c r="BX53" s="38"/>
      <c r="BY53" s="38"/>
      <c r="BZ53" s="1"/>
    </row>
    <row r="54" spans="1:82" x14ac:dyDescent="0.25">
      <c r="A54" s="1" t="s">
        <v>13</v>
      </c>
      <c r="B54" s="22">
        <f t="shared" ref="B54:R54" si="151">COUNT(B5:B52)</f>
        <v>48</v>
      </c>
      <c r="C54" s="22">
        <f t="shared" si="151"/>
        <v>48</v>
      </c>
      <c r="D54" s="22">
        <f t="shared" si="151"/>
        <v>48</v>
      </c>
      <c r="E54" s="22">
        <f t="shared" si="151"/>
        <v>48</v>
      </c>
      <c r="F54" s="22">
        <f t="shared" si="151"/>
        <v>48</v>
      </c>
      <c r="G54" s="22">
        <f t="shared" si="151"/>
        <v>48</v>
      </c>
      <c r="H54" s="22">
        <f t="shared" si="151"/>
        <v>48</v>
      </c>
      <c r="I54" s="22">
        <f t="shared" si="151"/>
        <v>48</v>
      </c>
      <c r="J54" s="22">
        <f t="shared" si="151"/>
        <v>48</v>
      </c>
      <c r="K54" s="22">
        <f t="shared" si="151"/>
        <v>48</v>
      </c>
      <c r="L54" s="22">
        <f t="shared" si="151"/>
        <v>48</v>
      </c>
      <c r="M54" s="22">
        <f t="shared" si="151"/>
        <v>48</v>
      </c>
      <c r="N54" s="22">
        <f t="shared" si="151"/>
        <v>48</v>
      </c>
      <c r="O54" s="22">
        <f t="shared" si="151"/>
        <v>48</v>
      </c>
      <c r="P54" s="22">
        <f t="shared" si="151"/>
        <v>48</v>
      </c>
      <c r="Q54" s="22">
        <f t="shared" si="151"/>
        <v>48</v>
      </c>
      <c r="R54" s="22">
        <f t="shared" si="151"/>
        <v>48</v>
      </c>
      <c r="S54" s="22">
        <f t="shared" ref="S54:AK54" si="152">COUNT(S5:S52)</f>
        <v>48</v>
      </c>
      <c r="T54" s="22">
        <f t="shared" si="152"/>
        <v>48</v>
      </c>
      <c r="U54" s="22">
        <f t="shared" si="152"/>
        <v>48</v>
      </c>
      <c r="V54" s="22">
        <f t="shared" si="152"/>
        <v>48</v>
      </c>
      <c r="W54" s="22">
        <f t="shared" si="152"/>
        <v>48</v>
      </c>
      <c r="X54" s="22">
        <f t="shared" si="152"/>
        <v>48</v>
      </c>
      <c r="Y54" s="22">
        <f t="shared" si="152"/>
        <v>48</v>
      </c>
      <c r="Z54" s="22">
        <f t="shared" si="152"/>
        <v>48</v>
      </c>
      <c r="AA54" s="22">
        <f t="shared" si="152"/>
        <v>48</v>
      </c>
      <c r="AB54" s="22">
        <f t="shared" si="152"/>
        <v>48</v>
      </c>
      <c r="AC54" s="22">
        <f t="shared" si="152"/>
        <v>48</v>
      </c>
      <c r="AD54" s="22">
        <f t="shared" si="152"/>
        <v>48</v>
      </c>
      <c r="AE54" s="22">
        <f t="shared" si="152"/>
        <v>48</v>
      </c>
      <c r="AF54" s="22">
        <f t="shared" si="152"/>
        <v>48</v>
      </c>
      <c r="AG54" s="22">
        <f t="shared" si="152"/>
        <v>48</v>
      </c>
      <c r="AH54" s="22">
        <f t="shared" si="152"/>
        <v>48</v>
      </c>
      <c r="AI54" s="22">
        <f t="shared" si="152"/>
        <v>48</v>
      </c>
      <c r="AJ54" s="22">
        <f t="shared" si="152"/>
        <v>48</v>
      </c>
      <c r="AK54" s="22">
        <f t="shared" si="152"/>
        <v>48</v>
      </c>
      <c r="AL54" s="22">
        <f>COUNT(AL5:AL52)</f>
        <v>48</v>
      </c>
      <c r="AM54" s="22">
        <f>COUNT(AM5:AM52)</f>
        <v>48</v>
      </c>
      <c r="AN54" s="22">
        <f>COUNT(AN5:AN52)</f>
        <v>48</v>
      </c>
      <c r="AO54" s="22">
        <f>COUNT(AO5:AO52)</f>
        <v>48</v>
      </c>
      <c r="AP54" s="49"/>
      <c r="AQ54" s="40"/>
      <c r="AR54" s="35"/>
      <c r="AS54" s="36"/>
      <c r="AT54" s="36"/>
      <c r="AU54" s="36"/>
      <c r="AV54" s="36"/>
      <c r="AW54" s="36"/>
      <c r="AX54" s="42"/>
      <c r="AY54" s="40"/>
      <c r="AZ54" s="1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40"/>
      <c r="BU54" s="38"/>
      <c r="BV54" s="38"/>
      <c r="BW54" s="38"/>
      <c r="BX54" s="38"/>
      <c r="BY54" s="38"/>
      <c r="BZ54" s="1"/>
    </row>
    <row r="55" spans="1:82" x14ac:dyDescent="0.25">
      <c r="A55" s="1" t="s">
        <v>14</v>
      </c>
      <c r="B55" s="33">
        <f t="shared" ref="B55:R55" si="153">(STDEV(B5:B52))/(SQRT(B54))</f>
        <v>0.21203449917786393</v>
      </c>
      <c r="C55" s="33">
        <f t="shared" si="153"/>
        <v>0.12947515210193936</v>
      </c>
      <c r="D55" s="33">
        <f t="shared" si="153"/>
        <v>0.14915846670575511</v>
      </c>
      <c r="E55" s="33">
        <f t="shared" si="153"/>
        <v>9.69878035430927E-3</v>
      </c>
      <c r="F55" s="33">
        <f t="shared" si="153"/>
        <v>0.17435847617380834</v>
      </c>
      <c r="G55" s="33">
        <f t="shared" si="153"/>
        <v>9.6652293005408396E-2</v>
      </c>
      <c r="H55" s="33">
        <f t="shared" si="153"/>
        <v>9.4477491589066653E-2</v>
      </c>
      <c r="I55" s="33">
        <f t="shared" si="153"/>
        <v>4.0029745505630676E-3</v>
      </c>
      <c r="J55" s="33">
        <f t="shared" si="153"/>
        <v>0.22423015625203777</v>
      </c>
      <c r="K55" s="33">
        <f t="shared" si="153"/>
        <v>0.12620540255770279</v>
      </c>
      <c r="L55" s="33">
        <f t="shared" si="153"/>
        <v>7.8661133204833603E-2</v>
      </c>
      <c r="M55" s="33">
        <f t="shared" si="153"/>
        <v>3.0010655222799032E-3</v>
      </c>
      <c r="N55" s="33">
        <f t="shared" si="153"/>
        <v>0.25907562510061921</v>
      </c>
      <c r="O55" s="33">
        <f t="shared" si="153"/>
        <v>0.15092522718925303</v>
      </c>
      <c r="P55" s="33">
        <f t="shared" si="153"/>
        <v>0.1096007253679564</v>
      </c>
      <c r="Q55" s="33">
        <f t="shared" si="153"/>
        <v>3.537763476221833E-3</v>
      </c>
      <c r="R55" s="33">
        <f t="shared" si="153"/>
        <v>0.32775473733982818</v>
      </c>
      <c r="S55" s="33">
        <f t="shared" ref="S55" si="154">(STDEV(S5:S52))/(SQRT(S54))</f>
        <v>0.19326729123906122</v>
      </c>
      <c r="T55" s="33">
        <f t="shared" ref="T55" si="155">(STDEV(T5:T52))/(SQRT(T54))</f>
        <v>0.25438947187009631</v>
      </c>
      <c r="U55" s="33">
        <f t="shared" ref="U55" si="156">(STDEV(U5:U52))/(SQRT(U54))</f>
        <v>7.6052236386213792E-3</v>
      </c>
      <c r="V55" s="33">
        <f t="shared" ref="V55" si="157">(STDEV(V5:V52))/(SQRT(V54))</f>
        <v>0.39169927692634543</v>
      </c>
      <c r="W55" s="33">
        <f t="shared" ref="W55" si="158">(STDEV(W5:W52))/(SQRT(W54))</f>
        <v>0.24374174646570823</v>
      </c>
      <c r="X55" s="33">
        <f t="shared" ref="X55" si="159">(STDEV(X5:X52))/(SQRT(X54))</f>
        <v>9.5603829220606867E-2</v>
      </c>
      <c r="Y55" s="33">
        <f t="shared" ref="Y55" si="160">(STDEV(Y5:Y52))/(SQRT(Y54))</f>
        <v>2.4271736879107821E-3</v>
      </c>
      <c r="Z55" s="33">
        <f t="shared" ref="Z55" si="161">(STDEV(Z5:Z52))/(SQRT(Z54))</f>
        <v>0.44764908302893119</v>
      </c>
      <c r="AA55" s="33">
        <f t="shared" ref="AA55" si="162">(STDEV(AA5:AA52))/(SQRT(AA54))</f>
        <v>0.27286133784886324</v>
      </c>
      <c r="AB55" s="33">
        <f t="shared" ref="AB55" si="163">(STDEV(AB5:AB52))/(SQRT(AB54))</f>
        <v>0.10782366128370921</v>
      </c>
      <c r="AC55" s="33">
        <f t="shared" ref="AC55" si="164">(STDEV(AC5:AC52))/(SQRT(AC54))</f>
        <v>2.9171148174491754E-3</v>
      </c>
      <c r="AD55" s="33">
        <f t="shared" ref="AD55" si="165">(STDEV(AD5:AD52))/(SQRT(AD54))</f>
        <v>0.48624009391478601</v>
      </c>
      <c r="AE55" s="33">
        <f t="shared" ref="AE55" si="166">(STDEV(AE5:AE52))/(SQRT(AE54))</f>
        <v>0.31141463408184744</v>
      </c>
      <c r="AF55" s="33">
        <f t="shared" ref="AF55" si="167">(STDEV(AF5:AF52))/(SQRT(AF54))</f>
        <v>8.8613211603493697E-2</v>
      </c>
      <c r="AG55" s="33">
        <f t="shared" ref="AG55" si="168">(STDEV(AG5:AG52))/(SQRT(AG54))</f>
        <v>2.2350175484596724E-3</v>
      </c>
      <c r="AH55" s="33">
        <f t="shared" ref="AH55" si="169">(STDEV(AH5:AH52))/(SQRT(AH54))</f>
        <v>0.51464910065841052</v>
      </c>
      <c r="AI55" s="33">
        <f t="shared" ref="AI55" si="170">(STDEV(AI5:AI52))/(SQRT(AI54))</f>
        <v>0.36297657593962035</v>
      </c>
      <c r="AJ55" s="33">
        <f t="shared" ref="AJ55" si="171">(STDEV(AJ5:AJ52))/(SQRT(AJ54))</f>
        <v>9.8499660239901032E-2</v>
      </c>
      <c r="AK55" s="33">
        <f t="shared" ref="AK55" si="172">(STDEV(AK5:AK52))/(SQRT(AK54))</f>
        <v>2.5442641312424154E-3</v>
      </c>
      <c r="AL55" s="33">
        <f>(STDEV(AL5:AL52))/(SQRT(AL54))</f>
        <v>0.49943146976983116</v>
      </c>
      <c r="AM55" s="33">
        <f>(STDEV(AM5:AM52))/(SQRT(AM54))</f>
        <v>0.36161072854823029</v>
      </c>
      <c r="AN55" s="33">
        <f>(STDEV(AN5:AN52))/(SQRT(AN54))</f>
        <v>0.51458117982723772</v>
      </c>
      <c r="AO55" s="33">
        <f>(STDEV(AO5:AO52))/(SQRT(AO54))</f>
        <v>3.5809432992917792E-2</v>
      </c>
      <c r="AP55" s="51"/>
      <c r="AQ55" s="40"/>
      <c r="AR55" s="35"/>
      <c r="AS55" s="36"/>
      <c r="AT55" s="36"/>
      <c r="AU55" s="36"/>
      <c r="AV55" s="36"/>
      <c r="AW55" s="36"/>
      <c r="AX55" s="36"/>
      <c r="AY55" s="40"/>
      <c r="AZ55" s="1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40"/>
      <c r="BU55" s="38"/>
      <c r="BV55" s="38"/>
      <c r="BW55" s="38"/>
      <c r="BX55" s="38"/>
      <c r="BY55" s="38"/>
      <c r="BZ55" s="1"/>
    </row>
    <row r="56" spans="1:82" ht="15.75" x14ac:dyDescent="0.25">
      <c r="A56" s="1" t="s">
        <v>15</v>
      </c>
      <c r="B56" s="33">
        <f t="shared" ref="B56:R56" si="173">QUARTILE(B5:B52,1)</f>
        <v>18.274999999999999</v>
      </c>
      <c r="C56" s="33">
        <f t="shared" si="173"/>
        <v>0.39999999999999858</v>
      </c>
      <c r="D56" s="33">
        <f t="shared" si="173"/>
        <v>2.9224999999999994</v>
      </c>
      <c r="E56" s="33">
        <f t="shared" si="173"/>
        <v>0.14685234014502307</v>
      </c>
      <c r="F56" s="33">
        <f t="shared" si="173"/>
        <v>22</v>
      </c>
      <c r="G56" s="33">
        <f t="shared" si="173"/>
        <v>0.42499999999999893</v>
      </c>
      <c r="H56" s="33">
        <f t="shared" si="173"/>
        <v>1.6999999999999993</v>
      </c>
      <c r="I56" s="33">
        <f t="shared" si="173"/>
        <v>7.5415231240016131E-2</v>
      </c>
      <c r="J56" s="33">
        <f t="shared" si="173"/>
        <v>23.975000000000001</v>
      </c>
      <c r="K56" s="33">
        <f t="shared" si="173"/>
        <v>0.57500000000000107</v>
      </c>
      <c r="L56" s="33">
        <f t="shared" si="173"/>
        <v>2</v>
      </c>
      <c r="M56" s="33">
        <f t="shared" si="173"/>
        <v>8.4086345381526151E-2</v>
      </c>
      <c r="N56" s="33">
        <f t="shared" si="173"/>
        <v>26.575000000000003</v>
      </c>
      <c r="O56" s="33">
        <f t="shared" si="173"/>
        <v>0.62499999999999822</v>
      </c>
      <c r="P56" s="33">
        <f t="shared" si="173"/>
        <v>2.5</v>
      </c>
      <c r="Q56" s="33">
        <f t="shared" si="173"/>
        <v>9.0832824893227582E-2</v>
      </c>
      <c r="R56" s="33">
        <f t="shared" si="173"/>
        <v>29.075000000000003</v>
      </c>
      <c r="S56" s="33">
        <f t="shared" ref="S56:AK56" si="174">QUARTILE(S5:S52,1)</f>
        <v>0.60000000000000053</v>
      </c>
      <c r="T56" s="33">
        <f t="shared" si="174"/>
        <v>13.475000000000001</v>
      </c>
      <c r="U56" s="33">
        <f t="shared" si="174"/>
        <v>0.4275904767265154</v>
      </c>
      <c r="V56" s="33">
        <f t="shared" si="174"/>
        <v>32</v>
      </c>
      <c r="W56" s="33">
        <f t="shared" si="174"/>
        <v>0.65000000000000568</v>
      </c>
      <c r="X56" s="33">
        <f t="shared" si="174"/>
        <v>2.5</v>
      </c>
      <c r="Y56" s="33">
        <f t="shared" si="174"/>
        <v>7.8426792762217146E-2</v>
      </c>
      <c r="Z56" s="33">
        <f t="shared" si="174"/>
        <v>34.575000000000003</v>
      </c>
      <c r="AA56" s="33">
        <f t="shared" si="174"/>
        <v>0.84999999999999432</v>
      </c>
      <c r="AB56" s="33">
        <f t="shared" si="174"/>
        <v>2.8249999999999993</v>
      </c>
      <c r="AC56" s="33">
        <f t="shared" si="174"/>
        <v>7.6721801981506799E-2</v>
      </c>
      <c r="AD56" s="33">
        <f t="shared" si="174"/>
        <v>37.875</v>
      </c>
      <c r="AE56" s="33">
        <f t="shared" si="174"/>
        <v>0.89999999999999858</v>
      </c>
      <c r="AF56" s="33">
        <f t="shared" si="174"/>
        <v>2.4750000000000014</v>
      </c>
      <c r="AG56" s="33">
        <f t="shared" si="174"/>
        <v>6.1100456147626006E-2</v>
      </c>
      <c r="AH56" s="33">
        <f t="shared" si="174"/>
        <v>40.65</v>
      </c>
      <c r="AI56" s="33">
        <f t="shared" si="174"/>
        <v>0.62499999999999467</v>
      </c>
      <c r="AJ56" s="33">
        <f t="shared" si="174"/>
        <v>2.2000000000000028</v>
      </c>
      <c r="AK56" s="33">
        <f t="shared" si="174"/>
        <v>5.2677944146834105E-2</v>
      </c>
      <c r="AL56" s="33">
        <f>QUARTILE(AL5:AL52,1)</f>
        <v>43.25</v>
      </c>
      <c r="AM56" s="33">
        <f>QUARTILE(AM5:AM52,1)</f>
        <v>0.70000000000000284</v>
      </c>
      <c r="AN56" s="33">
        <f>QUARTILE(AN5:AN52,1)</f>
        <v>23.7</v>
      </c>
      <c r="AO56" s="33">
        <f>QUARTILE(AO5:AO52,1)</f>
        <v>1.218546076714945</v>
      </c>
      <c r="AP56" s="51"/>
      <c r="AQ56" s="40"/>
      <c r="AR56" s="35"/>
      <c r="AS56" s="36"/>
      <c r="AT56" s="36"/>
      <c r="AU56" s="36"/>
      <c r="AV56" s="36"/>
      <c r="AW56" s="60"/>
      <c r="AX56" s="60" t="s">
        <v>62</v>
      </c>
      <c r="AY56" s="40"/>
      <c r="AZ56" s="19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40"/>
      <c r="BU56" s="38"/>
      <c r="BV56" s="38"/>
      <c r="BW56" s="38"/>
      <c r="BX56" s="38"/>
      <c r="BY56" s="38"/>
      <c r="BZ56" s="19"/>
    </row>
    <row r="57" spans="1:82" ht="15.75" x14ac:dyDescent="0.25">
      <c r="A57" s="1" t="s">
        <v>16</v>
      </c>
      <c r="B57" s="33">
        <f t="shared" ref="B57:R57" si="175">QUARTILE(B5:B52,3)</f>
        <v>20.5</v>
      </c>
      <c r="C57" s="33">
        <f t="shared" si="175"/>
        <v>1.8000000000000007</v>
      </c>
      <c r="D57" s="33">
        <f t="shared" si="175"/>
        <v>4.2499999999999991</v>
      </c>
      <c r="E57" s="33">
        <f t="shared" si="175"/>
        <v>0.21821243523316058</v>
      </c>
      <c r="F57" s="33">
        <f t="shared" si="175"/>
        <v>24.125</v>
      </c>
      <c r="G57" s="33">
        <f t="shared" si="175"/>
        <v>1.4499999999999993</v>
      </c>
      <c r="H57" s="33">
        <f t="shared" si="175"/>
        <v>2.5</v>
      </c>
      <c r="I57" s="33">
        <f t="shared" si="175"/>
        <v>0.11167768595041322</v>
      </c>
      <c r="J57" s="33">
        <f t="shared" si="175"/>
        <v>26.4</v>
      </c>
      <c r="K57" s="33">
        <f t="shared" si="175"/>
        <v>1.8250000000000002</v>
      </c>
      <c r="L57" s="33">
        <f t="shared" si="175"/>
        <v>2.8999999999999995</v>
      </c>
      <c r="M57" s="33">
        <f t="shared" si="175"/>
        <v>0.11016414141414149</v>
      </c>
      <c r="N57" s="33">
        <f t="shared" si="175"/>
        <v>29.150000000000002</v>
      </c>
      <c r="O57" s="33">
        <f t="shared" si="175"/>
        <v>2.1499999999999995</v>
      </c>
      <c r="P57" s="33">
        <f t="shared" si="175"/>
        <v>3.5000000000000009</v>
      </c>
      <c r="Q57" s="33">
        <f t="shared" si="175"/>
        <v>0.12418980842488825</v>
      </c>
      <c r="R57" s="33">
        <f t="shared" si="175"/>
        <v>32.524999999999999</v>
      </c>
      <c r="S57" s="33">
        <f t="shared" ref="S57:AK57" si="176">QUARTILE(S5:S52,3)</f>
        <v>2.8250000000000028</v>
      </c>
      <c r="T57" s="33">
        <f t="shared" si="176"/>
        <v>15.524999999999999</v>
      </c>
      <c r="U57" s="33">
        <f t="shared" si="176"/>
        <v>0.49324767035527084</v>
      </c>
      <c r="V57" s="33">
        <f t="shared" si="176"/>
        <v>35.125</v>
      </c>
      <c r="W57" s="33">
        <f t="shared" si="176"/>
        <v>3.1500000000000004</v>
      </c>
      <c r="X57" s="33">
        <f t="shared" si="176"/>
        <v>3.5</v>
      </c>
      <c r="Y57" s="33">
        <f t="shared" si="176"/>
        <v>9.9670520506232652E-2</v>
      </c>
      <c r="Z57" s="33">
        <f t="shared" si="176"/>
        <v>38.6</v>
      </c>
      <c r="AA57" s="33">
        <f t="shared" si="176"/>
        <v>3.7749999999999986</v>
      </c>
      <c r="AB57" s="33">
        <f t="shared" si="176"/>
        <v>3.6000000000000014</v>
      </c>
      <c r="AC57" s="33">
        <f t="shared" si="176"/>
        <v>0.10062326869806097</v>
      </c>
      <c r="AD57" s="33">
        <f t="shared" si="176"/>
        <v>41.625</v>
      </c>
      <c r="AE57" s="33">
        <f t="shared" si="176"/>
        <v>4.3999999999999986</v>
      </c>
      <c r="AF57" s="33">
        <f t="shared" si="176"/>
        <v>3.1999999999999957</v>
      </c>
      <c r="AG57" s="33">
        <f t="shared" si="176"/>
        <v>8.2274445926722922E-2</v>
      </c>
      <c r="AH57" s="33">
        <f t="shared" si="176"/>
        <v>44.725000000000001</v>
      </c>
      <c r="AI57" s="33">
        <f t="shared" si="176"/>
        <v>3.8750000000000053</v>
      </c>
      <c r="AJ57" s="33">
        <f t="shared" si="176"/>
        <v>3</v>
      </c>
      <c r="AK57" s="33">
        <f t="shared" si="176"/>
        <v>7.7963818321786033E-2</v>
      </c>
      <c r="AL57" s="33">
        <f>QUARTILE(AL5:AL52,3)</f>
        <v>47.125</v>
      </c>
      <c r="AM57" s="33">
        <f>QUARTILE(AM5:AM52,3)</f>
        <v>3.6250000000000018</v>
      </c>
      <c r="AN57" s="33">
        <f>QUARTILE(AN5:AN52,3)</f>
        <v>27.824999999999999</v>
      </c>
      <c r="AO57" s="33">
        <f>QUARTILE(AO5:AO52,3)</f>
        <v>1.4892975863564102</v>
      </c>
      <c r="AP57" s="51"/>
      <c r="AQ57" s="40"/>
      <c r="AR57" s="35"/>
      <c r="AS57" s="36"/>
      <c r="AT57" s="36"/>
      <c r="AU57" s="36"/>
      <c r="AV57" s="36"/>
      <c r="AW57" s="36"/>
      <c r="AX57" s="41" t="s">
        <v>21</v>
      </c>
      <c r="AY57" s="59">
        <f>MEDIAN(AY5:AY52)</f>
        <v>1.6738518462860958</v>
      </c>
      <c r="AZ57" s="19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40"/>
      <c r="BU57" s="38"/>
      <c r="BV57" s="38"/>
      <c r="BW57" s="38"/>
      <c r="BX57" s="38"/>
      <c r="BY57" s="38"/>
      <c r="BZ57" s="19"/>
    </row>
    <row r="58" spans="1:82" x14ac:dyDescent="0.25">
      <c r="A58" s="1" t="s">
        <v>17</v>
      </c>
      <c r="B58" s="33">
        <f>B57-B56</f>
        <v>2.2250000000000014</v>
      </c>
      <c r="C58" s="33">
        <f>C57-C56</f>
        <v>1.4000000000000021</v>
      </c>
      <c r="D58" s="33">
        <f>D57-D56</f>
        <v>1.3274999999999997</v>
      </c>
      <c r="E58" s="33">
        <f>E57-E56</f>
        <v>7.136009508813751E-2</v>
      </c>
      <c r="F58" s="33">
        <f>F57-F56</f>
        <v>2.125</v>
      </c>
      <c r="G58" s="33">
        <f t="shared" ref="G58:AO58" si="177">G57-G56</f>
        <v>1.0250000000000004</v>
      </c>
      <c r="H58" s="33">
        <f t="shared" si="177"/>
        <v>0.80000000000000071</v>
      </c>
      <c r="I58" s="33">
        <f t="shared" si="177"/>
        <v>3.6262454710397088E-2</v>
      </c>
      <c r="J58" s="33">
        <f t="shared" si="177"/>
        <v>2.4249999999999972</v>
      </c>
      <c r="K58" s="33">
        <f t="shared" si="177"/>
        <v>1.2499999999999991</v>
      </c>
      <c r="L58" s="33">
        <f t="shared" si="177"/>
        <v>0.89999999999999947</v>
      </c>
      <c r="M58" s="33">
        <f t="shared" si="177"/>
        <v>2.6077796032615341E-2</v>
      </c>
      <c r="N58" s="33">
        <f t="shared" si="177"/>
        <v>2.5749999999999993</v>
      </c>
      <c r="O58" s="33">
        <f t="shared" si="177"/>
        <v>1.5250000000000012</v>
      </c>
      <c r="P58" s="33">
        <f t="shared" si="177"/>
        <v>1.0000000000000009</v>
      </c>
      <c r="Q58" s="33">
        <f t="shared" si="177"/>
        <v>3.3356983531660667E-2</v>
      </c>
      <c r="R58" s="33">
        <f t="shared" si="177"/>
        <v>3.4499999999999957</v>
      </c>
      <c r="S58" s="33">
        <f t="shared" ref="S58:AK58" si="178">S57-S56</f>
        <v>2.2250000000000023</v>
      </c>
      <c r="T58" s="33">
        <f t="shared" si="178"/>
        <v>2.0499999999999972</v>
      </c>
      <c r="U58" s="33">
        <f t="shared" si="178"/>
        <v>6.5657193628755439E-2</v>
      </c>
      <c r="V58" s="33">
        <f t="shared" si="178"/>
        <v>3.125</v>
      </c>
      <c r="W58" s="33">
        <f t="shared" si="178"/>
        <v>2.4999999999999947</v>
      </c>
      <c r="X58" s="33">
        <f t="shared" si="178"/>
        <v>1</v>
      </c>
      <c r="Y58" s="33">
        <f t="shared" si="178"/>
        <v>2.1243727744015506E-2</v>
      </c>
      <c r="Z58" s="33">
        <f t="shared" si="178"/>
        <v>4.0249999999999986</v>
      </c>
      <c r="AA58" s="33">
        <f t="shared" si="178"/>
        <v>2.9250000000000043</v>
      </c>
      <c r="AB58" s="33">
        <f t="shared" si="178"/>
        <v>0.77500000000000213</v>
      </c>
      <c r="AC58" s="33">
        <f t="shared" si="178"/>
        <v>2.3901466716554173E-2</v>
      </c>
      <c r="AD58" s="33">
        <f t="shared" si="178"/>
        <v>3.75</v>
      </c>
      <c r="AE58" s="33">
        <f t="shared" si="178"/>
        <v>3.5</v>
      </c>
      <c r="AF58" s="33">
        <f t="shared" si="178"/>
        <v>0.72499999999999432</v>
      </c>
      <c r="AG58" s="33">
        <f t="shared" si="178"/>
        <v>2.1173989779096916E-2</v>
      </c>
      <c r="AH58" s="33">
        <f t="shared" si="178"/>
        <v>4.0750000000000028</v>
      </c>
      <c r="AI58" s="33">
        <f t="shared" si="178"/>
        <v>3.2500000000000107</v>
      </c>
      <c r="AJ58" s="33">
        <f t="shared" si="178"/>
        <v>0.79999999999999716</v>
      </c>
      <c r="AK58" s="33">
        <f t="shared" si="178"/>
        <v>2.5285874174951928E-2</v>
      </c>
      <c r="AL58" s="33">
        <f t="shared" si="177"/>
        <v>3.875</v>
      </c>
      <c r="AM58" s="33">
        <f t="shared" si="177"/>
        <v>2.9249999999999989</v>
      </c>
      <c r="AN58" s="33">
        <f t="shared" si="177"/>
        <v>4.125</v>
      </c>
      <c r="AO58" s="33">
        <f t="shared" si="177"/>
        <v>0.27075150964146522</v>
      </c>
      <c r="AP58" s="51"/>
      <c r="AQ58" s="40"/>
      <c r="AR58" s="35"/>
      <c r="AS58" s="36"/>
      <c r="AT58" s="36"/>
      <c r="AU58" s="36"/>
      <c r="AV58" s="36"/>
      <c r="AW58" s="36"/>
      <c r="AX58" s="36"/>
      <c r="AY58" s="40"/>
      <c r="AZ58" s="1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40"/>
      <c r="BU58" s="38"/>
      <c r="BV58" s="38"/>
      <c r="BW58" s="38"/>
      <c r="BX58" s="38"/>
      <c r="BY58" s="38"/>
      <c r="BZ58" s="1"/>
    </row>
    <row r="59" spans="1:82" x14ac:dyDescent="0.25">
      <c r="A59" s="1" t="s">
        <v>18</v>
      </c>
      <c r="B59" s="33">
        <f t="shared" ref="B59:R59" si="179">SKEW(B5:B52)</f>
        <v>-0.29476671751224209</v>
      </c>
      <c r="C59" s="33">
        <f t="shared" si="179"/>
        <v>0.92548343147144174</v>
      </c>
      <c r="D59" s="33">
        <f t="shared" si="179"/>
        <v>0.62422804726346326</v>
      </c>
      <c r="E59" s="33">
        <f t="shared" si="179"/>
        <v>1.2231502581637437</v>
      </c>
      <c r="F59" s="33">
        <f t="shared" si="179"/>
        <v>0.20303843592397686</v>
      </c>
      <c r="G59" s="33">
        <f t="shared" si="179"/>
        <v>0.27386597278599606</v>
      </c>
      <c r="H59" s="33">
        <f t="shared" si="179"/>
        <v>-0.15907317863133372</v>
      </c>
      <c r="I59" s="33">
        <f t="shared" si="179"/>
        <v>-4.4767076259357545E-2</v>
      </c>
      <c r="J59" s="33">
        <f t="shared" si="179"/>
        <v>-0.10708064258200968</v>
      </c>
      <c r="K59" s="33">
        <f t="shared" si="179"/>
        <v>0.40838830619489302</v>
      </c>
      <c r="L59" s="33">
        <f t="shared" si="179"/>
        <v>5.2878034217950599E-2</v>
      </c>
      <c r="M59" s="33">
        <f t="shared" si="179"/>
        <v>0.2288004546047501</v>
      </c>
      <c r="N59" s="33">
        <f t="shared" si="179"/>
        <v>-0.38128772813522843</v>
      </c>
      <c r="O59" s="33">
        <f t="shared" si="179"/>
        <v>0.69247121150830393</v>
      </c>
      <c r="P59" s="33">
        <f t="shared" si="179"/>
        <v>0.33975531175657336</v>
      </c>
      <c r="Q59" s="33">
        <f t="shared" si="179"/>
        <v>0.35016749676035491</v>
      </c>
      <c r="R59" s="33">
        <f t="shared" si="179"/>
        <v>-0.33871918935515849</v>
      </c>
      <c r="S59" s="33">
        <f t="shared" ref="S59:AK59" si="180">SKEW(S5:S52)</f>
        <v>0.50755377094326126</v>
      </c>
      <c r="T59" s="33">
        <f t="shared" si="180"/>
        <v>-0.65175667482912125</v>
      </c>
      <c r="U59" s="33">
        <f t="shared" si="180"/>
        <v>0.29631035045692389</v>
      </c>
      <c r="V59" s="33">
        <f t="shared" si="180"/>
        <v>-0.48592178000617142</v>
      </c>
      <c r="W59" s="33">
        <f t="shared" si="180"/>
        <v>0.78360839406300165</v>
      </c>
      <c r="X59" s="33">
        <f t="shared" si="180"/>
        <v>0.54849059831715274</v>
      </c>
      <c r="Y59" s="33">
        <f t="shared" si="180"/>
        <v>5.1603180877233382E-2</v>
      </c>
      <c r="Z59" s="33">
        <f t="shared" si="180"/>
        <v>-0.29421950293488758</v>
      </c>
      <c r="AA59" s="33">
        <f t="shared" si="180"/>
        <v>0.76525914558458197</v>
      </c>
      <c r="AB59" s="33">
        <f t="shared" si="180"/>
        <v>-0.3503704163134409</v>
      </c>
      <c r="AC59" s="33">
        <f t="shared" si="180"/>
        <v>-0.26335066044157474</v>
      </c>
      <c r="AD59" s="33">
        <f t="shared" si="180"/>
        <v>-0.51514204417165932</v>
      </c>
      <c r="AE59" s="33">
        <f t="shared" si="180"/>
        <v>0.91898334632740486</v>
      </c>
      <c r="AF59" s="33">
        <f t="shared" si="180"/>
        <v>2.371756049556703E-3</v>
      </c>
      <c r="AG59" s="33">
        <f t="shared" si="180"/>
        <v>0.397961755028307</v>
      </c>
      <c r="AH59" s="33">
        <f t="shared" si="180"/>
        <v>-0.78589817620936242</v>
      </c>
      <c r="AI59" s="33">
        <f t="shared" si="180"/>
        <v>1.2343805100483174</v>
      </c>
      <c r="AJ59" s="33">
        <f t="shared" si="180"/>
        <v>-0.29504153301177038</v>
      </c>
      <c r="AK59" s="33">
        <f t="shared" si="180"/>
        <v>-0.3726064195155121</v>
      </c>
      <c r="AL59" s="33">
        <f>SKEW(AL5:AL52)</f>
        <v>-1.0015501375143951</v>
      </c>
      <c r="AM59" s="33">
        <f>SKEW(AM5:AM52)</f>
        <v>1.4422695407903834</v>
      </c>
      <c r="AN59" s="33">
        <f>SKEW(AN5:AN52)</f>
        <v>-0.4255446630423303</v>
      </c>
      <c r="AO59" s="33">
        <f>SKEW(AO5:AO52)</f>
        <v>0.80827302593841799</v>
      </c>
      <c r="AP59" s="51"/>
      <c r="AQ59" s="40"/>
      <c r="AR59" s="35"/>
      <c r="AS59" s="36"/>
      <c r="AT59" s="36"/>
      <c r="AU59" s="36"/>
      <c r="AV59" s="36"/>
      <c r="AW59" s="36"/>
      <c r="AX59" s="36"/>
      <c r="AY59" s="40"/>
      <c r="AZ59" s="1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40"/>
      <c r="BU59" s="38"/>
      <c r="BV59" s="38"/>
      <c r="BW59" s="38"/>
      <c r="BX59" s="38"/>
      <c r="BY59" s="38"/>
      <c r="BZ59" s="1"/>
    </row>
    <row r="60" spans="1:82" x14ac:dyDescent="0.25">
      <c r="A60" s="1" t="s">
        <v>19</v>
      </c>
      <c r="B60" s="33">
        <f t="shared" ref="B60:R60" si="181">MEDIAN(B5:B52)</f>
        <v>19.5</v>
      </c>
      <c r="C60" s="33">
        <f t="shared" si="181"/>
        <v>1.1000000000000014</v>
      </c>
      <c r="D60" s="33">
        <f t="shared" si="181"/>
        <v>3.5</v>
      </c>
      <c r="E60" s="33">
        <f t="shared" si="181"/>
        <v>0.18312875854683264</v>
      </c>
      <c r="F60" s="33">
        <f t="shared" si="181"/>
        <v>23.05</v>
      </c>
      <c r="G60" s="33">
        <f t="shared" si="181"/>
        <v>1.0500000000000007</v>
      </c>
      <c r="H60" s="33">
        <f t="shared" si="181"/>
        <v>2.0999999999999996</v>
      </c>
      <c r="I60" s="33">
        <f t="shared" si="181"/>
        <v>8.9396298218301334E-2</v>
      </c>
      <c r="J60" s="33">
        <f t="shared" si="181"/>
        <v>25</v>
      </c>
      <c r="K60" s="33">
        <f t="shared" si="181"/>
        <v>1.1999999999999993</v>
      </c>
      <c r="L60" s="33">
        <f t="shared" si="181"/>
        <v>2.5499999999999989</v>
      </c>
      <c r="M60" s="33">
        <f t="shared" si="181"/>
        <v>0.1030483222792172</v>
      </c>
      <c r="N60" s="33">
        <f t="shared" si="181"/>
        <v>27.65</v>
      </c>
      <c r="O60" s="33">
        <f t="shared" si="181"/>
        <v>1.25</v>
      </c>
      <c r="P60" s="33">
        <f t="shared" si="181"/>
        <v>3.0999999999999996</v>
      </c>
      <c r="Q60" s="33">
        <f t="shared" si="181"/>
        <v>0.11115942028985498</v>
      </c>
      <c r="R60" s="33">
        <f t="shared" si="181"/>
        <v>30.799999999999997</v>
      </c>
      <c r="S60" s="33">
        <f t="shared" ref="S60:AK60" si="182">MEDIAN(S5:S52)</f>
        <v>1.75</v>
      </c>
      <c r="T60" s="33">
        <f t="shared" si="182"/>
        <v>14.649999999999997</v>
      </c>
      <c r="U60" s="33">
        <f t="shared" si="182"/>
        <v>0.46840659340659341</v>
      </c>
      <c r="V60" s="33">
        <f t="shared" si="182"/>
        <v>33.549999999999997</v>
      </c>
      <c r="W60" s="33">
        <f t="shared" si="182"/>
        <v>1.7000000000000028</v>
      </c>
      <c r="X60" s="33">
        <f t="shared" si="182"/>
        <v>2.8999999999999986</v>
      </c>
      <c r="Y60" s="33">
        <f t="shared" si="182"/>
        <v>8.8983127968986026E-2</v>
      </c>
      <c r="Z60" s="33">
        <f t="shared" si="182"/>
        <v>36.450000000000003</v>
      </c>
      <c r="AA60" s="33">
        <f t="shared" si="182"/>
        <v>2.0500000000000007</v>
      </c>
      <c r="AB60" s="33">
        <f t="shared" si="182"/>
        <v>3.3000000000000007</v>
      </c>
      <c r="AC60" s="33">
        <f t="shared" si="182"/>
        <v>8.9296602617219945E-2</v>
      </c>
      <c r="AD60" s="33">
        <f t="shared" si="182"/>
        <v>40</v>
      </c>
      <c r="AE60" s="33">
        <f t="shared" si="182"/>
        <v>1.75</v>
      </c>
      <c r="AF60" s="33">
        <f t="shared" si="182"/>
        <v>2.8000000000000007</v>
      </c>
      <c r="AG60" s="33">
        <f t="shared" si="182"/>
        <v>6.7831979388490199E-2</v>
      </c>
      <c r="AH60" s="33">
        <f t="shared" si="182"/>
        <v>43.349999999999994</v>
      </c>
      <c r="AI60" s="33">
        <f t="shared" si="182"/>
        <v>1.6500000000000057</v>
      </c>
      <c r="AJ60" s="33">
        <f t="shared" si="182"/>
        <v>2.6000000000000014</v>
      </c>
      <c r="AK60" s="33">
        <f t="shared" si="182"/>
        <v>6.1195749583920163E-2</v>
      </c>
      <c r="AL60" s="33">
        <f>MEDIAN(AL5:AL52)</f>
        <v>46</v>
      </c>
      <c r="AM60" s="33">
        <f>MEDIAN(AM5:AM52)</f>
        <v>1.3999999999999986</v>
      </c>
      <c r="AN60" s="33">
        <f>MEDIAN(AN5:AN52)</f>
        <v>26.25</v>
      </c>
      <c r="AO60" s="33">
        <f>MEDIAN(AO5:AO52)</f>
        <v>1.2834251888140438</v>
      </c>
      <c r="AP60" s="51"/>
      <c r="AQ60" s="40"/>
      <c r="AR60" s="35"/>
      <c r="AS60" s="36"/>
      <c r="AT60" s="36"/>
      <c r="AU60" s="36"/>
      <c r="AV60" s="36"/>
      <c r="AW60" s="60"/>
      <c r="AX60" s="60"/>
      <c r="AY60" s="40"/>
      <c r="AZ60" s="1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40"/>
      <c r="BU60" s="38"/>
      <c r="BV60" s="38"/>
      <c r="BW60" s="38"/>
      <c r="BX60" s="38"/>
      <c r="BY60" s="38"/>
      <c r="BZ60" s="1"/>
    </row>
    <row r="61" spans="1:82" ht="15.75" x14ac:dyDescent="0.25">
      <c r="A61" s="30" t="s">
        <v>20</v>
      </c>
      <c r="B61" s="48">
        <f>MEDIAN(C5:C52)</f>
        <v>1.1000000000000014</v>
      </c>
      <c r="C61" s="48"/>
      <c r="D61" s="48"/>
      <c r="E61" s="48"/>
      <c r="F61" s="48">
        <f>MEDIAN(G5:G52)</f>
        <v>1.0500000000000007</v>
      </c>
      <c r="G61" s="48"/>
      <c r="H61" s="48"/>
      <c r="I61" s="48"/>
      <c r="J61" s="48">
        <f>MEDIAN(K5:K52)</f>
        <v>1.1999999999999993</v>
      </c>
      <c r="K61" s="48"/>
      <c r="L61" s="48"/>
      <c r="M61" s="48"/>
      <c r="N61" s="48">
        <f>MEDIAN(O5:O52)</f>
        <v>1.25</v>
      </c>
      <c r="O61" s="48"/>
      <c r="P61" s="48"/>
      <c r="Q61" s="48"/>
      <c r="R61" s="48">
        <f>MEDIAN(S5:S52)</f>
        <v>1.75</v>
      </c>
      <c r="S61" s="48"/>
      <c r="T61" s="48"/>
      <c r="U61" s="48"/>
      <c r="V61" s="48">
        <f t="shared" ref="V61:AH61" si="183">MEDIAN(W5:W52)</f>
        <v>1.7000000000000028</v>
      </c>
      <c r="W61" s="48"/>
      <c r="X61" s="48"/>
      <c r="Y61" s="48"/>
      <c r="Z61" s="48">
        <f t="shared" si="183"/>
        <v>2.0500000000000007</v>
      </c>
      <c r="AA61" s="48"/>
      <c r="AB61" s="48"/>
      <c r="AC61" s="48"/>
      <c r="AD61" s="48">
        <f t="shared" si="183"/>
        <v>1.75</v>
      </c>
      <c r="AE61" s="48"/>
      <c r="AF61" s="48"/>
      <c r="AG61" s="48"/>
      <c r="AH61" s="48">
        <f t="shared" si="183"/>
        <v>1.6500000000000057</v>
      </c>
      <c r="AI61" s="48"/>
      <c r="AJ61" s="48"/>
      <c r="AK61" s="48"/>
      <c r="AL61" s="48">
        <f>MEDIAN(AM5:AM52)</f>
        <v>1.3999999999999986</v>
      </c>
      <c r="AM61" s="48"/>
      <c r="AN61" s="48"/>
      <c r="AO61" s="48"/>
      <c r="AP61" s="51"/>
      <c r="AQ61" s="40"/>
      <c r="AR61" s="35"/>
      <c r="AS61" s="36"/>
      <c r="AT61" s="36"/>
      <c r="AU61" s="36"/>
      <c r="AV61" s="36"/>
      <c r="AW61" s="36"/>
      <c r="AX61" s="41"/>
      <c r="AY61" s="60"/>
      <c r="AZ61" s="60"/>
      <c r="BA61" s="40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40"/>
      <c r="BU61" s="38"/>
      <c r="BV61" s="38"/>
      <c r="BW61" s="38"/>
      <c r="BX61" s="38"/>
      <c r="BY61" s="38"/>
      <c r="BZ61" s="1"/>
    </row>
    <row r="62" spans="1:82" x14ac:dyDescent="0.25">
      <c r="B62" s="1" t="str">
        <f>B4</f>
        <v>W1</v>
      </c>
      <c r="C62" s="1" t="str">
        <f t="shared" ref="C62:BN62" si="184">C4</f>
        <v>W1 Abs Dev</v>
      </c>
      <c r="D62" s="1" t="str">
        <f t="shared" si="184"/>
        <v>W2 - W1</v>
      </c>
      <c r="E62" s="1" t="str">
        <f t="shared" si="184"/>
        <v>(W2 - W1)/W1</v>
      </c>
      <c r="F62" s="1" t="str">
        <f t="shared" si="184"/>
        <v>W2</v>
      </c>
      <c r="G62" s="1" t="str">
        <f t="shared" si="184"/>
        <v>W2 Abs Dev</v>
      </c>
      <c r="H62" s="1" t="str">
        <f t="shared" si="184"/>
        <v>W3 - W2</v>
      </c>
      <c r="I62" s="1" t="str">
        <f t="shared" si="184"/>
        <v>(W3 - W2)/W2</v>
      </c>
      <c r="J62" s="1" t="str">
        <f t="shared" si="184"/>
        <v>W3</v>
      </c>
      <c r="K62" s="1" t="str">
        <f t="shared" si="184"/>
        <v>W3 Abs Dev</v>
      </c>
      <c r="L62" s="1" t="str">
        <f t="shared" si="184"/>
        <v>W4 - W3</v>
      </c>
      <c r="M62" s="1" t="str">
        <f t="shared" si="184"/>
        <v>(W4 - W3)/W3</v>
      </c>
      <c r="N62" s="1" t="str">
        <f t="shared" si="184"/>
        <v>W4</v>
      </c>
      <c r="O62" s="1" t="str">
        <f t="shared" si="184"/>
        <v>W4 Abs Dev</v>
      </c>
      <c r="P62" s="1" t="str">
        <f t="shared" si="184"/>
        <v>W5 - W4</v>
      </c>
      <c r="Q62" s="1" t="str">
        <f t="shared" si="184"/>
        <v>(W5 - W4/W4</v>
      </c>
      <c r="R62" s="1" t="str">
        <f t="shared" si="184"/>
        <v>W5</v>
      </c>
      <c r="S62" s="1" t="str">
        <f t="shared" si="184"/>
        <v>W5 Abs Dev</v>
      </c>
      <c r="T62" s="1" t="str">
        <f t="shared" si="184"/>
        <v>W6 - W5</v>
      </c>
      <c r="U62" s="1" t="str">
        <f t="shared" si="184"/>
        <v>(W6 - W5)/W5</v>
      </c>
      <c r="V62" s="1" t="str">
        <f t="shared" si="184"/>
        <v>W6</v>
      </c>
      <c r="W62" s="1" t="str">
        <f t="shared" si="184"/>
        <v>W6 Abs Dev</v>
      </c>
      <c r="X62" s="1" t="str">
        <f t="shared" si="184"/>
        <v>W7- W6</v>
      </c>
      <c r="Y62" s="1" t="str">
        <f t="shared" si="184"/>
        <v>(W7 - W6)/W6</v>
      </c>
      <c r="Z62" s="1" t="str">
        <f t="shared" si="184"/>
        <v>W7</v>
      </c>
      <c r="AA62" s="1" t="str">
        <f t="shared" si="184"/>
        <v>W7 Abs Dev</v>
      </c>
      <c r="AB62" s="1" t="str">
        <f t="shared" si="184"/>
        <v>W8 - W7</v>
      </c>
      <c r="AC62" s="1" t="str">
        <f t="shared" si="184"/>
        <v>(W8 - W7)/W7</v>
      </c>
      <c r="AD62" s="1" t="str">
        <f t="shared" si="184"/>
        <v>W8</v>
      </c>
      <c r="AE62" s="1" t="str">
        <f t="shared" si="184"/>
        <v>W8 Abs Dev</v>
      </c>
      <c r="AF62" s="1" t="str">
        <f t="shared" si="184"/>
        <v>W9 - W8</v>
      </c>
      <c r="AG62" s="1" t="str">
        <f t="shared" si="184"/>
        <v>(W9 - W8)/W8</v>
      </c>
      <c r="AH62" s="1" t="str">
        <f t="shared" si="184"/>
        <v>W9</v>
      </c>
      <c r="AI62" s="1" t="str">
        <f t="shared" si="184"/>
        <v>W9 Abs Dev</v>
      </c>
      <c r="AJ62" s="1" t="str">
        <f t="shared" si="184"/>
        <v>W10 - W9</v>
      </c>
      <c r="AK62" s="1" t="str">
        <f t="shared" si="184"/>
        <v>(W10 - W9)/W9</v>
      </c>
      <c r="AL62" s="1" t="str">
        <f t="shared" si="184"/>
        <v>W10</v>
      </c>
      <c r="AM62" s="1" t="str">
        <f t="shared" si="184"/>
        <v>W10 Abs Dev</v>
      </c>
      <c r="AN62" s="1" t="str">
        <f t="shared" si="184"/>
        <v>W10 - W1</v>
      </c>
      <c r="AO62" s="1" t="str">
        <f t="shared" si="184"/>
        <v>(W10 - W1)/W1</v>
      </c>
      <c r="AP62" s="1"/>
      <c r="AQ62" s="1" t="str">
        <f t="shared" si="184"/>
        <v>Mean</v>
      </c>
      <c r="AR62" s="1" t="str">
        <f t="shared" si="184"/>
        <v>Sample Size</v>
      </c>
      <c r="AS62" s="1" t="str">
        <f t="shared" si="184"/>
        <v>SEM</v>
      </c>
      <c r="AT62" s="1" t="str">
        <f t="shared" si="184"/>
        <v>(Q1)</v>
      </c>
      <c r="AU62" s="1" t="str">
        <f t="shared" si="184"/>
        <v>(Q3)</v>
      </c>
      <c r="AV62" s="1" t="str">
        <f t="shared" si="184"/>
        <v>IQR</v>
      </c>
      <c r="AW62" s="1" t="str">
        <f t="shared" si="184"/>
        <v>Skew</v>
      </c>
      <c r="AX62" s="1" t="str">
        <f t="shared" si="184"/>
        <v>Median</v>
      </c>
      <c r="AY62" s="35" t="str">
        <f t="shared" si="184"/>
        <v>MAD</v>
      </c>
      <c r="AZ62" s="1"/>
      <c r="BA62" s="1" t="str">
        <f t="shared" si="184"/>
        <v>W1</v>
      </c>
      <c r="BB62" s="1" t="str">
        <f t="shared" si="184"/>
        <v>W2</v>
      </c>
      <c r="BC62" s="1" t="str">
        <f t="shared" si="184"/>
        <v>W3</v>
      </c>
      <c r="BD62" s="1" t="str">
        <f t="shared" si="184"/>
        <v>W4</v>
      </c>
      <c r="BE62" s="1" t="str">
        <f t="shared" si="184"/>
        <v>W5</v>
      </c>
      <c r="BF62" s="1" t="str">
        <f t="shared" si="184"/>
        <v>W6</v>
      </c>
      <c r="BG62" s="1" t="str">
        <f t="shared" si="184"/>
        <v>W7</v>
      </c>
      <c r="BH62" s="1" t="str">
        <f t="shared" si="184"/>
        <v>W8</v>
      </c>
      <c r="BI62" s="1" t="str">
        <f t="shared" si="184"/>
        <v>W9</v>
      </c>
      <c r="BJ62" s="1" t="str">
        <f t="shared" si="184"/>
        <v>W10</v>
      </c>
      <c r="BK62" s="1" t="str">
        <f t="shared" si="184"/>
        <v>(W2 - W1)/W1</v>
      </c>
      <c r="BL62" s="1" t="str">
        <f t="shared" si="184"/>
        <v>(W3 - W2)/W2</v>
      </c>
      <c r="BM62" s="1" t="str">
        <f t="shared" si="184"/>
        <v>(W4 - W3)/W3</v>
      </c>
      <c r="BN62" s="1" t="str">
        <f t="shared" si="184"/>
        <v>(W5 - W4/W4</v>
      </c>
      <c r="BO62" s="1" t="str">
        <f t="shared" ref="BO62:CB62" si="185">BO4</f>
        <v>(W6 - W5)/W5</v>
      </c>
      <c r="BP62" s="1" t="str">
        <f t="shared" si="185"/>
        <v>(W7 - W6)/W6</v>
      </c>
      <c r="BQ62" s="1" t="str">
        <f t="shared" si="185"/>
        <v>(W8 - W7)/W7</v>
      </c>
      <c r="BR62" s="1" t="str">
        <f t="shared" si="185"/>
        <v>(W9 - W8)/W8</v>
      </c>
      <c r="BS62" s="1" t="str">
        <f t="shared" si="185"/>
        <v>(W10 - W9)/W9</v>
      </c>
      <c r="BT62" s="84" t="str">
        <f t="shared" si="185"/>
        <v>(W2 - W1)/W1 
Abs Dev</v>
      </c>
      <c r="BU62" s="84" t="str">
        <f t="shared" si="185"/>
        <v>(W3 - W2)/W2 
Abs Dev</v>
      </c>
      <c r="BV62" s="84" t="str">
        <f t="shared" si="185"/>
        <v>(W4 - W3)/W3 
Abs Dev</v>
      </c>
      <c r="BW62" s="84" t="str">
        <f t="shared" si="185"/>
        <v>(W5 - W4)/W4 
Abs Dev</v>
      </c>
      <c r="BX62" s="84" t="str">
        <f t="shared" si="185"/>
        <v>(W6 - W5)/W5 
Abs Dev</v>
      </c>
      <c r="BY62" s="84" t="str">
        <f t="shared" si="185"/>
        <v>(W7 - W6)/W6 
Abs Dev</v>
      </c>
      <c r="BZ62" s="84" t="str">
        <f t="shared" si="185"/>
        <v>(W8 - W7)/W7 
Abs Dev</v>
      </c>
      <c r="CA62" s="84" t="str">
        <f t="shared" si="185"/>
        <v>(W9 - W8)/W8 
Abs Dev</v>
      </c>
      <c r="CB62" s="84" t="str">
        <f t="shared" si="185"/>
        <v>(W10 - W9)/W9 
Abs Dev</v>
      </c>
    </row>
    <row r="63" spans="1:82" x14ac:dyDescent="0.25">
      <c r="BT63" s="84"/>
      <c r="BU63" s="84"/>
      <c r="BV63" s="84"/>
      <c r="BW63" s="84"/>
      <c r="BX63" s="84"/>
      <c r="BY63" s="84"/>
      <c r="BZ63" s="84"/>
      <c r="CA63" s="84"/>
      <c r="CB63" s="84"/>
    </row>
  </sheetData>
  <mergeCells count="15">
    <mergeCell ref="AX1:AY2"/>
    <mergeCell ref="AQ2:AW2"/>
    <mergeCell ref="BT3:CB3"/>
    <mergeCell ref="B2:AO2"/>
    <mergeCell ref="BA3:BJ3"/>
    <mergeCell ref="BK3:BS3"/>
    <mergeCell ref="BW62:BW63"/>
    <mergeCell ref="BV62:BV63"/>
    <mergeCell ref="BU62:BU63"/>
    <mergeCell ref="BT62:BT63"/>
    <mergeCell ref="CB62:CB63"/>
    <mergeCell ref="CA62:CA63"/>
    <mergeCell ref="BZ62:BZ63"/>
    <mergeCell ref="BY62:BY63"/>
    <mergeCell ref="BX62:BX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pNO Report</vt:lpstr>
    </vt:vector>
  </TitlesOfParts>
  <Company>MaineHealth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Ziru</dc:creator>
  <cp:lastModifiedBy>Joseph Nadeau</cp:lastModifiedBy>
  <dcterms:created xsi:type="dcterms:W3CDTF">2023-03-01T21:39:20Z</dcterms:created>
  <dcterms:modified xsi:type="dcterms:W3CDTF">2023-04-11T16:30:45Z</dcterms:modified>
</cp:coreProperties>
</file>