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BR\STEEL\SSMF\Prices\"/>
    </mc:Choice>
  </mc:AlternateContent>
  <xr:revisionPtr revIDLastSave="0" documentId="13_ncr:1_{C27AB7F0-7BAB-4E36-8402-5C9D92142BBC}" xr6:coauthVersionLast="47" xr6:coauthVersionMax="47" xr10:uidLastSave="{00000000-0000-0000-0000-000000000000}"/>
  <bookViews>
    <workbookView xWindow="-110" yWindow="-110" windowWidth="19420" windowHeight="10420" tabRatio="844" xr2:uid="{00000000-000D-0000-FFFF-FFFF00000000}"/>
  </bookViews>
  <sheets>
    <sheet name="SSMF" sheetId="1" r:id="rId1"/>
    <sheet name="Daily" sheetId="3" r:id="rId2"/>
    <sheet name="SRM" sheetId="4" r:id="rId3"/>
    <sheet name="SRM_feed" sheetId="14" r:id="rId4"/>
    <sheet name="Symbols" sheetId="5" r:id="rId5"/>
  </sheets>
  <definedNames>
    <definedName name="_xlnm._FilterDatabase" localSheetId="4" hidden="1">Symbols!$A$1:$G$2186</definedName>
    <definedName name="Chart">"Chart"</definedName>
    <definedName name="Heatmap">"Heatmap"</definedName>
    <definedName name="Histogram">"Histogram"</definedName>
    <definedName name="Map">"Map"</definedName>
    <definedName name="PieChart">"PieChart"</definedName>
    <definedName name="Series">"Series"</definedName>
    <definedName name="Table">"Table"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74" i="4" l="1"/>
  <c r="A274" i="1"/>
  <c r="A273" i="1"/>
  <c r="A273" i="4"/>
  <c r="A272" i="4"/>
  <c r="A272" i="1"/>
  <c r="A271" i="4"/>
  <c r="A271" i="1"/>
  <c r="C271" i="4"/>
  <c r="M271" i="4"/>
  <c r="N271" i="4"/>
  <c r="B271" i="4"/>
  <c r="D271" i="4"/>
  <c r="L271" i="4"/>
  <c r="I271" i="4"/>
  <c r="J271" i="4"/>
  <c r="K271" i="4"/>
  <c r="E271" i="4"/>
  <c r="BH271" i="1"/>
  <c r="BI271" i="1"/>
  <c r="BR271" i="1"/>
  <c r="BZ271" i="1"/>
  <c r="BU271" i="1"/>
  <c r="BJ271" i="1"/>
  <c r="BS271" i="1"/>
  <c r="BM271" i="1"/>
  <c r="BK271" i="1"/>
  <c r="BT271" i="1"/>
  <c r="BY271" i="1"/>
  <c r="BN271" i="1"/>
  <c r="BV271" i="1"/>
  <c r="BX271" i="1"/>
  <c r="BO271" i="1"/>
  <c r="BW271" i="1"/>
  <c r="BP271" i="1"/>
  <c r="BQ271" i="1"/>
  <c r="I271" i="1"/>
  <c r="Q271" i="1"/>
  <c r="B271" i="1"/>
  <c r="J271" i="1"/>
  <c r="R271" i="1"/>
  <c r="Z271" i="1"/>
  <c r="AH271" i="1"/>
  <c r="AQ271" i="1"/>
  <c r="AY271" i="1"/>
  <c r="AU271" i="1"/>
  <c r="BE271" i="1"/>
  <c r="C271" i="1"/>
  <c r="K271" i="1"/>
  <c r="S271" i="1"/>
  <c r="AA271" i="1"/>
  <c r="AI271" i="1"/>
  <c r="AR271" i="1"/>
  <c r="AZ271" i="1"/>
  <c r="AM271" i="1"/>
  <c r="AO271" i="1"/>
  <c r="AP271" i="1"/>
  <c r="D271" i="1"/>
  <c r="L271" i="1"/>
  <c r="T271" i="1"/>
  <c r="AB271" i="1"/>
  <c r="AK271" i="1"/>
  <c r="BA271" i="1"/>
  <c r="AD271" i="1"/>
  <c r="AW271" i="1"/>
  <c r="AX271" i="1"/>
  <c r="E271" i="1"/>
  <c r="M271" i="1"/>
  <c r="U271" i="1"/>
  <c r="AC271" i="1"/>
  <c r="AL271" i="1"/>
  <c r="BB271" i="1"/>
  <c r="V271" i="1"/>
  <c r="AF271" i="1"/>
  <c r="Y271" i="1"/>
  <c r="F271" i="1"/>
  <c r="N271" i="1"/>
  <c r="BC271" i="1"/>
  <c r="G271" i="1"/>
  <c r="O271" i="1"/>
  <c r="W271" i="1"/>
  <c r="AE271" i="1"/>
  <c r="AN271" i="1"/>
  <c r="AV271" i="1"/>
  <c r="H271" i="1"/>
  <c r="P271" i="1"/>
  <c r="X271" i="1"/>
  <c r="AG271" i="1"/>
  <c r="AS271" i="1"/>
  <c r="K272" i="4"/>
  <c r="B272" i="4"/>
  <c r="L272" i="4"/>
  <c r="C272" i="4"/>
  <c r="M272" i="4"/>
  <c r="J272" i="4"/>
  <c r="D272" i="4"/>
  <c r="N272" i="4"/>
  <c r="I272" i="4"/>
  <c r="E272" i="4"/>
  <c r="I272" i="1"/>
  <c r="AG272" i="1"/>
  <c r="BH272" i="1"/>
  <c r="B272" i="1"/>
  <c r="J272" i="1"/>
  <c r="R272" i="1"/>
  <c r="Z272" i="1"/>
  <c r="AH272" i="1"/>
  <c r="AQ272" i="1"/>
  <c r="AY272" i="1"/>
  <c r="BI272" i="1"/>
  <c r="BR272" i="1"/>
  <c r="BZ272" i="1"/>
  <c r="K272" i="1"/>
  <c r="S272" i="1"/>
  <c r="AA272" i="1"/>
  <c r="AR272" i="1"/>
  <c r="BJ272" i="1"/>
  <c r="C272" i="1"/>
  <c r="AI272" i="1"/>
  <c r="AZ272" i="1"/>
  <c r="BS272" i="1"/>
  <c r="D272" i="1"/>
  <c r="L272" i="1"/>
  <c r="T272" i="1"/>
  <c r="AB272" i="1"/>
  <c r="AK272" i="1"/>
  <c r="BA272" i="1"/>
  <c r="BK272" i="1"/>
  <c r="BT272" i="1"/>
  <c r="AF272" i="1"/>
  <c r="AW272" i="1"/>
  <c r="Q272" i="1"/>
  <c r="BQ272" i="1"/>
  <c r="E272" i="1"/>
  <c r="M272" i="1"/>
  <c r="U272" i="1"/>
  <c r="AC272" i="1"/>
  <c r="AL272" i="1"/>
  <c r="BB272" i="1"/>
  <c r="BM272" i="1"/>
  <c r="BU272" i="1"/>
  <c r="X272" i="1"/>
  <c r="BP272" i="1"/>
  <c r="Y272" i="1"/>
  <c r="BY272" i="1"/>
  <c r="F272" i="1"/>
  <c r="N272" i="1"/>
  <c r="V272" i="1"/>
  <c r="AD272" i="1"/>
  <c r="AM272" i="1"/>
  <c r="AU272" i="1"/>
  <c r="BN272" i="1"/>
  <c r="BV272" i="1"/>
  <c r="P272" i="1"/>
  <c r="AO272" i="1"/>
  <c r="BX272" i="1"/>
  <c r="AX272" i="1"/>
  <c r="G272" i="1"/>
  <c r="O272" i="1"/>
  <c r="W272" i="1"/>
  <c r="AE272" i="1"/>
  <c r="AN272" i="1"/>
  <c r="AV272" i="1"/>
  <c r="BO272" i="1"/>
  <c r="BW272" i="1"/>
  <c r="H272" i="1"/>
  <c r="BE272" i="1"/>
  <c r="AP272" i="1"/>
  <c r="AS272" i="1"/>
  <c r="I273" i="1"/>
  <c r="Q273" i="1"/>
  <c r="Y273" i="1"/>
  <c r="AG273" i="1"/>
  <c r="AP273" i="1"/>
  <c r="AX273" i="1"/>
  <c r="BH273" i="1"/>
  <c r="BQ273" i="1"/>
  <c r="BY273" i="1"/>
  <c r="BU273" i="1"/>
  <c r="BV273" i="1"/>
  <c r="P273" i="1"/>
  <c r="BP273" i="1"/>
  <c r="B273" i="1"/>
  <c r="J273" i="1"/>
  <c r="R273" i="1"/>
  <c r="Z273" i="1"/>
  <c r="AH273" i="1"/>
  <c r="AQ273" i="1"/>
  <c r="AY273" i="1"/>
  <c r="BI273" i="1"/>
  <c r="BR273" i="1"/>
  <c r="BZ273" i="1"/>
  <c r="BM273" i="1"/>
  <c r="BO273" i="1"/>
  <c r="AO273" i="1"/>
  <c r="C273" i="1"/>
  <c r="K273" i="1"/>
  <c r="S273" i="1"/>
  <c r="AA273" i="1"/>
  <c r="AI273" i="1"/>
  <c r="AR273" i="1"/>
  <c r="AZ273" i="1"/>
  <c r="BJ273" i="1"/>
  <c r="BS273" i="1"/>
  <c r="BB273" i="1"/>
  <c r="AF273" i="1"/>
  <c r="BX273" i="1"/>
  <c r="D273" i="1"/>
  <c r="L273" i="1"/>
  <c r="T273" i="1"/>
  <c r="AB273" i="1"/>
  <c r="AK273" i="1"/>
  <c r="AS273" i="1"/>
  <c r="BA273" i="1"/>
  <c r="BK273" i="1"/>
  <c r="BT273" i="1"/>
  <c r="BN273" i="1"/>
  <c r="H273" i="1"/>
  <c r="E273" i="1"/>
  <c r="M273" i="1"/>
  <c r="U273" i="1"/>
  <c r="AC273" i="1"/>
  <c r="AL273" i="1"/>
  <c r="AT273" i="1"/>
  <c r="BW273" i="1"/>
  <c r="BE273" i="1"/>
  <c r="F273" i="1"/>
  <c r="N273" i="1"/>
  <c r="V273" i="1"/>
  <c r="AD273" i="1"/>
  <c r="AM273" i="1"/>
  <c r="AU273" i="1"/>
  <c r="BC273" i="1"/>
  <c r="X273" i="1"/>
  <c r="G273" i="1"/>
  <c r="O273" i="1"/>
  <c r="W273" i="1"/>
  <c r="AE273" i="1"/>
  <c r="AN273" i="1"/>
  <c r="AV273" i="1"/>
  <c r="BD273" i="1"/>
  <c r="AW273" i="1"/>
  <c r="K273" i="4"/>
  <c r="B273" i="4"/>
  <c r="L273" i="4"/>
  <c r="C273" i="4"/>
  <c r="M273" i="4"/>
  <c r="J273" i="4"/>
  <c r="D273" i="4"/>
  <c r="N273" i="4"/>
  <c r="I273" i="4"/>
  <c r="E273" i="4"/>
  <c r="G273" i="4"/>
  <c r="K274" i="4"/>
  <c r="B274" i="4"/>
  <c r="L274" i="4"/>
  <c r="C274" i="4"/>
  <c r="M274" i="4"/>
  <c r="D274" i="4"/>
  <c r="N274" i="4"/>
  <c r="G274" i="4"/>
  <c r="I274" i="4"/>
  <c r="J274" i="4"/>
  <c r="E274" i="4"/>
  <c r="I274" i="1"/>
  <c r="Q274" i="1"/>
  <c r="Y274" i="1"/>
  <c r="AG274" i="1"/>
  <c r="AP274" i="1"/>
  <c r="AX274" i="1"/>
  <c r="BH274" i="1"/>
  <c r="BQ274" i="1"/>
  <c r="BY274" i="1"/>
  <c r="BE274" i="1"/>
  <c r="B274" i="1"/>
  <c r="J274" i="1"/>
  <c r="R274" i="1"/>
  <c r="Z274" i="1"/>
  <c r="AH274" i="1"/>
  <c r="AQ274" i="1"/>
  <c r="AY274" i="1"/>
  <c r="BI274" i="1"/>
  <c r="BR274" i="1"/>
  <c r="BZ274" i="1"/>
  <c r="X274" i="1"/>
  <c r="C274" i="1"/>
  <c r="K274" i="1"/>
  <c r="S274" i="1"/>
  <c r="AA274" i="1"/>
  <c r="AI274" i="1"/>
  <c r="AR274" i="1"/>
  <c r="AZ274" i="1"/>
  <c r="BJ274" i="1"/>
  <c r="BS274" i="1"/>
  <c r="AF274" i="1"/>
  <c r="D274" i="1"/>
  <c r="L274" i="1"/>
  <c r="T274" i="1"/>
  <c r="AB274" i="1"/>
  <c r="AK274" i="1"/>
  <c r="AS274" i="1"/>
  <c r="BA274" i="1"/>
  <c r="BK274" i="1"/>
  <c r="BT274" i="1"/>
  <c r="AO274" i="1"/>
  <c r="E274" i="1"/>
  <c r="M274" i="1"/>
  <c r="U274" i="1"/>
  <c r="AC274" i="1"/>
  <c r="AL274" i="1"/>
  <c r="AT274" i="1"/>
  <c r="BB274" i="1"/>
  <c r="BM274" i="1"/>
  <c r="BU274" i="1"/>
  <c r="AW274" i="1"/>
  <c r="F274" i="1"/>
  <c r="N274" i="1"/>
  <c r="V274" i="1"/>
  <c r="AD274" i="1"/>
  <c r="AM274" i="1"/>
  <c r="AU274" i="1"/>
  <c r="BC274" i="1"/>
  <c r="BN274" i="1"/>
  <c r="BV274" i="1"/>
  <c r="H274" i="1"/>
  <c r="BX274" i="1"/>
  <c r="G274" i="1"/>
  <c r="O274" i="1"/>
  <c r="W274" i="1"/>
  <c r="AE274" i="1"/>
  <c r="AN274" i="1"/>
  <c r="AV274" i="1"/>
  <c r="BD274" i="1"/>
  <c r="BO274" i="1"/>
  <c r="BW274" i="1"/>
  <c r="P274" i="1"/>
  <c r="BP274" i="1"/>
  <c r="P274" i="4" l="1"/>
  <c r="P273" i="4"/>
  <c r="P272" i="4"/>
  <c r="P271" i="4"/>
  <c r="G271" i="4"/>
  <c r="BD271" i="1"/>
  <c r="AT271" i="1"/>
  <c r="G272" i="4"/>
  <c r="BC272" i="1"/>
  <c r="AT272" i="1"/>
  <c r="BD272" i="1"/>
  <c r="A270" i="4" l="1"/>
  <c r="A270" i="1"/>
  <c r="A269" i="4"/>
  <c r="A269" i="1"/>
  <c r="A268" i="4"/>
  <c r="A268" i="1"/>
  <c r="A267" i="4"/>
  <c r="A267" i="1"/>
  <c r="A266" i="4"/>
  <c r="A266" i="1"/>
  <c r="A265" i="4"/>
  <c r="A265" i="1"/>
  <c r="A179" i="1"/>
  <c r="A180" i="1" s="1"/>
  <c r="A177" i="4"/>
  <c r="A178" i="4" s="1"/>
  <c r="A344" i="3"/>
  <c r="A345" i="3"/>
  <c r="A346" i="3"/>
  <c r="A347" i="3"/>
  <c r="A348" i="3"/>
  <c r="A1" i="5"/>
  <c r="A2" i="1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2" i="4"/>
  <c r="AJ16" i="1"/>
  <c r="AI16" i="1"/>
  <c r="AH16" i="1"/>
  <c r="AG16" i="1"/>
  <c r="A2" i="3"/>
  <c r="A16" i="1"/>
  <c r="B10" i="3"/>
  <c r="F10" i="3"/>
  <c r="O10" i="3"/>
  <c r="M10" i="3"/>
  <c r="J10" i="3"/>
  <c r="Q10" i="3"/>
  <c r="L10" i="3"/>
  <c r="N10" i="3"/>
  <c r="K10" i="3"/>
  <c r="I10" i="3"/>
  <c r="C10" i="3"/>
  <c r="P10" i="3"/>
  <c r="G10" i="3"/>
  <c r="H10" i="3"/>
  <c r="D10" i="3"/>
  <c r="E10" i="3"/>
  <c r="J1" i="3" a="1"/>
  <c r="J2" i="3" a="1"/>
  <c r="B2" i="3" a="1"/>
  <c r="P2" i="3" a="1"/>
  <c r="P1" i="3" a="1"/>
  <c r="D2" i="3" a="1"/>
  <c r="D1" i="3" a="1"/>
  <c r="F1" i="3" a="1"/>
  <c r="L1" i="3" a="1"/>
  <c r="L2" i="3" a="1"/>
  <c r="Y180" i="1"/>
  <c r="AX178" i="1"/>
  <c r="AZ177" i="1"/>
  <c r="BP178" i="1"/>
  <c r="AN170" i="1"/>
  <c r="BS180" i="1"/>
  <c r="AA168" i="1"/>
  <c r="BJ174" i="1"/>
  <c r="BA175" i="1"/>
  <c r="E167" i="1"/>
  <c r="BE167" i="1"/>
  <c r="BD168" i="1"/>
  <c r="BP173" i="1"/>
  <c r="C172" i="1"/>
  <c r="AS176" i="1"/>
  <c r="AL180" i="1"/>
  <c r="BD178" i="1"/>
  <c r="BO180" i="1"/>
  <c r="AB177" i="1"/>
  <c r="AS167" i="1"/>
  <c r="S175" i="1"/>
  <c r="AW176" i="1"/>
  <c r="W178" i="1"/>
  <c r="BU169" i="1"/>
  <c r="M178" i="1"/>
  <c r="AU177" i="1"/>
  <c r="BV179" i="1"/>
  <c r="AD175" i="1"/>
  <c r="C176" i="1"/>
  <c r="AE177" i="1"/>
  <c r="BH171" i="1"/>
  <c r="G180" i="1"/>
  <c r="U170" i="1"/>
  <c r="B167" i="1"/>
  <c r="M170" i="1"/>
  <c r="AB169" i="1"/>
  <c r="BC176" i="1"/>
  <c r="AS168" i="1"/>
  <c r="AZ180" i="1"/>
  <c r="V178" i="1"/>
  <c r="AO175" i="1"/>
  <c r="BT180" i="1"/>
  <c r="BH173" i="1"/>
  <c r="AA177" i="1"/>
  <c r="D175" i="1"/>
  <c r="BP179" i="1"/>
  <c r="BQ179" i="1"/>
  <c r="E172" i="1"/>
  <c r="BK171" i="1"/>
  <c r="AC177" i="1"/>
  <c r="O173" i="1"/>
  <c r="AK177" i="1"/>
  <c r="AQ175" i="1"/>
  <c r="AN176" i="1"/>
  <c r="AP174" i="1"/>
  <c r="BC177" i="1"/>
  <c r="BH167" i="1"/>
  <c r="AX177" i="1"/>
  <c r="BE172" i="1"/>
  <c r="W167" i="1"/>
  <c r="M169" i="1"/>
  <c r="BW170" i="1"/>
  <c r="AV174" i="1"/>
  <c r="BQ168" i="1"/>
  <c r="AF178" i="1"/>
  <c r="BX180" i="1"/>
  <c r="R179" i="1"/>
  <c r="P178" i="1"/>
  <c r="AX171" i="1"/>
  <c r="BY175" i="1"/>
  <c r="BH169" i="1"/>
  <c r="V174" i="1"/>
  <c r="Y176" i="1"/>
  <c r="L176" i="1"/>
  <c r="U171" i="1"/>
  <c r="Q171" i="1"/>
  <c r="R173" i="1"/>
  <c r="BH175" i="1"/>
  <c r="AT169" i="1"/>
  <c r="AM177" i="1"/>
  <c r="B177" i="1"/>
  <c r="AI172" i="1"/>
  <c r="AF173" i="1"/>
  <c r="H167" i="1"/>
  <c r="AQ172" i="1"/>
  <c r="M172" i="1"/>
  <c r="U177" i="1"/>
  <c r="AX179" i="1"/>
  <c r="AU169" i="1"/>
  <c r="AI168" i="1"/>
  <c r="BT172" i="1"/>
  <c r="AO167" i="1"/>
  <c r="AM168" i="1"/>
  <c r="BR172" i="1"/>
  <c r="BR179" i="1"/>
  <c r="AY169" i="1"/>
  <c r="V167" i="1"/>
  <c r="R170" i="1"/>
  <c r="BW178" i="1"/>
  <c r="AA179" i="1"/>
  <c r="BN174" i="1"/>
  <c r="BO174" i="1"/>
  <c r="AI178" i="1"/>
  <c r="AM167" i="1"/>
  <c r="V169" i="1"/>
  <c r="AR170" i="1"/>
  <c r="C175" i="1"/>
  <c r="BA173" i="1"/>
  <c r="BV172" i="1"/>
  <c r="AT174" i="1"/>
  <c r="AE175" i="1"/>
  <c r="O177" i="1"/>
  <c r="BS167" i="1"/>
  <c r="AV170" i="1"/>
  <c r="E169" i="1"/>
  <c r="BB172" i="1"/>
  <c r="AB171" i="1"/>
  <c r="BI180" i="1"/>
  <c r="F169" i="1"/>
  <c r="BZ177" i="1"/>
  <c r="BA174" i="1"/>
  <c r="U175" i="1"/>
  <c r="BP169" i="1"/>
  <c r="BD172" i="1"/>
  <c r="K175" i="1"/>
  <c r="V172" i="1"/>
  <c r="BI169" i="1"/>
  <c r="BY173" i="1"/>
  <c r="BS170" i="1"/>
  <c r="BH172" i="1"/>
  <c r="AY175" i="1"/>
  <c r="AS175" i="1"/>
  <c r="BA180" i="1"/>
  <c r="AO177" i="1"/>
  <c r="BQ167" i="1"/>
  <c r="AL174" i="1"/>
  <c r="BS176" i="1"/>
  <c r="BE177" i="1"/>
  <c r="J176" i="1"/>
  <c r="Z172" i="1"/>
  <c r="I177" i="1"/>
  <c r="AK174" i="1"/>
  <c r="BX174" i="1"/>
  <c r="BJ173" i="1"/>
  <c r="BR178" i="1"/>
  <c r="BH180" i="1"/>
  <c r="BA177" i="1"/>
  <c r="AV167" i="1"/>
  <c r="AV169" i="1"/>
  <c r="R169" i="1"/>
  <c r="E176" i="1"/>
  <c r="AD169" i="1"/>
  <c r="AT171" i="1"/>
  <c r="BV174" i="1"/>
  <c r="AC180" i="1"/>
  <c r="K167" i="1"/>
  <c r="K176" i="1"/>
  <c r="H175" i="1"/>
  <c r="BY179" i="1"/>
  <c r="BW179" i="1"/>
  <c r="AY170" i="1"/>
  <c r="BY180" i="1"/>
  <c r="BX169" i="1"/>
  <c r="AT172" i="1"/>
  <c r="BR177" i="1"/>
  <c r="BP176" i="1"/>
  <c r="J174" i="1"/>
  <c r="Q173" i="1"/>
  <c r="BC178" i="1"/>
  <c r="AM175" i="1"/>
  <c r="BM179" i="1"/>
  <c r="BO177" i="1"/>
  <c r="BR170" i="1"/>
  <c r="F171" i="1"/>
  <c r="R171" i="1"/>
  <c r="BT173" i="1"/>
  <c r="I171" i="1"/>
  <c r="BE170" i="1"/>
  <c r="BK178" i="1"/>
  <c r="AP180" i="1"/>
  <c r="AV178" i="1"/>
  <c r="S174" i="1"/>
  <c r="BS175" i="1"/>
  <c r="BR168" i="1"/>
  <c r="BB178" i="1"/>
  <c r="AZ169" i="1"/>
  <c r="AN175" i="1"/>
  <c r="AV171" i="1"/>
  <c r="BS169" i="1"/>
  <c r="AK167" i="1"/>
  <c r="K173" i="1"/>
  <c r="BV171" i="1"/>
  <c r="L168" i="1"/>
  <c r="F179" i="1"/>
  <c r="BK176" i="1"/>
  <c r="BU180" i="1"/>
  <c r="AG167" i="1"/>
  <c r="BA172" i="1"/>
  <c r="R168" i="1"/>
  <c r="H169" i="1"/>
  <c r="BC169" i="1"/>
  <c r="BV175" i="1"/>
  <c r="AP171" i="1"/>
  <c r="AM169" i="1"/>
  <c r="E168" i="1"/>
  <c r="BK168" i="1"/>
  <c r="AW173" i="1"/>
  <c r="BC167" i="1"/>
  <c r="AH174" i="1"/>
  <c r="AI180" i="1"/>
  <c r="T170" i="1"/>
  <c r="G176" i="1"/>
  <c r="BX170" i="1"/>
  <c r="N179" i="1"/>
  <c r="AV176" i="1"/>
  <c r="Q175" i="1"/>
  <c r="N176" i="1"/>
  <c r="I178" i="1"/>
  <c r="AN177" i="1"/>
  <c r="AL173" i="1"/>
  <c r="V180" i="1"/>
  <c r="AU171" i="1"/>
  <c r="C173" i="1"/>
  <c r="Q172" i="1"/>
  <c r="BA168" i="1"/>
  <c r="V177" i="1"/>
  <c r="BY169" i="1"/>
  <c r="BB180" i="1"/>
  <c r="T178" i="1"/>
  <c r="AQ177" i="1"/>
  <c r="BY170" i="1"/>
  <c r="BQ176" i="1"/>
  <c r="AG172" i="1"/>
  <c r="BU174" i="1"/>
  <c r="BB175" i="1"/>
  <c r="BD179" i="1"/>
  <c r="BM178" i="1"/>
  <c r="AO174" i="1"/>
  <c r="BN173" i="1"/>
  <c r="Z167" i="1"/>
  <c r="AC178" i="1"/>
  <c r="X176" i="1"/>
  <c r="AD179" i="1"/>
  <c r="AQ179" i="1"/>
  <c r="AB172" i="1"/>
  <c r="G171" i="1"/>
  <c r="O179" i="1"/>
  <c r="V173" i="1"/>
  <c r="Y172" i="1"/>
  <c r="W180" i="1"/>
  <c r="I179" i="1"/>
  <c r="AH177" i="1"/>
  <c r="AA172" i="1"/>
  <c r="AU175" i="1"/>
  <c r="AR175" i="1"/>
  <c r="K174" i="1"/>
  <c r="AC174" i="1"/>
  <c r="X173" i="1"/>
  <c r="BU168" i="1"/>
  <c r="M167" i="1"/>
  <c r="AT178" i="1"/>
  <c r="AW180" i="1"/>
  <c r="D176" i="1"/>
  <c r="B180" i="1"/>
  <c r="AO173" i="1"/>
  <c r="Q179" i="1"/>
  <c r="AA174" i="1"/>
  <c r="AV179" i="1"/>
  <c r="BZ168" i="1"/>
  <c r="AF168" i="1"/>
  <c r="BM174" i="1"/>
  <c r="Z169" i="1"/>
  <c r="AY171" i="1"/>
  <c r="AR168" i="1"/>
  <c r="BB177" i="1"/>
  <c r="BV178" i="1"/>
  <c r="BY174" i="1"/>
  <c r="U174" i="1"/>
  <c r="G174" i="1"/>
  <c r="T180" i="1"/>
  <c r="BS177" i="1"/>
  <c r="AP172" i="1"/>
  <c r="BE173" i="1"/>
  <c r="X171" i="1"/>
  <c r="K168" i="1"/>
  <c r="AG171" i="1"/>
  <c r="AA170" i="1"/>
  <c r="V171" i="1"/>
  <c r="AH171" i="1"/>
  <c r="B178" i="1"/>
  <c r="BT168" i="1"/>
  <c r="M174" i="1"/>
  <c r="J168" i="1"/>
  <c r="Z171" i="1"/>
  <c r="C168" i="1"/>
  <c r="BX171" i="1"/>
  <c r="AW168" i="1"/>
  <c r="AX175" i="1"/>
  <c r="AF177" i="1"/>
  <c r="AK168" i="1"/>
  <c r="AD167" i="1"/>
  <c r="T171" i="1"/>
  <c r="L171" i="1"/>
  <c r="L180" i="1"/>
  <c r="AB180" i="1"/>
  <c r="AH179" i="1"/>
  <c r="L175" i="1"/>
  <c r="BU167" i="1"/>
  <c r="Y167" i="1"/>
  <c r="I170" i="1"/>
  <c r="AL179" i="1"/>
  <c r="AU179" i="1"/>
  <c r="O176" i="1"/>
  <c r="L174" i="1"/>
  <c r="AX174" i="1"/>
  <c r="U179" i="1"/>
  <c r="AP179" i="1"/>
  <c r="AA180" i="1"/>
  <c r="AP177" i="1"/>
  <c r="BQ170" i="1"/>
  <c r="F168" i="1"/>
  <c r="AI169" i="1"/>
  <c r="AQ178" i="1"/>
  <c r="AX172" i="1"/>
  <c r="BR171" i="1"/>
  <c r="R177" i="1"/>
  <c r="AM180" i="1"/>
  <c r="AD177" i="1"/>
  <c r="AD178" i="1"/>
  <c r="BZ175" i="1"/>
  <c r="W172" i="1"/>
  <c r="BV180" i="1"/>
  <c r="AF171" i="1"/>
  <c r="X175" i="1"/>
  <c r="AG175" i="1"/>
  <c r="AS169" i="1"/>
  <c r="BS174" i="1"/>
  <c r="W179" i="1"/>
  <c r="BN180" i="1"/>
  <c r="O178" i="1"/>
  <c r="AW171" i="1"/>
  <c r="AW175" i="1"/>
  <c r="BY176" i="1"/>
  <c r="BX179" i="1"/>
  <c r="BQ169" i="1"/>
  <c r="BD171" i="1"/>
  <c r="BB171" i="1"/>
  <c r="AZ172" i="1"/>
  <c r="R167" i="1"/>
  <c r="AI177" i="1"/>
  <c r="BQ177" i="1"/>
  <c r="S177" i="1"/>
  <c r="X177" i="1"/>
  <c r="BJ171" i="1"/>
  <c r="AF175" i="1"/>
  <c r="F170" i="1"/>
  <c r="Y174" i="1"/>
  <c r="AL175" i="1"/>
  <c r="AU174" i="1"/>
  <c r="Y171" i="1"/>
  <c r="BH170" i="1"/>
  <c r="AS178" i="1"/>
  <c r="Z177" i="1"/>
  <c r="AS179" i="1"/>
  <c r="AF180" i="1"/>
  <c r="BP177" i="1"/>
  <c r="Y170" i="1"/>
  <c r="G175" i="1"/>
  <c r="AP176" i="1"/>
  <c r="N177" i="1"/>
  <c r="BR175" i="1"/>
  <c r="E173" i="1"/>
  <c r="BT178" i="1"/>
  <c r="AU173" i="1"/>
  <c r="BM171" i="1"/>
  <c r="BX167" i="1"/>
  <c r="AP167" i="1"/>
  <c r="H179" i="1"/>
  <c r="AB178" i="1"/>
  <c r="Z174" i="1"/>
  <c r="I175" i="1"/>
  <c r="B175" i="1"/>
  <c r="K179" i="1"/>
  <c r="J177" i="1"/>
  <c r="AX180" i="1"/>
  <c r="BI177" i="1"/>
  <c r="H173" i="1"/>
  <c r="BZ173" i="1"/>
  <c r="BR167" i="1"/>
  <c r="AN180" i="1"/>
  <c r="J173" i="1"/>
  <c r="P171" i="1"/>
  <c r="BE178" i="1"/>
  <c r="AW177" i="1"/>
  <c r="AK172" i="1"/>
  <c r="BO172" i="1"/>
  <c r="C171" i="1"/>
  <c r="AE171" i="1"/>
  <c r="N169" i="1"/>
  <c r="BK172" i="1"/>
  <c r="BD176" i="1"/>
  <c r="AF169" i="1"/>
  <c r="AV172" i="1"/>
  <c r="M179" i="1"/>
  <c r="U168" i="1"/>
  <c r="AE176" i="1"/>
  <c r="AP178" i="1"/>
  <c r="AI175" i="1"/>
  <c r="AO179" i="1"/>
  <c r="AI179" i="1"/>
  <c r="BY167" i="1"/>
  <c r="AT167" i="1"/>
  <c r="G173" i="1"/>
  <c r="BW180" i="1"/>
  <c r="AW178" i="1"/>
  <c r="BM176" i="1"/>
  <c r="BE171" i="1"/>
  <c r="D167" i="1"/>
  <c r="O170" i="1"/>
  <c r="BC170" i="1"/>
  <c r="N167" i="1"/>
  <c r="V170" i="1"/>
  <c r="AO180" i="1"/>
  <c r="AT173" i="1"/>
  <c r="B176" i="1"/>
  <c r="R176" i="1"/>
  <c r="T175" i="1"/>
  <c r="BI168" i="1"/>
  <c r="BI176" i="1"/>
  <c r="AK179" i="1"/>
  <c r="AK171" i="1"/>
  <c r="AR173" i="1"/>
  <c r="BW171" i="1"/>
  <c r="G169" i="1"/>
  <c r="I169" i="1"/>
  <c r="AQ169" i="1"/>
  <c r="AG178" i="1"/>
  <c r="AU178" i="1"/>
  <c r="Z178" i="1"/>
  <c r="BI175" i="1"/>
  <c r="P174" i="1"/>
  <c r="AN172" i="1"/>
  <c r="AY178" i="1"/>
  <c r="AZ170" i="1"/>
  <c r="AG176" i="1"/>
  <c r="AO168" i="1"/>
  <c r="AT177" i="1"/>
  <c r="AQ180" i="1"/>
  <c r="AF176" i="1"/>
  <c r="R178" i="1"/>
  <c r="H177" i="1"/>
  <c r="L167" i="1"/>
  <c r="BX175" i="1"/>
  <c r="I176" i="1"/>
  <c r="BH179" i="1"/>
  <c r="BM175" i="1"/>
  <c r="I167" i="1"/>
  <c r="AA176" i="1"/>
  <c r="BJ169" i="1"/>
  <c r="AU172" i="1"/>
  <c r="V168" i="1"/>
  <c r="Q178" i="1"/>
  <c r="X180" i="1"/>
  <c r="AK178" i="1"/>
  <c r="BA176" i="1"/>
  <c r="C170" i="1"/>
  <c r="BP180" i="1"/>
  <c r="BK167" i="1"/>
  <c r="AZ174" i="1"/>
  <c r="BR174" i="1"/>
  <c r="AH173" i="1"/>
  <c r="AE168" i="1"/>
  <c r="AC168" i="1"/>
  <c r="AD180" i="1"/>
  <c r="E178" i="1"/>
  <c r="T177" i="1"/>
  <c r="X178" i="1"/>
  <c r="AO178" i="1"/>
  <c r="AD168" i="1"/>
  <c r="H174" i="1"/>
  <c r="U176" i="1"/>
  <c r="BD175" i="1"/>
  <c r="W176" i="1"/>
  <c r="L170" i="1"/>
  <c r="AY168" i="1"/>
  <c r="B173" i="1"/>
  <c r="AF167" i="1"/>
  <c r="AU170" i="1"/>
  <c r="AT176" i="1"/>
  <c r="BW177" i="1"/>
  <c r="AU176" i="1"/>
  <c r="BO176" i="1"/>
  <c r="D172" i="1"/>
  <c r="BJ178" i="1"/>
  <c r="BN175" i="1"/>
  <c r="P177" i="1"/>
  <c r="M177" i="1"/>
  <c r="BV170" i="1"/>
  <c r="BT171" i="1"/>
  <c r="S167" i="1"/>
  <c r="AF170" i="1"/>
  <c r="AB168" i="1"/>
  <c r="BM169" i="1"/>
  <c r="I180" i="1"/>
  <c r="BQ175" i="1"/>
  <c r="BM168" i="1"/>
  <c r="BC168" i="1"/>
  <c r="AR167" i="1"/>
  <c r="AQ167" i="1"/>
  <c r="J169" i="1"/>
  <c r="AZ168" i="1"/>
  <c r="AY174" i="1"/>
  <c r="H170" i="1"/>
  <c r="L172" i="1"/>
  <c r="BB174" i="1"/>
  <c r="BT169" i="1"/>
  <c r="C178" i="1"/>
  <c r="AG179" i="1"/>
  <c r="AH168" i="1"/>
  <c r="V175" i="1"/>
  <c r="BJ170" i="1"/>
  <c r="AQ173" i="1"/>
  <c r="BO167" i="1"/>
  <c r="H178" i="1"/>
  <c r="P168" i="1"/>
  <c r="BN177" i="1"/>
  <c r="V176" i="1"/>
  <c r="AX167" i="1"/>
  <c r="BM170" i="1"/>
  <c r="BW172" i="1"/>
  <c r="AN173" i="1"/>
  <c r="J179" i="1"/>
  <c r="E179" i="1"/>
  <c r="AE178" i="1"/>
  <c r="BZ169" i="1"/>
  <c r="K172" i="1"/>
  <c r="S172" i="1"/>
  <c r="AA171" i="1"/>
  <c r="AS170" i="1"/>
  <c r="AG180" i="1"/>
  <c r="Q177" i="1"/>
  <c r="BO173" i="1"/>
  <c r="BJ180" i="1"/>
  <c r="AG173" i="1"/>
  <c r="AB176" i="1"/>
  <c r="F176" i="1"/>
  <c r="BX178" i="1"/>
  <c r="Y177" i="1"/>
  <c r="AW167" i="1"/>
  <c r="AQ170" i="1"/>
  <c r="U172" i="1"/>
  <c r="I173" i="1"/>
  <c r="AE167" i="1"/>
  <c r="L169" i="1"/>
  <c r="AN179" i="1"/>
  <c r="L178" i="1"/>
  <c r="AE174" i="1"/>
  <c r="X174" i="1"/>
  <c r="Z175" i="1"/>
  <c r="Y178" i="1"/>
  <c r="BX177" i="1"/>
  <c r="Q169" i="1"/>
  <c r="Z180" i="1"/>
  <c r="BN172" i="1"/>
  <c r="AT179" i="1"/>
  <c r="AM178" i="1"/>
  <c r="H180" i="1"/>
  <c r="BU179" i="1"/>
  <c r="K170" i="1"/>
  <c r="AZ175" i="1"/>
  <c r="D170" i="1"/>
  <c r="AF174" i="1"/>
  <c r="BJ175" i="1"/>
  <c r="BJ179" i="1"/>
  <c r="AQ168" i="1"/>
  <c r="BN167" i="1"/>
  <c r="Z173" i="1"/>
  <c r="B170" i="1"/>
  <c r="AW179" i="1"/>
  <c r="AC179" i="1"/>
  <c r="AY176" i="1"/>
  <c r="T174" i="1"/>
  <c r="BB176" i="1"/>
  <c r="E180" i="1"/>
  <c r="V179" i="1"/>
  <c r="BK170" i="1"/>
  <c r="B174" i="1"/>
  <c r="AH167" i="1"/>
  <c r="BJ168" i="1"/>
  <c r="W173" i="1"/>
  <c r="Q167" i="1"/>
  <c r="AR177" i="1"/>
  <c r="BA179" i="1"/>
  <c r="BY168" i="1"/>
  <c r="BH174" i="1"/>
  <c r="AO169" i="1"/>
  <c r="F175" i="1"/>
  <c r="BK174" i="1"/>
  <c r="AC175" i="1"/>
  <c r="BI171" i="1"/>
  <c r="X172" i="1"/>
  <c r="AY173" i="1"/>
  <c r="BM172" i="1"/>
  <c r="AS172" i="1"/>
  <c r="AK180" i="1"/>
  <c r="BI179" i="1"/>
  <c r="BZ174" i="1"/>
  <c r="S180" i="1"/>
  <c r="BB173" i="1"/>
  <c r="L177" i="1"/>
  <c r="AM176" i="1"/>
  <c r="BS178" i="1"/>
  <c r="W170" i="1"/>
  <c r="BA169" i="1"/>
  <c r="E175" i="1"/>
  <c r="BP168" i="1"/>
  <c r="BO170" i="1"/>
  <c r="AB173" i="1"/>
  <c r="AA175" i="1"/>
  <c r="BO179" i="1"/>
  <c r="AA167" i="1"/>
  <c r="N168" i="1"/>
  <c r="BQ172" i="1"/>
  <c r="AA169" i="1"/>
  <c r="N171" i="1"/>
  <c r="O180" i="1"/>
  <c r="T179" i="1"/>
  <c r="BD173" i="1"/>
  <c r="J171" i="1"/>
  <c r="BZ170" i="1"/>
  <c r="M175" i="1"/>
  <c r="B172" i="1"/>
  <c r="BO178" i="1"/>
  <c r="BZ178" i="1"/>
  <c r="AO171" i="1"/>
  <c r="D169" i="1"/>
  <c r="BY172" i="1"/>
  <c r="BO171" i="1"/>
  <c r="AC170" i="1"/>
  <c r="AY177" i="1"/>
  <c r="AC173" i="1"/>
  <c r="Y175" i="1"/>
  <c r="BX172" i="1"/>
  <c r="BO175" i="1"/>
  <c r="W171" i="1"/>
  <c r="BP167" i="1"/>
  <c r="AW170" i="1"/>
  <c r="K171" i="1"/>
  <c r="K178" i="1"/>
  <c r="AG174" i="1"/>
  <c r="AZ171" i="1"/>
  <c r="AE169" i="1"/>
  <c r="P173" i="1"/>
  <c r="AL171" i="1"/>
  <c r="L179" i="1"/>
  <c r="AS171" i="1"/>
  <c r="K180" i="1"/>
  <c r="AS173" i="1"/>
  <c r="BN179" i="1"/>
  <c r="AV180" i="1"/>
  <c r="BQ178" i="1"/>
  <c r="BS179" i="1"/>
  <c r="AZ173" i="1"/>
  <c r="BP175" i="1"/>
  <c r="R175" i="1"/>
  <c r="AI176" i="1"/>
  <c r="AC171" i="1"/>
  <c r="BI174" i="1"/>
  <c r="D171" i="1"/>
  <c r="AI167" i="1"/>
  <c r="AG168" i="1"/>
  <c r="BZ171" i="1"/>
  <c r="C179" i="1"/>
  <c r="BX176" i="1"/>
  <c r="E174" i="1"/>
  <c r="BU176" i="1"/>
  <c r="Y179" i="1"/>
  <c r="C180" i="1"/>
  <c r="P170" i="1"/>
  <c r="AU180" i="1"/>
  <c r="BU178" i="1"/>
  <c r="G178" i="1"/>
  <c r="BH178" i="1"/>
  <c r="M176" i="1"/>
  <c r="AX169" i="1"/>
  <c r="R180" i="1"/>
  <c r="BD167" i="1"/>
  <c r="T176" i="1"/>
  <c r="R174" i="1"/>
  <c r="T172" i="1"/>
  <c r="AP168" i="1"/>
  <c r="BJ167" i="1"/>
  <c r="BC171" i="1"/>
  <c r="BZ167" i="1"/>
  <c r="BU177" i="1"/>
  <c r="W174" i="1"/>
  <c r="S176" i="1"/>
  <c r="D174" i="1"/>
  <c r="C177" i="1"/>
  <c r="AL177" i="1"/>
  <c r="AK173" i="1"/>
  <c r="C167" i="1"/>
  <c r="BQ173" i="1"/>
  <c r="AL167" i="1"/>
  <c r="F172" i="1"/>
  <c r="AM179" i="1"/>
  <c r="J180" i="1"/>
  <c r="P179" i="1"/>
  <c r="F177" i="1"/>
  <c r="BC175" i="1"/>
  <c r="P169" i="1"/>
  <c r="AN178" i="1"/>
  <c r="P167" i="1"/>
  <c r="AL176" i="1"/>
  <c r="BK173" i="1"/>
  <c r="T168" i="1"/>
  <c r="AV168" i="1"/>
  <c r="AI171" i="1"/>
  <c r="AB170" i="1"/>
  <c r="N178" i="1"/>
  <c r="AT175" i="1"/>
  <c r="AR179" i="1"/>
  <c r="BM180" i="1"/>
  <c r="BD177" i="1"/>
  <c r="N170" i="1"/>
  <c r="AK176" i="1"/>
  <c r="W175" i="1"/>
  <c r="AH178" i="1"/>
  <c r="AK175" i="1"/>
  <c r="AE173" i="1"/>
  <c r="AU167" i="1"/>
  <c r="U167" i="1"/>
  <c r="AC169" i="1"/>
  <c r="S178" i="1"/>
  <c r="BP174" i="1"/>
  <c r="AH169" i="1"/>
  <c r="Y169" i="1"/>
  <c r="BJ172" i="1"/>
  <c r="AP175" i="1"/>
  <c r="BT179" i="1"/>
  <c r="AV175" i="1"/>
  <c r="M180" i="1"/>
  <c r="AY180" i="1"/>
  <c r="K169" i="1"/>
  <c r="AX173" i="1"/>
  <c r="S170" i="1"/>
  <c r="Z176" i="1"/>
  <c r="K177" i="1"/>
  <c r="BV176" i="1"/>
  <c r="AZ167" i="1"/>
  <c r="AD171" i="1"/>
  <c r="O168" i="1"/>
  <c r="BU172" i="1"/>
  <c r="S173" i="1"/>
  <c r="BM177" i="1"/>
  <c r="AY172" i="1"/>
  <c r="AH172" i="1"/>
  <c r="BB169" i="1"/>
  <c r="AB167" i="1"/>
  <c r="BX168" i="1"/>
  <c r="AH170" i="1"/>
  <c r="X169" i="1"/>
  <c r="BC174" i="1"/>
  <c r="N175" i="1"/>
  <c r="E170" i="1"/>
  <c r="O171" i="1"/>
  <c r="BO169" i="1"/>
  <c r="AN171" i="1"/>
  <c r="BD174" i="1"/>
  <c r="D173" i="1"/>
  <c r="BZ176" i="1"/>
  <c r="H176" i="1"/>
  <c r="T169" i="1"/>
  <c r="BB179" i="1"/>
  <c r="BW176" i="1"/>
  <c r="BK179" i="1"/>
  <c r="AC176" i="1"/>
  <c r="BY171" i="1"/>
  <c r="O175" i="1"/>
  <c r="B168" i="1"/>
  <c r="AL170" i="1"/>
  <c r="R172" i="1"/>
  <c r="BW169" i="1"/>
  <c r="BA167" i="1"/>
  <c r="H172" i="1"/>
  <c r="BD169" i="1"/>
  <c r="BC173" i="1"/>
  <c r="BO168" i="1"/>
  <c r="BY177" i="1"/>
  <c r="O174" i="1"/>
  <c r="BA178" i="1"/>
  <c r="AR176" i="1"/>
  <c r="I174" i="1"/>
  <c r="AC172" i="1"/>
  <c r="BT167" i="1"/>
  <c r="AR169" i="1"/>
  <c r="BR169" i="1"/>
  <c r="BZ172" i="1"/>
  <c r="F180" i="1"/>
  <c r="AI170" i="1"/>
  <c r="W168" i="1"/>
  <c r="J170" i="1"/>
  <c r="AR172" i="1"/>
  <c r="N172" i="1"/>
  <c r="BQ174" i="1"/>
  <c r="AE172" i="1"/>
  <c r="AX170" i="1"/>
  <c r="AT170" i="1"/>
  <c r="BZ179" i="1"/>
  <c r="N180" i="1"/>
  <c r="AA173" i="1"/>
  <c r="BV177" i="1"/>
  <c r="BB167" i="1"/>
  <c r="S171" i="1"/>
  <c r="BN169" i="1"/>
  <c r="AV173" i="1"/>
  <c r="AL168" i="1"/>
  <c r="S168" i="1"/>
  <c r="O172" i="1"/>
  <c r="AL169" i="1"/>
  <c r="AR174" i="1"/>
  <c r="BU171" i="1"/>
  <c r="AP173" i="1"/>
  <c r="I168" i="1"/>
  <c r="BT174" i="1"/>
  <c r="AW174" i="1"/>
  <c r="BI167" i="1"/>
  <c r="Q176" i="1"/>
  <c r="Y173" i="1"/>
  <c r="X179" i="1"/>
  <c r="AW172" i="1"/>
  <c r="AP169" i="1"/>
  <c r="AE180" i="1"/>
  <c r="BB170" i="1"/>
  <c r="BZ180" i="1"/>
  <c r="BK180" i="1"/>
  <c r="AX176" i="1"/>
  <c r="AN174" i="1"/>
  <c r="D177" i="1"/>
  <c r="J178" i="1"/>
  <c r="BS172" i="1"/>
  <c r="BH177" i="1"/>
  <c r="AQ176" i="1"/>
  <c r="AE170" i="1"/>
  <c r="AD173" i="1"/>
  <c r="AE179" i="1"/>
  <c r="AY179" i="1"/>
  <c r="AC167" i="1"/>
  <c r="AR178" i="1"/>
  <c r="BB168" i="1"/>
  <c r="U169" i="1"/>
  <c r="BN178" i="1"/>
  <c r="Z168" i="1"/>
  <c r="G167" i="1"/>
  <c r="BV168" i="1"/>
  <c r="B171" i="1"/>
  <c r="Q168" i="1"/>
  <c r="BA171" i="1"/>
  <c r="AZ176" i="1"/>
  <c r="AH180" i="1"/>
  <c r="AD172" i="1"/>
  <c r="AN168" i="1"/>
  <c r="AU168" i="1"/>
  <c r="AM172" i="1"/>
  <c r="AK170" i="1"/>
  <c r="BP172" i="1"/>
  <c r="S169" i="1"/>
  <c r="BH176" i="1"/>
  <c r="BP170" i="1"/>
  <c r="S179" i="1"/>
  <c r="Q174" i="1"/>
  <c r="BY178" i="1"/>
  <c r="BI172" i="1"/>
  <c r="BV167" i="1"/>
  <c r="AV177" i="1"/>
  <c r="AQ174" i="1"/>
  <c r="AP170" i="1"/>
  <c r="D179" i="1"/>
  <c r="BE169" i="1"/>
  <c r="AD170" i="1"/>
  <c r="J172" i="1"/>
  <c r="BK177" i="1"/>
  <c r="BE176" i="1"/>
  <c r="BH168" i="1"/>
  <c r="BV173" i="1"/>
  <c r="AB174" i="1"/>
  <c r="AI174" i="1"/>
  <c r="BI173" i="1"/>
  <c r="AF172" i="1"/>
  <c r="AM170" i="1"/>
  <c r="B169" i="1"/>
  <c r="BT177" i="1"/>
  <c r="AO176" i="1"/>
  <c r="L173" i="1"/>
  <c r="AY167" i="1"/>
  <c r="X170" i="1"/>
  <c r="AS174" i="1"/>
  <c r="BT170" i="1"/>
  <c r="G177" i="1"/>
  <c r="BN170" i="1"/>
  <c r="BJ177" i="1"/>
  <c r="G168" i="1"/>
  <c r="AK169" i="1"/>
  <c r="Q170" i="1"/>
  <c r="P180" i="1"/>
  <c r="P176" i="1"/>
  <c r="AA178" i="1"/>
  <c r="AB175" i="1"/>
  <c r="AF179" i="1"/>
  <c r="O169" i="1"/>
  <c r="AH175" i="1"/>
  <c r="BE168" i="1"/>
  <c r="BX173" i="1"/>
  <c r="G172" i="1"/>
  <c r="T173" i="1"/>
  <c r="AM171" i="1"/>
  <c r="BN176" i="1"/>
  <c r="P175" i="1"/>
  <c r="N173" i="1"/>
  <c r="E171" i="1"/>
  <c r="U173" i="1"/>
  <c r="AH176" i="1"/>
  <c r="BW168" i="1"/>
  <c r="AS177" i="1"/>
  <c r="Q180" i="1"/>
  <c r="H168" i="1"/>
  <c r="BK175" i="1"/>
  <c r="BS173" i="1"/>
  <c r="AG177" i="1"/>
  <c r="W177" i="1"/>
  <c r="AM173" i="1"/>
  <c r="BU173" i="1"/>
  <c r="BU170" i="1"/>
  <c r="BP171" i="1"/>
  <c r="D180" i="1"/>
  <c r="BR176" i="1"/>
  <c r="J175" i="1"/>
  <c r="BA170" i="1"/>
  <c r="BT176" i="1"/>
  <c r="G170" i="1"/>
  <c r="AO172" i="1"/>
  <c r="AZ178" i="1"/>
  <c r="F167" i="1"/>
  <c r="BM173" i="1"/>
  <c r="BQ180" i="1"/>
  <c r="X167" i="1"/>
  <c r="AM174" i="1"/>
  <c r="BS171" i="1"/>
  <c r="U180" i="1"/>
  <c r="AR180" i="1"/>
  <c r="BE175" i="1"/>
  <c r="AQ171" i="1"/>
  <c r="F178" i="1"/>
  <c r="M173" i="1"/>
  <c r="AG169" i="1"/>
  <c r="AG170" i="1"/>
  <c r="X168" i="1"/>
  <c r="BC172" i="1"/>
  <c r="Z179" i="1"/>
  <c r="Y168" i="1"/>
  <c r="T167" i="1"/>
  <c r="AL178" i="1"/>
  <c r="AZ179" i="1"/>
  <c r="N174" i="1"/>
  <c r="D168" i="1"/>
  <c r="AI173" i="1"/>
  <c r="BW173" i="1"/>
  <c r="BW174" i="1"/>
  <c r="F174" i="1"/>
  <c r="H171" i="1"/>
  <c r="Z170" i="1"/>
  <c r="BQ171" i="1"/>
  <c r="BS168" i="1"/>
  <c r="BR180" i="1"/>
  <c r="P172" i="1"/>
  <c r="AX168" i="1"/>
  <c r="AO170" i="1"/>
  <c r="BK169" i="1"/>
  <c r="AT168" i="1"/>
  <c r="W169" i="1"/>
  <c r="AR171" i="1"/>
  <c r="BI170" i="1"/>
  <c r="J167" i="1"/>
  <c r="C174" i="1"/>
  <c r="AL172" i="1"/>
  <c r="B179" i="1"/>
  <c r="BD170" i="1"/>
  <c r="BT175" i="1"/>
  <c r="C169" i="1"/>
  <c r="U178" i="1"/>
  <c r="AD174" i="1"/>
  <c r="AW169" i="1"/>
  <c r="BJ176" i="1"/>
  <c r="BI178" i="1"/>
  <c r="BM167" i="1"/>
  <c r="F173" i="1"/>
  <c r="M171" i="1"/>
  <c r="O167" i="1"/>
  <c r="D178" i="1"/>
  <c r="I172" i="1"/>
  <c r="BN171" i="1"/>
  <c r="AN167" i="1"/>
  <c r="M168" i="1"/>
  <c r="BU175" i="1"/>
  <c r="AN169" i="1"/>
  <c r="E177" i="1"/>
  <c r="BW167" i="1"/>
  <c r="BW175" i="1"/>
  <c r="BN168" i="1"/>
  <c r="G179" i="1"/>
  <c r="BV169" i="1"/>
  <c r="AD176" i="1"/>
  <c r="AB179" i="1"/>
  <c r="BE174" i="1"/>
  <c r="BR173" i="1"/>
  <c r="B176" i="4"/>
  <c r="E175" i="4"/>
  <c r="D169" i="4"/>
  <c r="D171" i="4"/>
  <c r="C169" i="4"/>
  <c r="B178" i="4"/>
  <c r="G177" i="4"/>
  <c r="M176" i="4"/>
  <c r="M177" i="4"/>
  <c r="M173" i="4"/>
  <c r="J171" i="4"/>
  <c r="L167" i="4"/>
  <c r="I173" i="4"/>
  <c r="M169" i="4"/>
  <c r="N168" i="4"/>
  <c r="L168" i="4"/>
  <c r="E170" i="4"/>
  <c r="G168" i="4"/>
  <c r="G176" i="4"/>
  <c r="G171" i="4"/>
  <c r="C172" i="4"/>
  <c r="D178" i="4"/>
  <c r="I174" i="4"/>
  <c r="K177" i="4"/>
  <c r="M175" i="4"/>
  <c r="N172" i="4"/>
  <c r="J173" i="4"/>
  <c r="L169" i="4"/>
  <c r="N167" i="4"/>
  <c r="J169" i="4"/>
  <c r="M167" i="4"/>
  <c r="C174" i="4"/>
  <c r="B168" i="4"/>
  <c r="D168" i="4"/>
  <c r="G169" i="4"/>
  <c r="C168" i="4"/>
  <c r="D172" i="4"/>
  <c r="J178" i="4"/>
  <c r="C178" i="4"/>
  <c r="I177" i="4"/>
  <c r="N174" i="4"/>
  <c r="N175" i="4"/>
  <c r="J177" i="4"/>
  <c r="N169" i="4"/>
  <c r="I169" i="4"/>
  <c r="I170" i="4"/>
  <c r="B167" i="4"/>
  <c r="M168" i="4"/>
  <c r="D174" i="4"/>
  <c r="C176" i="4"/>
  <c r="B173" i="4"/>
  <c r="E168" i="4"/>
  <c r="D170" i="4"/>
  <c r="E172" i="4"/>
  <c r="I178" i="4"/>
  <c r="E177" i="4"/>
  <c r="N176" i="4"/>
  <c r="L176" i="4"/>
  <c r="N170" i="4"/>
  <c r="J172" i="4"/>
  <c r="K170" i="4"/>
  <c r="C167" i="4"/>
  <c r="D167" i="4"/>
  <c r="L172" i="4"/>
  <c r="E174" i="4"/>
  <c r="D176" i="4"/>
  <c r="D175" i="4"/>
  <c r="C170" i="4"/>
  <c r="B174" i="4"/>
  <c r="C171" i="4"/>
  <c r="K178" i="4"/>
  <c r="K175" i="4"/>
  <c r="N177" i="4"/>
  <c r="L174" i="4"/>
  <c r="K174" i="4"/>
  <c r="N173" i="4"/>
  <c r="L170" i="4"/>
  <c r="J168" i="4"/>
  <c r="K168" i="4"/>
  <c r="K172" i="4"/>
  <c r="C173" i="4"/>
  <c r="E176" i="4"/>
  <c r="G173" i="4"/>
  <c r="G172" i="4"/>
  <c r="B171" i="4"/>
  <c r="G174" i="4"/>
  <c r="B177" i="4"/>
  <c r="M178" i="4"/>
  <c r="J176" i="4"/>
  <c r="M174" i="4"/>
  <c r="K171" i="4"/>
  <c r="M170" i="4"/>
  <c r="L171" i="4"/>
  <c r="I168" i="4"/>
  <c r="E173" i="4"/>
  <c r="G170" i="4"/>
  <c r="N178" i="4"/>
  <c r="J175" i="4"/>
  <c r="K173" i="4"/>
  <c r="G167" i="4"/>
  <c r="C175" i="4"/>
  <c r="J174" i="4"/>
  <c r="J167" i="4"/>
  <c r="I171" i="4"/>
  <c r="B170" i="4"/>
  <c r="M172" i="4"/>
  <c r="B175" i="4"/>
  <c r="L175" i="4"/>
  <c r="J170" i="4"/>
  <c r="M171" i="4"/>
  <c r="I176" i="4"/>
  <c r="I167" i="4"/>
  <c r="B172" i="4"/>
  <c r="I172" i="4"/>
  <c r="E169" i="4"/>
  <c r="E171" i="4"/>
  <c r="C177" i="4"/>
  <c r="N171" i="4"/>
  <c r="B169" i="4"/>
  <c r="D177" i="4"/>
  <c r="L177" i="4"/>
  <c r="L173" i="4"/>
  <c r="E167" i="4"/>
  <c r="K176" i="4"/>
  <c r="K167" i="4"/>
  <c r="K169" i="4"/>
  <c r="I175" i="4"/>
  <c r="L178" i="4"/>
  <c r="G175" i="4"/>
  <c r="D173" i="4"/>
  <c r="G265" i="4"/>
  <c r="K265" i="4"/>
  <c r="B265" i="4"/>
  <c r="L265" i="4"/>
  <c r="J265" i="4"/>
  <c r="C265" i="4"/>
  <c r="M265" i="4"/>
  <c r="D265" i="4"/>
  <c r="N265" i="4"/>
  <c r="I265" i="4"/>
  <c r="E265" i="4"/>
  <c r="I265" i="1"/>
  <c r="Q265" i="1"/>
  <c r="Y265" i="1"/>
  <c r="AG265" i="1"/>
  <c r="AP265" i="1"/>
  <c r="AX265" i="1"/>
  <c r="BH265" i="1"/>
  <c r="BQ265" i="1"/>
  <c r="BY265" i="1"/>
  <c r="BE265" i="1"/>
  <c r="B265" i="1"/>
  <c r="J265" i="1"/>
  <c r="R265" i="1"/>
  <c r="Z265" i="1"/>
  <c r="AH265" i="1"/>
  <c r="AQ265" i="1"/>
  <c r="AY265" i="1"/>
  <c r="BI265" i="1"/>
  <c r="BR265" i="1"/>
  <c r="BZ265" i="1"/>
  <c r="AO265" i="1"/>
  <c r="C265" i="1"/>
  <c r="K265" i="1"/>
  <c r="S265" i="1"/>
  <c r="AA265" i="1"/>
  <c r="AI265" i="1"/>
  <c r="AR265" i="1"/>
  <c r="AZ265" i="1"/>
  <c r="BJ265" i="1"/>
  <c r="BS265" i="1"/>
  <c r="AF265" i="1"/>
  <c r="D265" i="1"/>
  <c r="L265" i="1"/>
  <c r="T265" i="1"/>
  <c r="AB265" i="1"/>
  <c r="AK265" i="1"/>
  <c r="AS265" i="1"/>
  <c r="BA265" i="1"/>
  <c r="BK265" i="1"/>
  <c r="BT265" i="1"/>
  <c r="X265" i="1"/>
  <c r="E265" i="1"/>
  <c r="M265" i="1"/>
  <c r="U265" i="1"/>
  <c r="AC265" i="1"/>
  <c r="AL265" i="1"/>
  <c r="AT265" i="1"/>
  <c r="BB265" i="1"/>
  <c r="BM265" i="1"/>
  <c r="BU265" i="1"/>
  <c r="AW265" i="1"/>
  <c r="F265" i="1"/>
  <c r="N265" i="1"/>
  <c r="V265" i="1"/>
  <c r="AD265" i="1"/>
  <c r="AM265" i="1"/>
  <c r="AU265" i="1"/>
  <c r="BC265" i="1"/>
  <c r="BN265" i="1"/>
  <c r="BV265" i="1"/>
  <c r="P265" i="1"/>
  <c r="BP265" i="1"/>
  <c r="G265" i="1"/>
  <c r="O265" i="1"/>
  <c r="W265" i="1"/>
  <c r="AE265" i="1"/>
  <c r="AN265" i="1"/>
  <c r="AV265" i="1"/>
  <c r="BD265" i="1"/>
  <c r="BO265" i="1"/>
  <c r="BW265" i="1"/>
  <c r="H265" i="1"/>
  <c r="BX265" i="1"/>
  <c r="B266" i="4"/>
  <c r="L266" i="4"/>
  <c r="C266" i="4"/>
  <c r="M266" i="4"/>
  <c r="D266" i="4"/>
  <c r="N266" i="4"/>
  <c r="E266" i="4"/>
  <c r="G266" i="4"/>
  <c r="I266" i="4"/>
  <c r="J266" i="4"/>
  <c r="K266" i="4"/>
  <c r="BH266" i="1"/>
  <c r="BQ266" i="1"/>
  <c r="BY266" i="1"/>
  <c r="BI266" i="1"/>
  <c r="BR266" i="1"/>
  <c r="BZ266" i="1"/>
  <c r="BS266" i="1"/>
  <c r="BJ266" i="1"/>
  <c r="BK266" i="1"/>
  <c r="BT266" i="1"/>
  <c r="BM266" i="1"/>
  <c r="BU266" i="1"/>
  <c r="BN266" i="1"/>
  <c r="BV266" i="1"/>
  <c r="BX266" i="1"/>
  <c r="BO266" i="1"/>
  <c r="BW266" i="1"/>
  <c r="BP266" i="1"/>
  <c r="B266" i="1"/>
  <c r="J266" i="1"/>
  <c r="R266" i="1"/>
  <c r="Z266" i="1"/>
  <c r="AH266" i="1"/>
  <c r="AQ266" i="1"/>
  <c r="AY266" i="1"/>
  <c r="X266" i="1"/>
  <c r="I266" i="1"/>
  <c r="C266" i="1"/>
  <c r="K266" i="1"/>
  <c r="S266" i="1"/>
  <c r="AA266" i="1"/>
  <c r="AI266" i="1"/>
  <c r="AR266" i="1"/>
  <c r="AZ266" i="1"/>
  <c r="H266" i="1"/>
  <c r="BE266" i="1"/>
  <c r="AG266" i="1"/>
  <c r="D266" i="1"/>
  <c r="L266" i="1"/>
  <c r="T266" i="1"/>
  <c r="AB266" i="1"/>
  <c r="AK266" i="1"/>
  <c r="AS266" i="1"/>
  <c r="BA266" i="1"/>
  <c r="P266" i="1"/>
  <c r="Y266" i="1"/>
  <c r="E266" i="1"/>
  <c r="M266" i="1"/>
  <c r="U266" i="1"/>
  <c r="AC266" i="1"/>
  <c r="AL266" i="1"/>
  <c r="AT266" i="1"/>
  <c r="BB266" i="1"/>
  <c r="AO266" i="1"/>
  <c r="AP266" i="1"/>
  <c r="F266" i="1"/>
  <c r="N266" i="1"/>
  <c r="V266" i="1"/>
  <c r="AD266" i="1"/>
  <c r="AM266" i="1"/>
  <c r="AU266" i="1"/>
  <c r="BC266" i="1"/>
  <c r="AF266" i="1"/>
  <c r="Q266" i="1"/>
  <c r="AX266" i="1"/>
  <c r="G266" i="1"/>
  <c r="O266" i="1"/>
  <c r="W266" i="1"/>
  <c r="AE266" i="1"/>
  <c r="AN266" i="1"/>
  <c r="AV266" i="1"/>
  <c r="BD266" i="1"/>
  <c r="AW266" i="1"/>
  <c r="K267" i="4"/>
  <c r="B267" i="4"/>
  <c r="L267" i="4"/>
  <c r="C267" i="4"/>
  <c r="M267" i="4"/>
  <c r="D267" i="4"/>
  <c r="N267" i="4"/>
  <c r="I267" i="4"/>
  <c r="J267" i="4"/>
  <c r="E267" i="4"/>
  <c r="B267" i="1"/>
  <c r="J267" i="1"/>
  <c r="R267" i="1"/>
  <c r="Z267" i="1"/>
  <c r="AH267" i="1"/>
  <c r="AQ267" i="1"/>
  <c r="AY267" i="1"/>
  <c r="BI267" i="1"/>
  <c r="BR267" i="1"/>
  <c r="C267" i="1"/>
  <c r="K267" i="1"/>
  <c r="S267" i="1"/>
  <c r="AA267" i="1"/>
  <c r="AI267" i="1"/>
  <c r="AR267" i="1"/>
  <c r="AZ267" i="1"/>
  <c r="BJ267" i="1"/>
  <c r="BS267" i="1"/>
  <c r="Y267" i="1"/>
  <c r="BY267" i="1"/>
  <c r="D267" i="1"/>
  <c r="L267" i="1"/>
  <c r="T267" i="1"/>
  <c r="AB267" i="1"/>
  <c r="AK267" i="1"/>
  <c r="BA267" i="1"/>
  <c r="BK267" i="1"/>
  <c r="BT267" i="1"/>
  <c r="E267" i="1"/>
  <c r="M267" i="1"/>
  <c r="U267" i="1"/>
  <c r="AC267" i="1"/>
  <c r="AL267" i="1"/>
  <c r="BB267" i="1"/>
  <c r="BM267" i="1"/>
  <c r="BU267" i="1"/>
  <c r="AG267" i="1"/>
  <c r="BH267" i="1"/>
  <c r="F267" i="1"/>
  <c r="N267" i="1"/>
  <c r="V267" i="1"/>
  <c r="AD267" i="1"/>
  <c r="AM267" i="1"/>
  <c r="AU267" i="1"/>
  <c r="BN267" i="1"/>
  <c r="BV267" i="1"/>
  <c r="I267" i="1"/>
  <c r="BQ267" i="1"/>
  <c r="G267" i="1"/>
  <c r="O267" i="1"/>
  <c r="W267" i="1"/>
  <c r="AE267" i="1"/>
  <c r="AN267" i="1"/>
  <c r="AV267" i="1"/>
  <c r="BO267" i="1"/>
  <c r="BW267" i="1"/>
  <c r="Q267" i="1"/>
  <c r="BZ267" i="1"/>
  <c r="H267" i="1"/>
  <c r="P267" i="1"/>
  <c r="X267" i="1"/>
  <c r="AF267" i="1"/>
  <c r="AO267" i="1"/>
  <c r="AW267" i="1"/>
  <c r="BP267" i="1"/>
  <c r="BX267" i="1"/>
  <c r="AP267" i="1"/>
  <c r="AX267" i="1"/>
  <c r="AS267" i="1"/>
  <c r="K268" i="4"/>
  <c r="B268" i="4"/>
  <c r="L268" i="4"/>
  <c r="G268" i="4"/>
  <c r="C268" i="4"/>
  <c r="M268" i="4"/>
  <c r="D268" i="4"/>
  <c r="N268" i="4"/>
  <c r="I268" i="4"/>
  <c r="J268" i="4"/>
  <c r="E268" i="4"/>
  <c r="I268" i="1"/>
  <c r="Q268" i="1"/>
  <c r="Y268" i="1"/>
  <c r="AG268" i="1"/>
  <c r="AP268" i="1"/>
  <c r="AX268" i="1"/>
  <c r="BH268" i="1"/>
  <c r="BQ268" i="1"/>
  <c r="BY268" i="1"/>
  <c r="AO268" i="1"/>
  <c r="B268" i="1"/>
  <c r="J268" i="1"/>
  <c r="R268" i="1"/>
  <c r="Z268" i="1"/>
  <c r="AH268" i="1"/>
  <c r="AQ268" i="1"/>
  <c r="AY268" i="1"/>
  <c r="BI268" i="1"/>
  <c r="BR268" i="1"/>
  <c r="BZ268" i="1"/>
  <c r="AF268" i="1"/>
  <c r="C268" i="1"/>
  <c r="K268" i="1"/>
  <c r="S268" i="1"/>
  <c r="AA268" i="1"/>
  <c r="AI268" i="1"/>
  <c r="AR268" i="1"/>
  <c r="AZ268" i="1"/>
  <c r="BJ268" i="1"/>
  <c r="BS268" i="1"/>
  <c r="T268" i="1"/>
  <c r="BA268" i="1"/>
  <c r="BK268" i="1"/>
  <c r="BT268" i="1"/>
  <c r="X268" i="1"/>
  <c r="D268" i="1"/>
  <c r="L268" i="1"/>
  <c r="AB268" i="1"/>
  <c r="AK268" i="1"/>
  <c r="AS268" i="1"/>
  <c r="E268" i="1"/>
  <c r="M268" i="1"/>
  <c r="U268" i="1"/>
  <c r="AC268" i="1"/>
  <c r="AL268" i="1"/>
  <c r="AT268" i="1"/>
  <c r="BB268" i="1"/>
  <c r="BM268" i="1"/>
  <c r="BU268" i="1"/>
  <c r="O268" i="1"/>
  <c r="AE268" i="1"/>
  <c r="AN268" i="1"/>
  <c r="BD268" i="1"/>
  <c r="BW268" i="1"/>
  <c r="H268" i="1"/>
  <c r="AW268" i="1"/>
  <c r="BP268" i="1"/>
  <c r="F268" i="1"/>
  <c r="N268" i="1"/>
  <c r="V268" i="1"/>
  <c r="AD268" i="1"/>
  <c r="AM268" i="1"/>
  <c r="AU268" i="1"/>
  <c r="BC268" i="1"/>
  <c r="BN268" i="1"/>
  <c r="BV268" i="1"/>
  <c r="G268" i="1"/>
  <c r="W268" i="1"/>
  <c r="AV268" i="1"/>
  <c r="BO268" i="1"/>
  <c r="P268" i="1"/>
  <c r="BE268" i="1"/>
  <c r="BX268" i="1"/>
  <c r="K269" i="4"/>
  <c r="B269" i="4"/>
  <c r="L269" i="4"/>
  <c r="C269" i="4"/>
  <c r="M269" i="4"/>
  <c r="D269" i="4"/>
  <c r="N269" i="4"/>
  <c r="G269" i="4"/>
  <c r="I269" i="4"/>
  <c r="J269" i="4"/>
  <c r="E269" i="4"/>
  <c r="I269" i="1"/>
  <c r="Q269" i="1"/>
  <c r="Y269" i="1"/>
  <c r="AG269" i="1"/>
  <c r="AP269" i="1"/>
  <c r="AX269" i="1"/>
  <c r="BH269" i="1"/>
  <c r="BQ269" i="1"/>
  <c r="BY269" i="1"/>
  <c r="AC269" i="1"/>
  <c r="BB269" i="1"/>
  <c r="B269" i="1"/>
  <c r="J269" i="1"/>
  <c r="R269" i="1"/>
  <c r="Z269" i="1"/>
  <c r="AH269" i="1"/>
  <c r="AQ269" i="1"/>
  <c r="AY269" i="1"/>
  <c r="BI269" i="1"/>
  <c r="BR269" i="1"/>
  <c r="BZ269" i="1"/>
  <c r="AL269" i="1"/>
  <c r="BM269" i="1"/>
  <c r="BU269" i="1"/>
  <c r="C269" i="1"/>
  <c r="K269" i="1"/>
  <c r="S269" i="1"/>
  <c r="AA269" i="1"/>
  <c r="AI269" i="1"/>
  <c r="AR269" i="1"/>
  <c r="AZ269" i="1"/>
  <c r="BJ269" i="1"/>
  <c r="BS269" i="1"/>
  <c r="U269" i="1"/>
  <c r="AT269" i="1"/>
  <c r="D269" i="1"/>
  <c r="L269" i="1"/>
  <c r="T269" i="1"/>
  <c r="AB269" i="1"/>
  <c r="AK269" i="1"/>
  <c r="AS269" i="1"/>
  <c r="BA269" i="1"/>
  <c r="BK269" i="1"/>
  <c r="BT269" i="1"/>
  <c r="M269" i="1"/>
  <c r="E269" i="1"/>
  <c r="F269" i="1"/>
  <c r="N269" i="1"/>
  <c r="V269" i="1"/>
  <c r="AD269" i="1"/>
  <c r="AM269" i="1"/>
  <c r="AU269" i="1"/>
  <c r="BC269" i="1"/>
  <c r="BN269" i="1"/>
  <c r="BV269" i="1"/>
  <c r="P269" i="1"/>
  <c r="AO269" i="1"/>
  <c r="BE269" i="1"/>
  <c r="G269" i="1"/>
  <c r="O269" i="1"/>
  <c r="W269" i="1"/>
  <c r="AE269" i="1"/>
  <c r="AN269" i="1"/>
  <c r="AV269" i="1"/>
  <c r="BD269" i="1"/>
  <c r="BO269" i="1"/>
  <c r="BW269" i="1"/>
  <c r="H269" i="1"/>
  <c r="X269" i="1"/>
  <c r="AF269" i="1"/>
  <c r="AW269" i="1"/>
  <c r="BP269" i="1"/>
  <c r="BX269" i="1"/>
  <c r="B270" i="4"/>
  <c r="L270" i="4"/>
  <c r="M270" i="4"/>
  <c r="C270" i="4"/>
  <c r="D270" i="4"/>
  <c r="N270" i="4"/>
  <c r="E270" i="4"/>
  <c r="G270" i="4"/>
  <c r="I270" i="4"/>
  <c r="J270" i="4"/>
  <c r="K270" i="4"/>
  <c r="B270" i="1"/>
  <c r="J270" i="1"/>
  <c r="R270" i="1"/>
  <c r="Z270" i="1"/>
  <c r="AH270" i="1"/>
  <c r="AQ270" i="1"/>
  <c r="AY270" i="1"/>
  <c r="BI270" i="1"/>
  <c r="BR270" i="1"/>
  <c r="BZ270" i="1"/>
  <c r="C270" i="1"/>
  <c r="K270" i="1"/>
  <c r="S270" i="1"/>
  <c r="AA270" i="1"/>
  <c r="AI270" i="1"/>
  <c r="AR270" i="1"/>
  <c r="AZ270" i="1"/>
  <c r="BJ270" i="1"/>
  <c r="BS270" i="1"/>
  <c r="D270" i="1"/>
  <c r="L270" i="1"/>
  <c r="T270" i="1"/>
  <c r="AB270" i="1"/>
  <c r="AK270" i="1"/>
  <c r="AS270" i="1"/>
  <c r="BA270" i="1"/>
  <c r="BK270" i="1"/>
  <c r="BT270" i="1"/>
  <c r="F270" i="1"/>
  <c r="AD270" i="1"/>
  <c r="AM270" i="1"/>
  <c r="AU270" i="1"/>
  <c r="BN270" i="1"/>
  <c r="E270" i="1"/>
  <c r="M270" i="1"/>
  <c r="U270" i="1"/>
  <c r="AC270" i="1"/>
  <c r="AL270" i="1"/>
  <c r="AT270" i="1"/>
  <c r="BB270" i="1"/>
  <c r="BM270" i="1"/>
  <c r="BU270" i="1"/>
  <c r="N270" i="1"/>
  <c r="BC270" i="1"/>
  <c r="BV270" i="1"/>
  <c r="V270" i="1"/>
  <c r="G270" i="1"/>
  <c r="O270" i="1"/>
  <c r="W270" i="1"/>
  <c r="AE270" i="1"/>
  <c r="AN270" i="1"/>
  <c r="AV270" i="1"/>
  <c r="BD270" i="1"/>
  <c r="BO270" i="1"/>
  <c r="BW270" i="1"/>
  <c r="H270" i="1"/>
  <c r="P270" i="1"/>
  <c r="X270" i="1"/>
  <c r="AF270" i="1"/>
  <c r="AO270" i="1"/>
  <c r="AW270" i="1"/>
  <c r="BE270" i="1"/>
  <c r="BP270" i="1"/>
  <c r="BX270" i="1"/>
  <c r="I270" i="1"/>
  <c r="Q270" i="1"/>
  <c r="Y270" i="1"/>
  <c r="AG270" i="1"/>
  <c r="AP270" i="1"/>
  <c r="AX270" i="1"/>
  <c r="BH270" i="1"/>
  <c r="BQ270" i="1"/>
  <c r="BY270" i="1"/>
  <c r="BX2" i="1"/>
  <c r="AB1" i="1"/>
  <c r="BN1" i="1"/>
  <c r="G1" i="4"/>
  <c r="Q2" i="3"/>
  <c r="H2" i="4"/>
  <c r="AQ2" i="1"/>
  <c r="R2" i="1"/>
  <c r="AK2" i="1"/>
  <c r="AM2" i="1"/>
  <c r="C2" i="4"/>
  <c r="Y1" i="1"/>
  <c r="AN1" i="1"/>
  <c r="BD1" i="1"/>
  <c r="U1" i="1"/>
  <c r="BT1" i="1"/>
  <c r="BY2" i="1"/>
  <c r="BH1" i="1"/>
  <c r="AG1" i="1"/>
  <c r="K2" i="1"/>
  <c r="AI2" i="1"/>
  <c r="AW2" i="1"/>
  <c r="M1" i="4"/>
  <c r="AJ2" i="1"/>
  <c r="B2" i="4"/>
  <c r="AY1" i="1"/>
  <c r="AP1" i="1"/>
  <c r="BC1" i="1"/>
  <c r="K1" i="4"/>
  <c r="D1" i="4"/>
  <c r="I1" i="1"/>
  <c r="AY2" i="1"/>
  <c r="H1" i="1"/>
  <c r="V1" i="1"/>
  <c r="Q1" i="1"/>
  <c r="AC2" i="1"/>
  <c r="G2" i="1"/>
  <c r="I2" i="1"/>
  <c r="B2" i="1"/>
  <c r="BB1" i="1"/>
  <c r="J2" i="1"/>
  <c r="E2" i="4"/>
  <c r="T1" i="1"/>
  <c r="H2" i="1"/>
  <c r="F1" i="1"/>
  <c r="BR2" i="1"/>
  <c r="J1" i="1"/>
  <c r="C2" i="1"/>
  <c r="BN2" i="1"/>
  <c r="P2" i="1"/>
  <c r="BX1" i="1"/>
  <c r="AT1" i="1"/>
  <c r="AA1" i="1"/>
  <c r="B1" i="1"/>
  <c r="AW1" i="1"/>
  <c r="E2" i="1"/>
  <c r="BP1" i="1"/>
  <c r="K2" i="4"/>
  <c r="S1" i="1"/>
  <c r="G1" i="1"/>
  <c r="J1" i="4"/>
  <c r="E1" i="4"/>
  <c r="AI1" i="1"/>
  <c r="D2" i="4"/>
  <c r="AG2" i="1"/>
  <c r="BA1" i="1"/>
  <c r="BG2" i="1"/>
  <c r="G2" i="3"/>
  <c r="AS1" i="1"/>
  <c r="X1" i="1"/>
  <c r="BQ2" i="1"/>
  <c r="O1" i="1"/>
  <c r="BP2" i="1"/>
  <c r="I2" i="4"/>
  <c r="F2" i="1"/>
  <c r="H1" i="4"/>
  <c r="AL1" i="1"/>
  <c r="C1" i="3"/>
  <c r="AR2" i="1"/>
  <c r="M2" i="3"/>
  <c r="F2" i="4"/>
  <c r="E1" i="3"/>
  <c r="AT2" i="1"/>
  <c r="K2" i="3"/>
  <c r="O2" i="3"/>
  <c r="L1" i="1"/>
  <c r="BK2" i="1"/>
  <c r="E2" i="3"/>
  <c r="BO2" i="1"/>
  <c r="BE2" i="1"/>
  <c r="AB2" i="1"/>
  <c r="AH2" i="1"/>
  <c r="Q2" i="1"/>
  <c r="L2" i="1"/>
  <c r="AV1" i="1"/>
  <c r="BA2" i="1"/>
  <c r="V2" i="1"/>
  <c r="BT2" i="1"/>
  <c r="O1" i="3"/>
  <c r="BK1" i="1"/>
  <c r="BI1" i="1"/>
  <c r="BH2" i="1"/>
  <c r="Z1" i="1"/>
  <c r="B1" i="4"/>
  <c r="Q1" i="3"/>
  <c r="L2" i="4"/>
  <c r="I2" i="3"/>
  <c r="AM1" i="1"/>
  <c r="C1" i="1"/>
  <c r="AA2" i="1"/>
  <c r="BQ1" i="1"/>
  <c r="BC2" i="1"/>
  <c r="BS1" i="1"/>
  <c r="BZ2" i="1"/>
  <c r="AF2" i="1"/>
  <c r="R1" i="1"/>
  <c r="AN2" i="1"/>
  <c r="AZ1" i="1"/>
  <c r="W1" i="1"/>
  <c r="I1" i="4"/>
  <c r="AH1" i="1"/>
  <c r="U2" i="1"/>
  <c r="BZ1" i="1"/>
  <c r="BU2" i="1"/>
  <c r="BV2" i="1"/>
  <c r="BM1" i="1"/>
  <c r="BJ1" i="1"/>
  <c r="AQ1" i="1"/>
  <c r="N1" i="4"/>
  <c r="N2" i="1"/>
  <c r="BJ2" i="1"/>
  <c r="BM2" i="1"/>
  <c r="I1" i="3"/>
  <c r="AF1" i="1"/>
  <c r="AD1" i="1"/>
  <c r="Z2" i="1"/>
  <c r="AJ1" i="1"/>
  <c r="AV2" i="1"/>
  <c r="G1" i="3"/>
  <c r="J2" i="4"/>
  <c r="AR1" i="1"/>
  <c r="K1" i="1"/>
  <c r="BF2" i="1"/>
  <c r="AK1" i="1"/>
  <c r="BG1" i="1"/>
  <c r="O2" i="1"/>
  <c r="AZ2" i="1"/>
  <c r="AP2" i="1"/>
  <c r="BS2" i="1"/>
  <c r="Y2" i="1"/>
  <c r="E1" i="1"/>
  <c r="AU1" i="1"/>
  <c r="BV1" i="1"/>
  <c r="C1" i="4"/>
  <c r="BL1" i="1"/>
  <c r="AO2" i="1"/>
  <c r="BW1" i="1"/>
  <c r="S2" i="1"/>
  <c r="L1" i="4"/>
  <c r="AS2" i="1"/>
  <c r="BE1" i="1"/>
  <c r="AE1" i="1"/>
  <c r="AX2" i="1"/>
  <c r="T2" i="1"/>
  <c r="M2" i="1"/>
  <c r="BF1" i="1"/>
  <c r="AX1" i="1"/>
  <c r="K1" i="3"/>
  <c r="G2" i="4"/>
  <c r="M1" i="1"/>
  <c r="N1" i="1"/>
  <c r="BR1" i="1"/>
  <c r="AL2" i="1"/>
  <c r="BY1" i="1"/>
  <c r="AU2" i="1"/>
  <c r="AO1" i="1"/>
  <c r="X2" i="1"/>
  <c r="BL2" i="1"/>
  <c r="N2" i="4"/>
  <c r="D2" i="1"/>
  <c r="BO1" i="1"/>
  <c r="D1" i="1"/>
  <c r="M2" i="4"/>
  <c r="W2" i="1"/>
  <c r="AC1" i="1"/>
  <c r="AE2" i="1"/>
  <c r="BI2" i="1"/>
  <c r="BB2" i="1"/>
  <c r="P1" i="1"/>
  <c r="C2" i="3"/>
  <c r="BW2" i="1"/>
  <c r="BU1" i="1"/>
  <c r="M1" i="3"/>
  <c r="BD2" i="1"/>
  <c r="AD2" i="1"/>
  <c r="P270" i="4" l="1"/>
  <c r="P269" i="4"/>
  <c r="P268" i="4"/>
  <c r="P267" i="4"/>
  <c r="P266" i="4"/>
  <c r="P265" i="4"/>
  <c r="A181" i="1"/>
  <c r="P173" i="4"/>
  <c r="P177" i="4"/>
  <c r="P175" i="4"/>
  <c r="P176" i="4"/>
  <c r="P167" i="4"/>
  <c r="P170" i="4"/>
  <c r="P174" i="4"/>
  <c r="P172" i="4"/>
  <c r="P168" i="4"/>
  <c r="P178" i="4"/>
  <c r="P171" i="4"/>
  <c r="P169" i="4"/>
  <c r="A179" i="4"/>
  <c r="A182" i="1"/>
  <c r="L1" i="3"/>
  <c r="L2" i="3"/>
  <c r="P2" i="3"/>
  <c r="P1" i="3"/>
  <c r="B1" i="3" a="1"/>
  <c r="B1" i="3" s="1"/>
  <c r="B2" i="3"/>
  <c r="F2" i="3" a="1"/>
  <c r="F2" i="3" s="1"/>
  <c r="F1" i="3"/>
  <c r="H1" i="3" a="1"/>
  <c r="H1" i="3" s="1"/>
  <c r="H2" i="3" a="1"/>
  <c r="H2" i="3" s="1"/>
  <c r="J2" i="3"/>
  <c r="J1" i="3"/>
  <c r="D2" i="3"/>
  <c r="D1" i="3"/>
  <c r="N1" i="3" a="1"/>
  <c r="N1" i="3" s="1"/>
  <c r="N2" i="3" a="1"/>
  <c r="N2" i="3" s="1"/>
  <c r="AG181" i="1"/>
  <c r="X181" i="1"/>
  <c r="BU181" i="1"/>
  <c r="AE181" i="1"/>
  <c r="AI181" i="1"/>
  <c r="AH181" i="1"/>
  <c r="AM181" i="1"/>
  <c r="BV181" i="1"/>
  <c r="T181" i="1"/>
  <c r="AB181" i="1"/>
  <c r="L181" i="1"/>
  <c r="AF181" i="1"/>
  <c r="J181" i="1"/>
  <c r="H181" i="1"/>
  <c r="AA181" i="1"/>
  <c r="AY181" i="1"/>
  <c r="AZ181" i="1"/>
  <c r="F181" i="1"/>
  <c r="BA181" i="1"/>
  <c r="R181" i="1"/>
  <c r="BZ181" i="1"/>
  <c r="BO181" i="1"/>
  <c r="BM181" i="1"/>
  <c r="G181" i="1"/>
  <c r="V181" i="1"/>
  <c r="Z181" i="1"/>
  <c r="D181" i="1"/>
  <c r="W181" i="1"/>
  <c r="O181" i="1"/>
  <c r="BW181" i="1"/>
  <c r="BS181" i="1"/>
  <c r="BB181" i="1"/>
  <c r="BX181" i="1"/>
  <c r="U181" i="1"/>
  <c r="AP181" i="1"/>
  <c r="I181" i="1"/>
  <c r="M181" i="1"/>
  <c r="AX181" i="1"/>
  <c r="E181" i="1"/>
  <c r="K181" i="1"/>
  <c r="P181" i="1"/>
  <c r="AK181" i="1"/>
  <c r="BY181" i="1"/>
  <c r="AU181" i="1"/>
  <c r="Y181" i="1"/>
  <c r="AQ181" i="1"/>
  <c r="BP181" i="1"/>
  <c r="BN181" i="1"/>
  <c r="BR181" i="1"/>
  <c r="AN181" i="1"/>
  <c r="BH181" i="1"/>
  <c r="BI181" i="1"/>
  <c r="S181" i="1"/>
  <c r="BJ181" i="1"/>
  <c r="C181" i="1"/>
  <c r="AR181" i="1"/>
  <c r="N181" i="1"/>
  <c r="BQ181" i="1"/>
  <c r="Q181" i="1"/>
  <c r="AO181" i="1"/>
  <c r="AL181" i="1"/>
  <c r="BT181" i="1"/>
  <c r="B181" i="1"/>
  <c r="AD181" i="1"/>
  <c r="AV181" i="1"/>
  <c r="BK181" i="1"/>
  <c r="AC181" i="1"/>
  <c r="AW181" i="1"/>
  <c r="BE180" i="1"/>
  <c r="B182" i="1"/>
  <c r="T182" i="1"/>
  <c r="BA182" i="1"/>
  <c r="M182" i="1"/>
  <c r="BV182" i="1"/>
  <c r="AT180" i="1"/>
  <c r="BB182" i="1"/>
  <c r="O182" i="1"/>
  <c r="AV182" i="1"/>
  <c r="BC180" i="1"/>
  <c r="BD181" i="1"/>
  <c r="R182" i="1"/>
  <c r="BO182" i="1"/>
  <c r="AG182" i="1"/>
  <c r="K182" i="1"/>
  <c r="AC182" i="1"/>
  <c r="AY182" i="1"/>
  <c r="AM182" i="1"/>
  <c r="AD182" i="1"/>
  <c r="E182" i="1"/>
  <c r="BD180" i="1"/>
  <c r="BE181" i="1"/>
  <c r="BS182" i="1"/>
  <c r="AP182" i="1"/>
  <c r="AI182" i="1"/>
  <c r="S182" i="1"/>
  <c r="U182" i="1"/>
  <c r="BW182" i="1"/>
  <c r="AS180" i="1"/>
  <c r="L182" i="1"/>
  <c r="Z182" i="1"/>
  <c r="AA182" i="1"/>
  <c r="BZ182" i="1"/>
  <c r="AT181" i="1"/>
  <c r="AW182" i="1"/>
  <c r="BJ182" i="1"/>
  <c r="AX182" i="1"/>
  <c r="AF182" i="1"/>
  <c r="P182" i="1"/>
  <c r="N182" i="1"/>
  <c r="BN182" i="1"/>
  <c r="C182" i="1"/>
  <c r="AS181" i="1"/>
  <c r="AR182" i="1"/>
  <c r="AH182" i="1"/>
  <c r="AZ182" i="1"/>
  <c r="BQ182" i="1"/>
  <c r="BM182" i="1"/>
  <c r="BU182" i="1"/>
  <c r="Q182" i="1"/>
  <c r="BH182" i="1"/>
  <c r="BR182" i="1"/>
  <c r="I182" i="1"/>
  <c r="BX182" i="1"/>
  <c r="BC179" i="1"/>
  <c r="D182" i="1"/>
  <c r="AK182" i="1"/>
  <c r="G182" i="1"/>
  <c r="AE182" i="1"/>
  <c r="BY182" i="1"/>
  <c r="BI182" i="1"/>
  <c r="AQ182" i="1"/>
  <c r="AB182" i="1"/>
  <c r="H182" i="1"/>
  <c r="BE179" i="1"/>
  <c r="AU182" i="1"/>
  <c r="F182" i="1"/>
  <c r="V182" i="1"/>
  <c r="BP182" i="1"/>
  <c r="J182" i="1"/>
  <c r="X182" i="1"/>
  <c r="BK182" i="1"/>
  <c r="BT182" i="1"/>
  <c r="AL182" i="1"/>
  <c r="AN182" i="1"/>
  <c r="Y182" i="1"/>
  <c r="AO182" i="1"/>
  <c r="W182" i="1"/>
  <c r="N179" i="4"/>
  <c r="B179" i="4"/>
  <c r="L179" i="4"/>
  <c r="I179" i="4"/>
  <c r="C179" i="4"/>
  <c r="D179" i="4"/>
  <c r="K179" i="4"/>
  <c r="J179" i="4"/>
  <c r="M179" i="4"/>
  <c r="G178" i="4"/>
  <c r="E178" i="4"/>
  <c r="G267" i="4"/>
  <c r="BE267" i="1"/>
  <c r="BD267" i="1"/>
  <c r="BC267" i="1"/>
  <c r="AT267" i="1"/>
  <c r="P179" i="4" l="1"/>
  <c r="A180" i="4"/>
  <c r="A183" i="1"/>
  <c r="BC181" i="1"/>
  <c r="N183" i="1"/>
  <c r="AX183" i="1"/>
  <c r="BP183" i="1"/>
  <c r="Z183" i="1"/>
  <c r="U183" i="1"/>
  <c r="AR183" i="1"/>
  <c r="BW183" i="1"/>
  <c r="BI183" i="1"/>
  <c r="F183" i="1"/>
  <c r="V183" i="1"/>
  <c r="BN183" i="1"/>
  <c r="G183" i="1"/>
  <c r="BY183" i="1"/>
  <c r="BH183" i="1"/>
  <c r="BK183" i="1"/>
  <c r="BC182" i="1"/>
  <c r="R183" i="1"/>
  <c r="BO183" i="1"/>
  <c r="BJ183" i="1"/>
  <c r="E183" i="1"/>
  <c r="BZ183" i="1"/>
  <c r="B183" i="1"/>
  <c r="AH183" i="1"/>
  <c r="AL183" i="1"/>
  <c r="AK183" i="1"/>
  <c r="BD182" i="1"/>
  <c r="I183" i="1"/>
  <c r="BQ183" i="1"/>
  <c r="BX183" i="1"/>
  <c r="O183" i="1"/>
  <c r="AM183" i="1"/>
  <c r="AZ183" i="1"/>
  <c r="P183" i="1"/>
  <c r="AN183" i="1"/>
  <c r="BM183" i="1"/>
  <c r="AI183" i="1"/>
  <c r="AT182" i="1"/>
  <c r="AD183" i="1"/>
  <c r="AV183" i="1"/>
  <c r="BT183" i="1"/>
  <c r="Y183" i="1"/>
  <c r="AO183" i="1"/>
  <c r="AG183" i="1"/>
  <c r="AW183" i="1"/>
  <c r="M183" i="1"/>
  <c r="AS182" i="1"/>
  <c r="AY183" i="1"/>
  <c r="Q183" i="1"/>
  <c r="W183" i="1"/>
  <c r="BV183" i="1"/>
  <c r="T183" i="1"/>
  <c r="L183" i="1"/>
  <c r="AQ183" i="1"/>
  <c r="X183" i="1"/>
  <c r="K183" i="1"/>
  <c r="H183" i="1"/>
  <c r="C183" i="1"/>
  <c r="BS183" i="1"/>
  <c r="BR183" i="1"/>
  <c r="BA183" i="1"/>
  <c r="D183" i="1"/>
  <c r="J183" i="1"/>
  <c r="AA183" i="1"/>
  <c r="AF183" i="1"/>
  <c r="AC183" i="1"/>
  <c r="BU183" i="1"/>
  <c r="AU183" i="1"/>
  <c r="AE183" i="1"/>
  <c r="BB183" i="1"/>
  <c r="AB183" i="1"/>
  <c r="AP183" i="1"/>
  <c r="BE182" i="1"/>
  <c r="S183" i="1"/>
  <c r="E179" i="4"/>
  <c r="G179" i="4"/>
  <c r="L180" i="4"/>
  <c r="N180" i="4"/>
  <c r="J180" i="4"/>
  <c r="M180" i="4"/>
  <c r="K180" i="4"/>
  <c r="C180" i="4"/>
  <c r="D180" i="4"/>
  <c r="I180" i="4"/>
  <c r="B180" i="4"/>
  <c r="P180" i="4" l="1"/>
  <c r="A181" i="4"/>
  <c r="A184" i="1"/>
  <c r="O184" i="1"/>
  <c r="AK184" i="1"/>
  <c r="AZ184" i="1"/>
  <c r="N184" i="1"/>
  <c r="AS183" i="1"/>
  <c r="D184" i="1"/>
  <c r="BN184" i="1"/>
  <c r="AP184" i="1"/>
  <c r="AA184" i="1"/>
  <c r="AB184" i="1"/>
  <c r="AF184" i="1"/>
  <c r="BI184" i="1"/>
  <c r="E184" i="1"/>
  <c r="AX184" i="1"/>
  <c r="AQ184" i="1"/>
  <c r="BD183" i="1"/>
  <c r="BP184" i="1"/>
  <c r="BT184" i="1"/>
  <c r="AY184" i="1"/>
  <c r="AR184" i="1"/>
  <c r="AT183" i="1"/>
  <c r="AI184" i="1"/>
  <c r="BS184" i="1"/>
  <c r="BC183" i="1"/>
  <c r="AC184" i="1"/>
  <c r="Y184" i="1"/>
  <c r="Z184" i="1"/>
  <c r="AN184" i="1"/>
  <c r="BJ184" i="1"/>
  <c r="BQ184" i="1"/>
  <c r="BY184" i="1"/>
  <c r="AH184" i="1"/>
  <c r="BR184" i="1"/>
  <c r="L184" i="1"/>
  <c r="X184" i="1"/>
  <c r="J184" i="1"/>
  <c r="B184" i="1"/>
  <c r="V184" i="1"/>
  <c r="AG184" i="1"/>
  <c r="BX184" i="1"/>
  <c r="BZ184" i="1"/>
  <c r="H184" i="1"/>
  <c r="F184" i="1"/>
  <c r="BM184" i="1"/>
  <c r="U184" i="1"/>
  <c r="AU184" i="1"/>
  <c r="R184" i="1"/>
  <c r="W184" i="1"/>
  <c r="M184" i="1"/>
  <c r="BK184" i="1"/>
  <c r="Q184" i="1"/>
  <c r="BA184" i="1"/>
  <c r="BW184" i="1"/>
  <c r="AO184" i="1"/>
  <c r="G184" i="1"/>
  <c r="AM184" i="1"/>
  <c r="AE184" i="1"/>
  <c r="P184" i="1"/>
  <c r="AD184" i="1"/>
  <c r="C184" i="1"/>
  <c r="T184" i="1"/>
  <c r="BO184" i="1"/>
  <c r="BU184" i="1"/>
  <c r="BE183" i="1"/>
  <c r="BB184" i="1"/>
  <c r="AW184" i="1"/>
  <c r="AV184" i="1"/>
  <c r="K184" i="1"/>
  <c r="I184" i="1"/>
  <c r="AL184" i="1"/>
  <c r="BV184" i="1"/>
  <c r="S184" i="1"/>
  <c r="BH184" i="1"/>
  <c r="L181" i="4"/>
  <c r="J181" i="4"/>
  <c r="M181" i="4"/>
  <c r="D181" i="4"/>
  <c r="B181" i="4"/>
  <c r="C181" i="4"/>
  <c r="I181" i="4"/>
  <c r="N181" i="4"/>
  <c r="K181" i="4"/>
  <c r="E180" i="4"/>
  <c r="G180" i="4"/>
  <c r="P181" i="4" l="1"/>
  <c r="A182" i="4"/>
  <c r="A185" i="1"/>
  <c r="BV185" i="1"/>
  <c r="AO185" i="1"/>
  <c r="V185" i="1"/>
  <c r="AS184" i="1"/>
  <c r="AN185" i="1"/>
  <c r="K185" i="1"/>
  <c r="U185" i="1"/>
  <c r="AU185" i="1"/>
  <c r="AP185" i="1"/>
  <c r="AZ185" i="1"/>
  <c r="BJ185" i="1"/>
  <c r="AT184" i="1"/>
  <c r="AY185" i="1"/>
  <c r="AA185" i="1"/>
  <c r="C185" i="1"/>
  <c r="BZ185" i="1"/>
  <c r="H185" i="1"/>
  <c r="AM185" i="1"/>
  <c r="Q185" i="1"/>
  <c r="AH185" i="1"/>
  <c r="BR185" i="1"/>
  <c r="AD185" i="1"/>
  <c r="BD184" i="1"/>
  <c r="AI185" i="1"/>
  <c r="BQ185" i="1"/>
  <c r="M185" i="1"/>
  <c r="AC185" i="1"/>
  <c r="AV185" i="1"/>
  <c r="BY185" i="1"/>
  <c r="W185" i="1"/>
  <c r="BO185" i="1"/>
  <c r="BC184" i="1"/>
  <c r="I185" i="1"/>
  <c r="BK185" i="1"/>
  <c r="AK185" i="1"/>
  <c r="BB185" i="1"/>
  <c r="AF185" i="1"/>
  <c r="R185" i="1"/>
  <c r="J185" i="1"/>
  <c r="X185" i="1"/>
  <c r="D185" i="1"/>
  <c r="L185" i="1"/>
  <c r="BE184" i="1"/>
  <c r="AQ185" i="1"/>
  <c r="BX185" i="1"/>
  <c r="BP185" i="1"/>
  <c r="BW185" i="1"/>
  <c r="AR185" i="1"/>
  <c r="BI185" i="1"/>
  <c r="Z185" i="1"/>
  <c r="BA185" i="1"/>
  <c r="AE185" i="1"/>
  <c r="BH185" i="1"/>
  <c r="AX185" i="1"/>
  <c r="AB185" i="1"/>
  <c r="AL185" i="1"/>
  <c r="B185" i="1"/>
  <c r="P185" i="1"/>
  <c r="Y185" i="1"/>
  <c r="S185" i="1"/>
  <c r="BS185" i="1"/>
  <c r="T185" i="1"/>
  <c r="BU185" i="1"/>
  <c r="BN185" i="1"/>
  <c r="BM185" i="1"/>
  <c r="E185" i="1"/>
  <c r="BT185" i="1"/>
  <c r="N185" i="1"/>
  <c r="G185" i="1"/>
  <c r="O185" i="1"/>
  <c r="F185" i="1"/>
  <c r="AW185" i="1"/>
  <c r="AG185" i="1"/>
  <c r="G181" i="4"/>
  <c r="K182" i="4"/>
  <c r="I182" i="4"/>
  <c r="D182" i="4"/>
  <c r="J182" i="4"/>
  <c r="M182" i="4"/>
  <c r="N182" i="4"/>
  <c r="B182" i="4"/>
  <c r="L182" i="4"/>
  <c r="C182" i="4"/>
  <c r="E181" i="4"/>
  <c r="P182" i="4" l="1"/>
  <c r="A183" i="4"/>
  <c r="A186" i="1"/>
  <c r="AG186" i="1"/>
  <c r="AZ186" i="1"/>
  <c r="V186" i="1"/>
  <c r="G186" i="1"/>
  <c r="BC185" i="1"/>
  <c r="BV186" i="1"/>
  <c r="AP186" i="1"/>
  <c r="Z186" i="1"/>
  <c r="BJ186" i="1"/>
  <c r="F186" i="1"/>
  <c r="M186" i="1"/>
  <c r="AQ186" i="1"/>
  <c r="AC186" i="1"/>
  <c r="AE186" i="1"/>
  <c r="BY186" i="1"/>
  <c r="L186" i="1"/>
  <c r="AH186" i="1"/>
  <c r="T186" i="1"/>
  <c r="BD185" i="1"/>
  <c r="BX186" i="1"/>
  <c r="AK186" i="1"/>
  <c r="BK186" i="1"/>
  <c r="BP186" i="1"/>
  <c r="AO186" i="1"/>
  <c r="BH186" i="1"/>
  <c r="BM186" i="1"/>
  <c r="BU186" i="1"/>
  <c r="D186" i="1"/>
  <c r="AY186" i="1"/>
  <c r="BA186" i="1"/>
  <c r="Y186" i="1"/>
  <c r="BB186" i="1"/>
  <c r="BO186" i="1"/>
  <c r="BE185" i="1"/>
  <c r="S186" i="1"/>
  <c r="AT185" i="1"/>
  <c r="B186" i="1"/>
  <c r="BW186" i="1"/>
  <c r="AB186" i="1"/>
  <c r="AM186" i="1"/>
  <c r="AA186" i="1"/>
  <c r="N186" i="1"/>
  <c r="I186" i="1"/>
  <c r="U186" i="1"/>
  <c r="X186" i="1"/>
  <c r="BT186" i="1"/>
  <c r="AI186" i="1"/>
  <c r="AR186" i="1"/>
  <c r="AU186" i="1"/>
  <c r="AF186" i="1"/>
  <c r="AX186" i="1"/>
  <c r="H186" i="1"/>
  <c r="C186" i="1"/>
  <c r="AN186" i="1"/>
  <c r="BN186" i="1"/>
  <c r="BQ186" i="1"/>
  <c r="AW186" i="1"/>
  <c r="J186" i="1"/>
  <c r="BZ186" i="1"/>
  <c r="E186" i="1"/>
  <c r="AV186" i="1"/>
  <c r="BS186" i="1"/>
  <c r="O186" i="1"/>
  <c r="P186" i="1"/>
  <c r="BI186" i="1"/>
  <c r="AS185" i="1"/>
  <c r="K186" i="1"/>
  <c r="R186" i="1"/>
  <c r="AL186" i="1"/>
  <c r="BR186" i="1"/>
  <c r="W186" i="1"/>
  <c r="AD186" i="1"/>
  <c r="Q186" i="1"/>
  <c r="E182" i="4"/>
  <c r="J183" i="4"/>
  <c r="D183" i="4"/>
  <c r="B183" i="4"/>
  <c r="N183" i="4"/>
  <c r="C183" i="4"/>
  <c r="K183" i="4"/>
  <c r="M183" i="4"/>
  <c r="L183" i="4"/>
  <c r="I183" i="4"/>
  <c r="G182" i="4"/>
  <c r="P183" i="4" l="1"/>
  <c r="A184" i="4"/>
  <c r="A187" i="1"/>
  <c r="BQ187" i="1"/>
  <c r="Z187" i="1"/>
  <c r="BX187" i="1"/>
  <c r="D187" i="1"/>
  <c r="BZ187" i="1"/>
  <c r="X187" i="1"/>
  <c r="AR187" i="1"/>
  <c r="AQ187" i="1"/>
  <c r="W187" i="1"/>
  <c r="G187" i="1"/>
  <c r="BH187" i="1"/>
  <c r="BO187" i="1"/>
  <c r="BI187" i="1"/>
  <c r="AS186" i="1"/>
  <c r="BW187" i="1"/>
  <c r="AY187" i="1"/>
  <c r="AL187" i="1"/>
  <c r="V187" i="1"/>
  <c r="BS187" i="1"/>
  <c r="T187" i="1"/>
  <c r="C187" i="1"/>
  <c r="BA187" i="1"/>
  <c r="AU187" i="1"/>
  <c r="AB187" i="1"/>
  <c r="N187" i="1"/>
  <c r="AA187" i="1"/>
  <c r="AP187" i="1"/>
  <c r="BD186" i="1"/>
  <c r="P187" i="1"/>
  <c r="AX187" i="1"/>
  <c r="K187" i="1"/>
  <c r="J187" i="1"/>
  <c r="AG187" i="1"/>
  <c r="AN187" i="1"/>
  <c r="AW187" i="1"/>
  <c r="E187" i="1"/>
  <c r="AD187" i="1"/>
  <c r="Q187" i="1"/>
  <c r="BP187" i="1"/>
  <c r="BY187" i="1"/>
  <c r="BE186" i="1"/>
  <c r="AK187" i="1"/>
  <c r="BU187" i="1"/>
  <c r="H187" i="1"/>
  <c r="AZ187" i="1"/>
  <c r="BR187" i="1"/>
  <c r="M187" i="1"/>
  <c r="I187" i="1"/>
  <c r="BT187" i="1"/>
  <c r="AF187" i="1"/>
  <c r="BM187" i="1"/>
  <c r="R187" i="1"/>
  <c r="S187" i="1"/>
  <c r="AM187" i="1"/>
  <c r="AI187" i="1"/>
  <c r="AH187" i="1"/>
  <c r="AC187" i="1"/>
  <c r="F187" i="1"/>
  <c r="Y187" i="1"/>
  <c r="AO187" i="1"/>
  <c r="BJ187" i="1"/>
  <c r="BN187" i="1"/>
  <c r="BB187" i="1"/>
  <c r="AE187" i="1"/>
  <c r="U187" i="1"/>
  <c r="O187" i="1"/>
  <c r="BC186" i="1"/>
  <c r="L187" i="1"/>
  <c r="B187" i="1"/>
  <c r="BV187" i="1"/>
  <c r="AV187" i="1"/>
  <c r="BK187" i="1"/>
  <c r="AT186" i="1"/>
  <c r="E183" i="4"/>
  <c r="G183" i="4"/>
  <c r="J184" i="4"/>
  <c r="I184" i="4"/>
  <c r="N184" i="4"/>
  <c r="B184" i="4"/>
  <c r="L184" i="4"/>
  <c r="C184" i="4"/>
  <c r="D184" i="4"/>
  <c r="M184" i="4"/>
  <c r="K184" i="4"/>
  <c r="P184" i="4" l="1"/>
  <c r="A185" i="4"/>
  <c r="A188" i="1"/>
  <c r="BX188" i="1"/>
  <c r="BY188" i="1"/>
  <c r="AD188" i="1"/>
  <c r="AE188" i="1"/>
  <c r="D188" i="1"/>
  <c r="AA188" i="1"/>
  <c r="AP188" i="1"/>
  <c r="AH188" i="1"/>
  <c r="W188" i="1"/>
  <c r="BQ188" i="1"/>
  <c r="BS188" i="1"/>
  <c r="Y188" i="1"/>
  <c r="X188" i="1"/>
  <c r="R188" i="1"/>
  <c r="BI188" i="1"/>
  <c r="G188" i="1"/>
  <c r="J188" i="1"/>
  <c r="AX188" i="1"/>
  <c r="AC188" i="1"/>
  <c r="AY188" i="1"/>
  <c r="BT188" i="1"/>
  <c r="C188" i="1"/>
  <c r="BH188" i="1"/>
  <c r="BE187" i="1"/>
  <c r="AT187" i="1"/>
  <c r="BU188" i="1"/>
  <c r="AN188" i="1"/>
  <c r="AV188" i="1"/>
  <c r="BD187" i="1"/>
  <c r="AG188" i="1"/>
  <c r="AS187" i="1"/>
  <c r="AK188" i="1"/>
  <c r="H188" i="1"/>
  <c r="AW188" i="1"/>
  <c r="B188" i="1"/>
  <c r="BV188" i="1"/>
  <c r="BC187" i="1"/>
  <c r="F188" i="1"/>
  <c r="S188" i="1"/>
  <c r="E188" i="1"/>
  <c r="BO188" i="1"/>
  <c r="AZ188" i="1"/>
  <c r="AB188" i="1"/>
  <c r="U188" i="1"/>
  <c r="BA188" i="1"/>
  <c r="I188" i="1"/>
  <c r="BK188" i="1"/>
  <c r="Q188" i="1"/>
  <c r="AF188" i="1"/>
  <c r="AQ188" i="1"/>
  <c r="BN188" i="1"/>
  <c r="BR188" i="1"/>
  <c r="BW188" i="1"/>
  <c r="BM188" i="1"/>
  <c r="AI188" i="1"/>
  <c r="AM188" i="1"/>
  <c r="M188" i="1"/>
  <c r="K188" i="1"/>
  <c r="V188" i="1"/>
  <c r="Z188" i="1"/>
  <c r="L188" i="1"/>
  <c r="AO188" i="1"/>
  <c r="BZ188" i="1"/>
  <c r="AR188" i="1"/>
  <c r="BJ188" i="1"/>
  <c r="P188" i="1"/>
  <c r="O188" i="1"/>
  <c r="BP188" i="1"/>
  <c r="T188" i="1"/>
  <c r="N188" i="1"/>
  <c r="AU188" i="1"/>
  <c r="AL188" i="1"/>
  <c r="BB188" i="1"/>
  <c r="G184" i="4"/>
  <c r="E184" i="4"/>
  <c r="B185" i="4"/>
  <c r="D185" i="4"/>
  <c r="I185" i="4"/>
  <c r="N185" i="4"/>
  <c r="L185" i="4"/>
  <c r="J185" i="4"/>
  <c r="M185" i="4"/>
  <c r="K185" i="4"/>
  <c r="C185" i="4"/>
  <c r="P185" i="4" l="1"/>
  <c r="A186" i="4"/>
  <c r="A189" i="1"/>
  <c r="K189" i="1"/>
  <c r="BS189" i="1"/>
  <c r="AN189" i="1"/>
  <c r="AH189" i="1"/>
  <c r="AB189" i="1"/>
  <c r="BM189" i="1"/>
  <c r="AZ189" i="1"/>
  <c r="O189" i="1"/>
  <c r="AG189" i="1"/>
  <c r="D189" i="1"/>
  <c r="I189" i="1"/>
  <c r="AS188" i="1"/>
  <c r="AL189" i="1"/>
  <c r="BK189" i="1"/>
  <c r="BJ189" i="1"/>
  <c r="AC189" i="1"/>
  <c r="E189" i="1"/>
  <c r="BH189" i="1"/>
  <c r="AP189" i="1"/>
  <c r="BU189" i="1"/>
  <c r="W189" i="1"/>
  <c r="R189" i="1"/>
  <c r="AK189" i="1"/>
  <c r="AQ189" i="1"/>
  <c r="BI189" i="1"/>
  <c r="V189" i="1"/>
  <c r="AO189" i="1"/>
  <c r="BX189" i="1"/>
  <c r="Y189" i="1"/>
  <c r="AA189" i="1"/>
  <c r="BE188" i="1"/>
  <c r="BB189" i="1"/>
  <c r="M189" i="1"/>
  <c r="L189" i="1"/>
  <c r="N189" i="1"/>
  <c r="BP189" i="1"/>
  <c r="F189" i="1"/>
  <c r="AE189" i="1"/>
  <c r="P189" i="1"/>
  <c r="AF189" i="1"/>
  <c r="AD189" i="1"/>
  <c r="S189" i="1"/>
  <c r="J189" i="1"/>
  <c r="BV189" i="1"/>
  <c r="AU189" i="1"/>
  <c r="BC188" i="1"/>
  <c r="BQ189" i="1"/>
  <c r="AM189" i="1"/>
  <c r="BN189" i="1"/>
  <c r="BR189" i="1"/>
  <c r="BW189" i="1"/>
  <c r="BT189" i="1"/>
  <c r="X189" i="1"/>
  <c r="U189" i="1"/>
  <c r="H189" i="1"/>
  <c r="Q189" i="1"/>
  <c r="AT188" i="1"/>
  <c r="BY189" i="1"/>
  <c r="BO189" i="1"/>
  <c r="AW189" i="1"/>
  <c r="BD188" i="1"/>
  <c r="BA189" i="1"/>
  <c r="AX189" i="1"/>
  <c r="T189" i="1"/>
  <c r="AY189" i="1"/>
  <c r="C189" i="1"/>
  <c r="AI189" i="1"/>
  <c r="BZ189" i="1"/>
  <c r="AV189" i="1"/>
  <c r="G189" i="1"/>
  <c r="B189" i="1"/>
  <c r="AR189" i="1"/>
  <c r="Z189" i="1"/>
  <c r="E185" i="4"/>
  <c r="G185" i="4"/>
  <c r="D186" i="4"/>
  <c r="B186" i="4"/>
  <c r="M186" i="4"/>
  <c r="K186" i="4"/>
  <c r="J186" i="4"/>
  <c r="N186" i="4"/>
  <c r="L186" i="4"/>
  <c r="I186" i="4"/>
  <c r="C186" i="4"/>
  <c r="P186" i="4" l="1"/>
  <c r="A187" i="4"/>
  <c r="A190" i="1"/>
  <c r="S190" i="1"/>
  <c r="AL190" i="1"/>
  <c r="AR190" i="1"/>
  <c r="BW190" i="1"/>
  <c r="AY190" i="1"/>
  <c r="BI190" i="1"/>
  <c r="AK190" i="1"/>
  <c r="BB190" i="1"/>
  <c r="O190" i="1"/>
  <c r="BA190" i="1"/>
  <c r="BE189" i="1"/>
  <c r="B190" i="1"/>
  <c r="AU190" i="1"/>
  <c r="AI190" i="1"/>
  <c r="AD190" i="1"/>
  <c r="BV190" i="1"/>
  <c r="E190" i="1"/>
  <c r="BN190" i="1"/>
  <c r="AG190" i="1"/>
  <c r="F190" i="1"/>
  <c r="G190" i="1"/>
  <c r="U190" i="1"/>
  <c r="AV190" i="1"/>
  <c r="AN190" i="1"/>
  <c r="BR190" i="1"/>
  <c r="AO190" i="1"/>
  <c r="BS190" i="1"/>
  <c r="AX190" i="1"/>
  <c r="N190" i="1"/>
  <c r="BD189" i="1"/>
  <c r="L190" i="1"/>
  <c r="V190" i="1"/>
  <c r="BZ190" i="1"/>
  <c r="Q190" i="1"/>
  <c r="Y190" i="1"/>
  <c r="BX190" i="1"/>
  <c r="AS189" i="1"/>
  <c r="AA190" i="1"/>
  <c r="BC189" i="1"/>
  <c r="Z190" i="1"/>
  <c r="AP190" i="1"/>
  <c r="AH190" i="1"/>
  <c r="BK190" i="1"/>
  <c r="R190" i="1"/>
  <c r="BJ190" i="1"/>
  <c r="AB190" i="1"/>
  <c r="AT189" i="1"/>
  <c r="C190" i="1"/>
  <c r="AZ190" i="1"/>
  <c r="AW190" i="1"/>
  <c r="AC190" i="1"/>
  <c r="AM190" i="1"/>
  <c r="W190" i="1"/>
  <c r="BM190" i="1"/>
  <c r="BY190" i="1"/>
  <c r="X190" i="1"/>
  <c r="M190" i="1"/>
  <c r="D190" i="1"/>
  <c r="BT190" i="1"/>
  <c r="K190" i="1"/>
  <c r="P190" i="1"/>
  <c r="I190" i="1"/>
  <c r="AQ190" i="1"/>
  <c r="BU190" i="1"/>
  <c r="BH190" i="1"/>
  <c r="T190" i="1"/>
  <c r="J190" i="1"/>
  <c r="BQ190" i="1"/>
  <c r="H190" i="1"/>
  <c r="BO190" i="1"/>
  <c r="AF190" i="1"/>
  <c r="AE190" i="1"/>
  <c r="BP190" i="1"/>
  <c r="G186" i="4"/>
  <c r="E186" i="4"/>
  <c r="B187" i="4"/>
  <c r="D187" i="4"/>
  <c r="C187" i="4"/>
  <c r="I187" i="4"/>
  <c r="N187" i="4"/>
  <c r="K187" i="4"/>
  <c r="J187" i="4"/>
  <c r="L187" i="4"/>
  <c r="M187" i="4"/>
  <c r="P187" i="4" l="1"/>
  <c r="A188" i="4"/>
  <c r="A191" i="1"/>
  <c r="AM191" i="1"/>
  <c r="BA191" i="1"/>
  <c r="BV191" i="1"/>
  <c r="AH191" i="1"/>
  <c r="W191" i="1"/>
  <c r="F191" i="1"/>
  <c r="BH191" i="1"/>
  <c r="AE191" i="1"/>
  <c r="U191" i="1"/>
  <c r="BP191" i="1"/>
  <c r="AK191" i="1"/>
  <c r="BI191" i="1"/>
  <c r="BQ191" i="1"/>
  <c r="BX191" i="1"/>
  <c r="BN191" i="1"/>
  <c r="N191" i="1"/>
  <c r="AY191" i="1"/>
  <c r="BD190" i="1"/>
  <c r="AV191" i="1"/>
  <c r="AZ191" i="1"/>
  <c r="BT191" i="1"/>
  <c r="AX191" i="1"/>
  <c r="BU191" i="1"/>
  <c r="R191" i="1"/>
  <c r="BJ191" i="1"/>
  <c r="AI191" i="1"/>
  <c r="S191" i="1"/>
  <c r="P191" i="1"/>
  <c r="O191" i="1"/>
  <c r="T191" i="1"/>
  <c r="AD191" i="1"/>
  <c r="Y191" i="1"/>
  <c r="K191" i="1"/>
  <c r="AG191" i="1"/>
  <c r="BK191" i="1"/>
  <c r="BM191" i="1"/>
  <c r="H191" i="1"/>
  <c r="AR191" i="1"/>
  <c r="AO191" i="1"/>
  <c r="Z191" i="1"/>
  <c r="BO191" i="1"/>
  <c r="BZ191" i="1"/>
  <c r="B191" i="1"/>
  <c r="AL191" i="1"/>
  <c r="I191" i="1"/>
  <c r="C191" i="1"/>
  <c r="M191" i="1"/>
  <c r="Q191" i="1"/>
  <c r="BW191" i="1"/>
  <c r="BB191" i="1"/>
  <c r="BE190" i="1"/>
  <c r="BY191" i="1"/>
  <c r="E191" i="1"/>
  <c r="AN191" i="1"/>
  <c r="X191" i="1"/>
  <c r="AP191" i="1"/>
  <c r="V191" i="1"/>
  <c r="AU191" i="1"/>
  <c r="AF191" i="1"/>
  <c r="BR191" i="1"/>
  <c r="L191" i="1"/>
  <c r="AS190" i="1"/>
  <c r="BS191" i="1"/>
  <c r="AQ191" i="1"/>
  <c r="AB191" i="1"/>
  <c r="J191" i="1"/>
  <c r="BC190" i="1"/>
  <c r="G191" i="1"/>
  <c r="AC191" i="1"/>
  <c r="D191" i="1"/>
  <c r="AA191" i="1"/>
  <c r="AT190" i="1"/>
  <c r="AW191" i="1"/>
  <c r="E187" i="4"/>
  <c r="G187" i="4"/>
  <c r="K188" i="4"/>
  <c r="J188" i="4"/>
  <c r="L188" i="4"/>
  <c r="B188" i="4"/>
  <c r="N188" i="4"/>
  <c r="C188" i="4"/>
  <c r="D188" i="4"/>
  <c r="M188" i="4"/>
  <c r="I188" i="4"/>
  <c r="P188" i="4" l="1"/>
  <c r="A189" i="4"/>
  <c r="A192" i="1"/>
  <c r="BB192" i="1"/>
  <c r="V192" i="1"/>
  <c r="E192" i="1"/>
  <c r="J192" i="1"/>
  <c r="AE192" i="1"/>
  <c r="H192" i="1"/>
  <c r="AD192" i="1"/>
  <c r="AW192" i="1"/>
  <c r="AA192" i="1"/>
  <c r="BJ192" i="1"/>
  <c r="AP192" i="1"/>
  <c r="Q192" i="1"/>
  <c r="AG192" i="1"/>
  <c r="R192" i="1"/>
  <c r="F192" i="1"/>
  <c r="BU192" i="1"/>
  <c r="BW192" i="1"/>
  <c r="S192" i="1"/>
  <c r="C192" i="1"/>
  <c r="L192" i="1"/>
  <c r="AK192" i="1"/>
  <c r="BZ192" i="1"/>
  <c r="N192" i="1"/>
  <c r="BY192" i="1"/>
  <c r="AI192" i="1"/>
  <c r="O192" i="1"/>
  <c r="AS191" i="1"/>
  <c r="AQ192" i="1"/>
  <c r="BH192" i="1"/>
  <c r="I192" i="1"/>
  <c r="AT191" i="1"/>
  <c r="BV192" i="1"/>
  <c r="BR192" i="1"/>
  <c r="D192" i="1"/>
  <c r="AN192" i="1"/>
  <c r="AM192" i="1"/>
  <c r="BI192" i="1"/>
  <c r="BN192" i="1"/>
  <c r="BD191" i="1"/>
  <c r="AX192" i="1"/>
  <c r="BC191" i="1"/>
  <c r="BX192" i="1"/>
  <c r="BS192" i="1"/>
  <c r="Y192" i="1"/>
  <c r="AC192" i="1"/>
  <c r="AR192" i="1"/>
  <c r="BQ192" i="1"/>
  <c r="AL192" i="1"/>
  <c r="AF192" i="1"/>
  <c r="B192" i="1"/>
  <c r="BO192" i="1"/>
  <c r="BT192" i="1"/>
  <c r="T192" i="1"/>
  <c r="BE191" i="1"/>
  <c r="AV192" i="1"/>
  <c r="X192" i="1"/>
  <c r="BA192" i="1"/>
  <c r="G192" i="1"/>
  <c r="K192" i="1"/>
  <c r="M192" i="1"/>
  <c r="AZ192" i="1"/>
  <c r="W192" i="1"/>
  <c r="AU192" i="1"/>
  <c r="U192" i="1"/>
  <c r="AH192" i="1"/>
  <c r="Z192" i="1"/>
  <c r="AB192" i="1"/>
  <c r="BP192" i="1"/>
  <c r="BM192" i="1"/>
  <c r="AO192" i="1"/>
  <c r="BK192" i="1"/>
  <c r="AY192" i="1"/>
  <c r="P192" i="1"/>
  <c r="N189" i="4"/>
  <c r="M189" i="4"/>
  <c r="K189" i="4"/>
  <c r="I189" i="4"/>
  <c r="C189" i="4"/>
  <c r="B189" i="4"/>
  <c r="L189" i="4"/>
  <c r="D189" i="4"/>
  <c r="J189" i="4"/>
  <c r="G188" i="4"/>
  <c r="E188" i="4"/>
  <c r="P189" i="4" l="1"/>
  <c r="A190" i="4"/>
  <c r="A193" i="1"/>
  <c r="B193" i="1"/>
  <c r="Y193" i="1"/>
  <c r="AR193" i="1"/>
  <c r="E193" i="1"/>
  <c r="M193" i="1"/>
  <c r="AY193" i="1"/>
  <c r="T193" i="1"/>
  <c r="BD192" i="1"/>
  <c r="AP193" i="1"/>
  <c r="BS193" i="1"/>
  <c r="BU193" i="1"/>
  <c r="AH193" i="1"/>
  <c r="S193" i="1"/>
  <c r="AU193" i="1"/>
  <c r="BC192" i="1"/>
  <c r="AO193" i="1"/>
  <c r="AD193" i="1"/>
  <c r="BY193" i="1"/>
  <c r="AZ193" i="1"/>
  <c r="W193" i="1"/>
  <c r="BQ193" i="1"/>
  <c r="BX193" i="1"/>
  <c r="AC193" i="1"/>
  <c r="BI193" i="1"/>
  <c r="BB193" i="1"/>
  <c r="N193" i="1"/>
  <c r="V193" i="1"/>
  <c r="X193" i="1"/>
  <c r="BR193" i="1"/>
  <c r="BV193" i="1"/>
  <c r="AN193" i="1"/>
  <c r="R193" i="1"/>
  <c r="F193" i="1"/>
  <c r="BW193" i="1"/>
  <c r="Q193" i="1"/>
  <c r="P193" i="1"/>
  <c r="AA193" i="1"/>
  <c r="I193" i="1"/>
  <c r="BO193" i="1"/>
  <c r="AS192" i="1"/>
  <c r="BJ193" i="1"/>
  <c r="AK193" i="1"/>
  <c r="H193" i="1"/>
  <c r="BH193" i="1"/>
  <c r="AM193" i="1"/>
  <c r="AQ193" i="1"/>
  <c r="AF193" i="1"/>
  <c r="BN193" i="1"/>
  <c r="BM193" i="1"/>
  <c r="BP193" i="1"/>
  <c r="AW193" i="1"/>
  <c r="BK193" i="1"/>
  <c r="BZ193" i="1"/>
  <c r="BT193" i="1"/>
  <c r="BE192" i="1"/>
  <c r="AL193" i="1"/>
  <c r="AV193" i="1"/>
  <c r="AT192" i="1"/>
  <c r="O193" i="1"/>
  <c r="AE193" i="1"/>
  <c r="BA193" i="1"/>
  <c r="G193" i="1"/>
  <c r="AI193" i="1"/>
  <c r="Z193" i="1"/>
  <c r="AX193" i="1"/>
  <c r="C193" i="1"/>
  <c r="L193" i="1"/>
  <c r="AB193" i="1"/>
  <c r="AG193" i="1"/>
  <c r="U193" i="1"/>
  <c r="J193" i="1"/>
  <c r="D193" i="1"/>
  <c r="K193" i="1"/>
  <c r="N190" i="4"/>
  <c r="K190" i="4"/>
  <c r="I190" i="4"/>
  <c r="L190" i="4"/>
  <c r="C190" i="4"/>
  <c r="D190" i="4"/>
  <c r="B190" i="4"/>
  <c r="M190" i="4"/>
  <c r="J190" i="4"/>
  <c r="G189" i="4"/>
  <c r="E189" i="4"/>
  <c r="P190" i="4" l="1"/>
  <c r="A191" i="4"/>
  <c r="A194" i="1"/>
  <c r="R194" i="1"/>
  <c r="Y194" i="1"/>
  <c r="H194" i="1"/>
  <c r="AW194" i="1"/>
  <c r="X194" i="1"/>
  <c r="N194" i="1"/>
  <c r="L194" i="1"/>
  <c r="E194" i="1"/>
  <c r="BK194" i="1"/>
  <c r="AP194" i="1"/>
  <c r="BI194" i="1"/>
  <c r="BS194" i="1"/>
  <c r="AS193" i="1"/>
  <c r="AD194" i="1"/>
  <c r="BR194" i="1"/>
  <c r="M194" i="1"/>
  <c r="AL194" i="1"/>
  <c r="BW194" i="1"/>
  <c r="AR194" i="1"/>
  <c r="AC194" i="1"/>
  <c r="AZ194" i="1"/>
  <c r="AY194" i="1"/>
  <c r="V194" i="1"/>
  <c r="BE193" i="1"/>
  <c r="BY194" i="1"/>
  <c r="BQ194" i="1"/>
  <c r="B194" i="1"/>
  <c r="F194" i="1"/>
  <c r="AK194" i="1"/>
  <c r="BZ194" i="1"/>
  <c r="BV194" i="1"/>
  <c r="AU194" i="1"/>
  <c r="BT194" i="1"/>
  <c r="C194" i="1"/>
  <c r="T194" i="1"/>
  <c r="J194" i="1"/>
  <c r="AM194" i="1"/>
  <c r="BM194" i="1"/>
  <c r="Z194" i="1"/>
  <c r="AB194" i="1"/>
  <c r="BX194" i="1"/>
  <c r="I194" i="1"/>
  <c r="O194" i="1"/>
  <c r="BP194" i="1"/>
  <c r="BD193" i="1"/>
  <c r="BJ194" i="1"/>
  <c r="S194" i="1"/>
  <c r="BA194" i="1"/>
  <c r="K194" i="1"/>
  <c r="AX194" i="1"/>
  <c r="AH194" i="1"/>
  <c r="BB194" i="1"/>
  <c r="P194" i="1"/>
  <c r="Q194" i="1"/>
  <c r="BU194" i="1"/>
  <c r="AO194" i="1"/>
  <c r="W194" i="1"/>
  <c r="BO194" i="1"/>
  <c r="D194" i="1"/>
  <c r="BH194" i="1"/>
  <c r="BC193" i="1"/>
  <c r="AE194" i="1"/>
  <c r="U194" i="1"/>
  <c r="AV194" i="1"/>
  <c r="AF194" i="1"/>
  <c r="AN194" i="1"/>
  <c r="AQ194" i="1"/>
  <c r="AA194" i="1"/>
  <c r="G194" i="1"/>
  <c r="AG194" i="1"/>
  <c r="BN194" i="1"/>
  <c r="AI194" i="1"/>
  <c r="AT193" i="1"/>
  <c r="C191" i="4"/>
  <c r="L191" i="4"/>
  <c r="I191" i="4"/>
  <c r="B191" i="4"/>
  <c r="D191" i="4"/>
  <c r="M191" i="4"/>
  <c r="N191" i="4"/>
  <c r="K191" i="4"/>
  <c r="J191" i="4"/>
  <c r="E190" i="4"/>
  <c r="G190" i="4"/>
  <c r="P191" i="4" l="1"/>
  <c r="A192" i="4"/>
  <c r="A195" i="1"/>
  <c r="BC194" i="1"/>
  <c r="AB195" i="1"/>
  <c r="AI195" i="1"/>
  <c r="S195" i="1"/>
  <c r="BO195" i="1"/>
  <c r="T195" i="1"/>
  <c r="J195" i="1"/>
  <c r="BU195" i="1"/>
  <c r="V195" i="1"/>
  <c r="M195" i="1"/>
  <c r="AQ195" i="1"/>
  <c r="AE195" i="1"/>
  <c r="BI195" i="1"/>
  <c r="AO195" i="1"/>
  <c r="BH195" i="1"/>
  <c r="BQ195" i="1"/>
  <c r="AA195" i="1"/>
  <c r="AC195" i="1"/>
  <c r="G195" i="1"/>
  <c r="BM195" i="1"/>
  <c r="BK195" i="1"/>
  <c r="Y195" i="1"/>
  <c r="U195" i="1"/>
  <c r="AL195" i="1"/>
  <c r="BD194" i="1"/>
  <c r="AT194" i="1"/>
  <c r="E195" i="1"/>
  <c r="BS195" i="1"/>
  <c r="BZ195" i="1"/>
  <c r="X195" i="1"/>
  <c r="AR195" i="1"/>
  <c r="AK195" i="1"/>
  <c r="BW195" i="1"/>
  <c r="AP195" i="1"/>
  <c r="AG195" i="1"/>
  <c r="F195" i="1"/>
  <c r="W195" i="1"/>
  <c r="BE194" i="1"/>
  <c r="P195" i="1"/>
  <c r="AM195" i="1"/>
  <c r="AV195" i="1"/>
  <c r="B195" i="1"/>
  <c r="AZ195" i="1"/>
  <c r="AY195" i="1"/>
  <c r="AS194" i="1"/>
  <c r="AH195" i="1"/>
  <c r="Z195" i="1"/>
  <c r="O195" i="1"/>
  <c r="BR195" i="1"/>
  <c r="L195" i="1"/>
  <c r="BP195" i="1"/>
  <c r="K195" i="1"/>
  <c r="AD195" i="1"/>
  <c r="AW195" i="1"/>
  <c r="D195" i="1"/>
  <c r="AF195" i="1"/>
  <c r="R195" i="1"/>
  <c r="AN195" i="1"/>
  <c r="BN195" i="1"/>
  <c r="AU195" i="1"/>
  <c r="BY195" i="1"/>
  <c r="BX195" i="1"/>
  <c r="BT195" i="1"/>
  <c r="C195" i="1"/>
  <c r="H195" i="1"/>
  <c r="I195" i="1"/>
  <c r="BA195" i="1"/>
  <c r="Q195" i="1"/>
  <c r="BV195" i="1"/>
  <c r="N195" i="1"/>
  <c r="BB195" i="1"/>
  <c r="BJ195" i="1"/>
  <c r="AX195" i="1"/>
  <c r="E191" i="4"/>
  <c r="J192" i="4"/>
  <c r="L192" i="4"/>
  <c r="M192" i="4"/>
  <c r="C192" i="4"/>
  <c r="D192" i="4"/>
  <c r="K192" i="4"/>
  <c r="B192" i="4"/>
  <c r="N192" i="4"/>
  <c r="I192" i="4"/>
  <c r="G191" i="4"/>
  <c r="P192" i="4" l="1"/>
  <c r="A193" i="4"/>
  <c r="A196" i="1"/>
  <c r="BU196" i="1"/>
  <c r="P196" i="1"/>
  <c r="J196" i="1"/>
  <c r="AR196" i="1"/>
  <c r="C196" i="1"/>
  <c r="AG196" i="1"/>
  <c r="M196" i="1"/>
  <c r="AA196" i="1"/>
  <c r="X196" i="1"/>
  <c r="AY196" i="1"/>
  <c r="G196" i="1"/>
  <c r="B196" i="1"/>
  <c r="BI196" i="1"/>
  <c r="Y196" i="1"/>
  <c r="BH196" i="1"/>
  <c r="N196" i="1"/>
  <c r="AN196" i="1"/>
  <c r="BP196" i="1"/>
  <c r="BX196" i="1"/>
  <c r="BT196" i="1"/>
  <c r="E196" i="1"/>
  <c r="AT195" i="1"/>
  <c r="BQ196" i="1"/>
  <c r="AB196" i="1"/>
  <c r="AS195" i="1"/>
  <c r="K196" i="1"/>
  <c r="AU196" i="1"/>
  <c r="AV196" i="1"/>
  <c r="AZ196" i="1"/>
  <c r="AK196" i="1"/>
  <c r="BW196" i="1"/>
  <c r="W196" i="1"/>
  <c r="BS196" i="1"/>
  <c r="AX196" i="1"/>
  <c r="AH196" i="1"/>
  <c r="BJ196" i="1"/>
  <c r="Q196" i="1"/>
  <c r="BY196" i="1"/>
  <c r="V196" i="1"/>
  <c r="BK196" i="1"/>
  <c r="BD195" i="1"/>
  <c r="U196" i="1"/>
  <c r="AP196" i="1"/>
  <c r="BO196" i="1"/>
  <c r="BE195" i="1"/>
  <c r="BV196" i="1"/>
  <c r="S196" i="1"/>
  <c r="AM196" i="1"/>
  <c r="AL196" i="1"/>
  <c r="BA196" i="1"/>
  <c r="AF196" i="1"/>
  <c r="T196" i="1"/>
  <c r="BB196" i="1"/>
  <c r="AC196" i="1"/>
  <c r="L196" i="1"/>
  <c r="AD196" i="1"/>
  <c r="BN196" i="1"/>
  <c r="BR196" i="1"/>
  <c r="R196" i="1"/>
  <c r="Z196" i="1"/>
  <c r="BZ196" i="1"/>
  <c r="H196" i="1"/>
  <c r="F196" i="1"/>
  <c r="BC195" i="1"/>
  <c r="AE196" i="1"/>
  <c r="AQ196" i="1"/>
  <c r="I196" i="1"/>
  <c r="D196" i="1"/>
  <c r="AW196" i="1"/>
  <c r="BM196" i="1"/>
  <c r="AI196" i="1"/>
  <c r="O196" i="1"/>
  <c r="AO196" i="1"/>
  <c r="G192" i="4"/>
  <c r="I193" i="4"/>
  <c r="N193" i="4"/>
  <c r="M193" i="4"/>
  <c r="J193" i="4"/>
  <c r="C193" i="4"/>
  <c r="D193" i="4"/>
  <c r="B193" i="4"/>
  <c r="L193" i="4"/>
  <c r="K193" i="4"/>
  <c r="E192" i="4"/>
  <c r="P193" i="4" l="1"/>
  <c r="A194" i="4"/>
  <c r="A197" i="1"/>
  <c r="H197" i="1"/>
  <c r="U197" i="1"/>
  <c r="AG197" i="1"/>
  <c r="BE196" i="1"/>
  <c r="BZ197" i="1"/>
  <c r="BY197" i="1"/>
  <c r="AL197" i="1"/>
  <c r="Q197" i="1"/>
  <c r="Z197" i="1"/>
  <c r="BC196" i="1"/>
  <c r="BS197" i="1"/>
  <c r="AW197" i="1"/>
  <c r="F197" i="1"/>
  <c r="AP197" i="1"/>
  <c r="X197" i="1"/>
  <c r="AD197" i="1"/>
  <c r="AS196" i="1"/>
  <c r="AU197" i="1"/>
  <c r="B197" i="1"/>
  <c r="BD196" i="1"/>
  <c r="L197" i="1"/>
  <c r="AF197" i="1"/>
  <c r="AX197" i="1"/>
  <c r="BH197" i="1"/>
  <c r="BI197" i="1"/>
  <c r="I197" i="1"/>
  <c r="K197" i="1"/>
  <c r="BV197" i="1"/>
  <c r="AO197" i="1"/>
  <c r="G197" i="1"/>
  <c r="W197" i="1"/>
  <c r="BT197" i="1"/>
  <c r="AT196" i="1"/>
  <c r="Y197" i="1"/>
  <c r="J197" i="1"/>
  <c r="BW197" i="1"/>
  <c r="AZ197" i="1"/>
  <c r="AB197" i="1"/>
  <c r="E197" i="1"/>
  <c r="AC197" i="1"/>
  <c r="T197" i="1"/>
  <c r="V197" i="1"/>
  <c r="AI197" i="1"/>
  <c r="N197" i="1"/>
  <c r="BO197" i="1"/>
  <c r="D197" i="1"/>
  <c r="BX197" i="1"/>
  <c r="AR197" i="1"/>
  <c r="R197" i="1"/>
  <c r="BK197" i="1"/>
  <c r="C197" i="1"/>
  <c r="BB197" i="1"/>
  <c r="AK197" i="1"/>
  <c r="BJ197" i="1"/>
  <c r="BR197" i="1"/>
  <c r="AE197" i="1"/>
  <c r="AM197" i="1"/>
  <c r="AN197" i="1"/>
  <c r="AY197" i="1"/>
  <c r="BU197" i="1"/>
  <c r="AH197" i="1"/>
  <c r="BM197" i="1"/>
  <c r="BP197" i="1"/>
  <c r="BQ197" i="1"/>
  <c r="M197" i="1"/>
  <c r="P197" i="1"/>
  <c r="AA197" i="1"/>
  <c r="AV197" i="1"/>
  <c r="BA197" i="1"/>
  <c r="S197" i="1"/>
  <c r="AQ197" i="1"/>
  <c r="BN197" i="1"/>
  <c r="O197" i="1"/>
  <c r="B194" i="4"/>
  <c r="C194" i="4"/>
  <c r="D194" i="4"/>
  <c r="N194" i="4"/>
  <c r="J194" i="4"/>
  <c r="I194" i="4"/>
  <c r="L194" i="4"/>
  <c r="M194" i="4"/>
  <c r="K194" i="4"/>
  <c r="G193" i="4"/>
  <c r="E193" i="4"/>
  <c r="P194" i="4" l="1"/>
  <c r="A195" i="4"/>
  <c r="A198" i="1"/>
  <c r="AK198" i="1"/>
  <c r="AO198" i="1"/>
  <c r="AZ198" i="1"/>
  <c r="AM198" i="1"/>
  <c r="B198" i="1"/>
  <c r="BP198" i="1"/>
  <c r="BX198" i="1"/>
  <c r="M198" i="1"/>
  <c r="L198" i="1"/>
  <c r="J198" i="1"/>
  <c r="BY198" i="1"/>
  <c r="U198" i="1"/>
  <c r="BR198" i="1"/>
  <c r="C198" i="1"/>
  <c r="E198" i="1"/>
  <c r="Q198" i="1"/>
  <c r="AY198" i="1"/>
  <c r="V198" i="1"/>
  <c r="F198" i="1"/>
  <c r="AT197" i="1"/>
  <c r="AR198" i="1"/>
  <c r="AF198" i="1"/>
  <c r="BD197" i="1"/>
  <c r="AG198" i="1"/>
  <c r="AD198" i="1"/>
  <c r="S198" i="1"/>
  <c r="AS197" i="1"/>
  <c r="AA198" i="1"/>
  <c r="AP198" i="1"/>
  <c r="I198" i="1"/>
  <c r="Z198" i="1"/>
  <c r="BJ198" i="1"/>
  <c r="BS198" i="1"/>
  <c r="AQ198" i="1"/>
  <c r="BV198" i="1"/>
  <c r="BC197" i="1"/>
  <c r="AE198" i="1"/>
  <c r="BB198" i="1"/>
  <c r="Y198" i="1"/>
  <c r="BM198" i="1"/>
  <c r="P198" i="1"/>
  <c r="BO198" i="1"/>
  <c r="BA198" i="1"/>
  <c r="BE197" i="1"/>
  <c r="AL198" i="1"/>
  <c r="H198" i="1"/>
  <c r="BQ198" i="1"/>
  <c r="AN198" i="1"/>
  <c r="O198" i="1"/>
  <c r="BT198" i="1"/>
  <c r="BI198" i="1"/>
  <c r="BW198" i="1"/>
  <c r="AV198" i="1"/>
  <c r="G198" i="1"/>
  <c r="AU198" i="1"/>
  <c r="AH198" i="1"/>
  <c r="BH198" i="1"/>
  <c r="BU198" i="1"/>
  <c r="D198" i="1"/>
  <c r="W198" i="1"/>
  <c r="AW198" i="1"/>
  <c r="K198" i="1"/>
  <c r="AX198" i="1"/>
  <c r="N198" i="1"/>
  <c r="R198" i="1"/>
  <c r="X198" i="1"/>
  <c r="T198" i="1"/>
  <c r="BN198" i="1"/>
  <c r="AB198" i="1"/>
  <c r="AC198" i="1"/>
  <c r="BK198" i="1"/>
  <c r="BZ198" i="1"/>
  <c r="AI198" i="1"/>
  <c r="E194" i="4"/>
  <c r="G194" i="4"/>
  <c r="K195" i="4"/>
  <c r="B195" i="4"/>
  <c r="C195" i="4"/>
  <c r="D195" i="4"/>
  <c r="M195" i="4"/>
  <c r="I195" i="4"/>
  <c r="J195" i="4"/>
  <c r="L195" i="4"/>
  <c r="N195" i="4"/>
  <c r="P195" i="4" l="1"/>
  <c r="A196" i="4"/>
  <c r="A199" i="1"/>
  <c r="BO199" i="1"/>
  <c r="AC199" i="1"/>
  <c r="K199" i="1"/>
  <c r="AB199" i="1"/>
  <c r="AV199" i="1"/>
  <c r="O199" i="1"/>
  <c r="Z199" i="1"/>
  <c r="AH199" i="1"/>
  <c r="F199" i="1"/>
  <c r="AO199" i="1"/>
  <c r="AY199" i="1"/>
  <c r="R199" i="1"/>
  <c r="BA199" i="1"/>
  <c r="L199" i="1"/>
  <c r="AK199" i="1"/>
  <c r="AW199" i="1"/>
  <c r="AN199" i="1"/>
  <c r="BX199" i="1"/>
  <c r="P199" i="1"/>
  <c r="BU199" i="1"/>
  <c r="AG199" i="1"/>
  <c r="BW199" i="1"/>
  <c r="V199" i="1"/>
  <c r="N199" i="1"/>
  <c r="BY199" i="1"/>
  <c r="AL199" i="1"/>
  <c r="H199" i="1"/>
  <c r="AM199" i="1"/>
  <c r="BR199" i="1"/>
  <c r="D199" i="1"/>
  <c r="AS198" i="1"/>
  <c r="C199" i="1"/>
  <c r="BI199" i="1"/>
  <c r="T199" i="1"/>
  <c r="AE199" i="1"/>
  <c r="AI199" i="1"/>
  <c r="M199" i="1"/>
  <c r="J199" i="1"/>
  <c r="U199" i="1"/>
  <c r="BD198" i="1"/>
  <c r="BP199" i="1"/>
  <c r="AR199" i="1"/>
  <c r="AD199" i="1"/>
  <c r="E199" i="1"/>
  <c r="BE198" i="1"/>
  <c r="S199" i="1"/>
  <c r="BB199" i="1"/>
  <c r="BC198" i="1"/>
  <c r="BM199" i="1"/>
  <c r="X199" i="1"/>
  <c r="BZ199" i="1"/>
  <c r="G199" i="1"/>
  <c r="AQ199" i="1"/>
  <c r="BV199" i="1"/>
  <c r="BN199" i="1"/>
  <c r="BJ199" i="1"/>
  <c r="Y199" i="1"/>
  <c r="AF199" i="1"/>
  <c r="I199" i="1"/>
  <c r="BS199" i="1"/>
  <c r="AX199" i="1"/>
  <c r="AA199" i="1"/>
  <c r="BH199" i="1"/>
  <c r="B199" i="1"/>
  <c r="AT198" i="1"/>
  <c r="AU199" i="1"/>
  <c r="BQ199" i="1"/>
  <c r="AZ199" i="1"/>
  <c r="BT199" i="1"/>
  <c r="W199" i="1"/>
  <c r="Q199" i="1"/>
  <c r="AP199" i="1"/>
  <c r="BK199" i="1"/>
  <c r="G195" i="4"/>
  <c r="J196" i="4"/>
  <c r="C196" i="4"/>
  <c r="N196" i="4"/>
  <c r="K196" i="4"/>
  <c r="D196" i="4"/>
  <c r="B196" i="4"/>
  <c r="M196" i="4"/>
  <c r="L196" i="4"/>
  <c r="I196" i="4"/>
  <c r="E195" i="4"/>
  <c r="P196" i="4" l="1"/>
  <c r="A197" i="4"/>
  <c r="A200" i="1"/>
  <c r="R200" i="1"/>
  <c r="BM200" i="1"/>
  <c r="U200" i="1"/>
  <c r="I200" i="1"/>
  <c r="BW200" i="1"/>
  <c r="M200" i="1"/>
  <c r="E200" i="1"/>
  <c r="BE199" i="1"/>
  <c r="BQ200" i="1"/>
  <c r="AC200" i="1"/>
  <c r="AI200" i="1"/>
  <c r="BJ200" i="1"/>
  <c r="G200" i="1"/>
  <c r="W200" i="1"/>
  <c r="BB200" i="1"/>
  <c r="AU200" i="1"/>
  <c r="BD199" i="1"/>
  <c r="AX200" i="1"/>
  <c r="BN200" i="1"/>
  <c r="AS199" i="1"/>
  <c r="Z200" i="1"/>
  <c r="AW200" i="1"/>
  <c r="BY200" i="1"/>
  <c r="AV200" i="1"/>
  <c r="BS200" i="1"/>
  <c r="BO200" i="1"/>
  <c r="BA200" i="1"/>
  <c r="BI200" i="1"/>
  <c r="Y200" i="1"/>
  <c r="O200" i="1"/>
  <c r="BX200" i="1"/>
  <c r="BK200" i="1"/>
  <c r="BR200" i="1"/>
  <c r="AN200" i="1"/>
  <c r="H200" i="1"/>
  <c r="F200" i="1"/>
  <c r="C200" i="1"/>
  <c r="BU200" i="1"/>
  <c r="AF200" i="1"/>
  <c r="AL200" i="1"/>
  <c r="AE200" i="1"/>
  <c r="AB200" i="1"/>
  <c r="Q200" i="1"/>
  <c r="BC199" i="1"/>
  <c r="AR200" i="1"/>
  <c r="X200" i="1"/>
  <c r="AG200" i="1"/>
  <c r="AA200" i="1"/>
  <c r="N200" i="1"/>
  <c r="AQ200" i="1"/>
  <c r="BH200" i="1"/>
  <c r="AD200" i="1"/>
  <c r="S200" i="1"/>
  <c r="AH200" i="1"/>
  <c r="BT200" i="1"/>
  <c r="AZ200" i="1"/>
  <c r="V200" i="1"/>
  <c r="T200" i="1"/>
  <c r="AY200" i="1"/>
  <c r="BZ200" i="1"/>
  <c r="AM200" i="1"/>
  <c r="J200" i="1"/>
  <c r="AT199" i="1"/>
  <c r="B200" i="1"/>
  <c r="AO200" i="1"/>
  <c r="BP200" i="1"/>
  <c r="D200" i="1"/>
  <c r="AK200" i="1"/>
  <c r="K200" i="1"/>
  <c r="P200" i="1"/>
  <c r="L200" i="1"/>
  <c r="AP200" i="1"/>
  <c r="BV200" i="1"/>
  <c r="J197" i="4"/>
  <c r="M197" i="4"/>
  <c r="L197" i="4"/>
  <c r="K197" i="4"/>
  <c r="D197" i="4"/>
  <c r="N197" i="4"/>
  <c r="B197" i="4"/>
  <c r="C197" i="4"/>
  <c r="I197" i="4"/>
  <c r="G196" i="4"/>
  <c r="E196" i="4"/>
  <c r="P197" i="4" l="1"/>
  <c r="A198" i="4"/>
  <c r="A201" i="1"/>
  <c r="S201" i="1"/>
  <c r="AC201" i="1"/>
  <c r="BA201" i="1"/>
  <c r="AM201" i="1"/>
  <c r="F201" i="1"/>
  <c r="I201" i="1"/>
  <c r="D201" i="1"/>
  <c r="AA201" i="1"/>
  <c r="BT201" i="1"/>
  <c r="BU201" i="1"/>
  <c r="AQ201" i="1"/>
  <c r="AG201" i="1"/>
  <c r="BV201" i="1"/>
  <c r="R201" i="1"/>
  <c r="BR201" i="1"/>
  <c r="J201" i="1"/>
  <c r="AW201" i="1"/>
  <c r="U201" i="1"/>
  <c r="BZ201" i="1"/>
  <c r="AV201" i="1"/>
  <c r="BC200" i="1"/>
  <c r="X201" i="1"/>
  <c r="B201" i="1"/>
  <c r="AI201" i="1"/>
  <c r="BP201" i="1"/>
  <c r="M201" i="1"/>
  <c r="Q201" i="1"/>
  <c r="BK201" i="1"/>
  <c r="BH201" i="1"/>
  <c r="BW201" i="1"/>
  <c r="AR201" i="1"/>
  <c r="G201" i="1"/>
  <c r="K201" i="1"/>
  <c r="BE200" i="1"/>
  <c r="AT200" i="1"/>
  <c r="BY201" i="1"/>
  <c r="BO201" i="1"/>
  <c r="V201" i="1"/>
  <c r="AZ201" i="1"/>
  <c r="AD201" i="1"/>
  <c r="BD200" i="1"/>
  <c r="BN201" i="1"/>
  <c r="AF201" i="1"/>
  <c r="BJ201" i="1"/>
  <c r="W201" i="1"/>
  <c r="AB201" i="1"/>
  <c r="AP201" i="1"/>
  <c r="N201" i="1"/>
  <c r="P201" i="1"/>
  <c r="Y201" i="1"/>
  <c r="T201" i="1"/>
  <c r="E201" i="1"/>
  <c r="BS201" i="1"/>
  <c r="AH201" i="1"/>
  <c r="AY201" i="1"/>
  <c r="BX201" i="1"/>
  <c r="AX201" i="1"/>
  <c r="BB201" i="1"/>
  <c r="AU201" i="1"/>
  <c r="AL201" i="1"/>
  <c r="BQ201" i="1"/>
  <c r="O201" i="1"/>
  <c r="AO201" i="1"/>
  <c r="BI201" i="1"/>
  <c r="L201" i="1"/>
  <c r="H201" i="1"/>
  <c r="Z201" i="1"/>
  <c r="BM201" i="1"/>
  <c r="AE201" i="1"/>
  <c r="C201" i="1"/>
  <c r="AN201" i="1"/>
  <c r="AS200" i="1"/>
  <c r="AK201" i="1"/>
  <c r="E197" i="4"/>
  <c r="M198" i="4"/>
  <c r="L198" i="4"/>
  <c r="K198" i="4"/>
  <c r="B198" i="4"/>
  <c r="C198" i="4"/>
  <c r="J198" i="4"/>
  <c r="D198" i="4"/>
  <c r="I198" i="4"/>
  <c r="N198" i="4"/>
  <c r="G197" i="4"/>
  <c r="P198" i="4" l="1"/>
  <c r="A199" i="4"/>
  <c r="A202" i="1"/>
  <c r="N202" i="1"/>
  <c r="AU202" i="1"/>
  <c r="Q202" i="1"/>
  <c r="AP202" i="1"/>
  <c r="AQ202" i="1"/>
  <c r="BR202" i="1"/>
  <c r="BQ202" i="1"/>
  <c r="BS202" i="1"/>
  <c r="M202" i="1"/>
  <c r="BX202" i="1"/>
  <c r="AC202" i="1"/>
  <c r="BA202" i="1"/>
  <c r="AZ202" i="1"/>
  <c r="O202" i="1"/>
  <c r="BN202" i="1"/>
  <c r="B202" i="1"/>
  <c r="BU202" i="1"/>
  <c r="AL202" i="1"/>
  <c r="AH202" i="1"/>
  <c r="T202" i="1"/>
  <c r="AM202" i="1"/>
  <c r="BK202" i="1"/>
  <c r="AG202" i="1"/>
  <c r="BI202" i="1"/>
  <c r="J202" i="1"/>
  <c r="F202" i="1"/>
  <c r="BT202" i="1"/>
  <c r="AE202" i="1"/>
  <c r="AB202" i="1"/>
  <c r="AV202" i="1"/>
  <c r="BJ202" i="1"/>
  <c r="V202" i="1"/>
  <c r="G202" i="1"/>
  <c r="L202" i="1"/>
  <c r="BP202" i="1"/>
  <c r="AR202" i="1"/>
  <c r="BZ202" i="1"/>
  <c r="BW202" i="1"/>
  <c r="I202" i="1"/>
  <c r="S202" i="1"/>
  <c r="AY202" i="1"/>
  <c r="BC201" i="1"/>
  <c r="AW202" i="1"/>
  <c r="W202" i="1"/>
  <c r="AX202" i="1"/>
  <c r="Z202" i="1"/>
  <c r="AO202" i="1"/>
  <c r="D202" i="1"/>
  <c r="AF202" i="1"/>
  <c r="BM202" i="1"/>
  <c r="C202" i="1"/>
  <c r="AI202" i="1"/>
  <c r="Y202" i="1"/>
  <c r="AT201" i="1"/>
  <c r="U202" i="1"/>
  <c r="BO202" i="1"/>
  <c r="BB202" i="1"/>
  <c r="AD202" i="1"/>
  <c r="H202" i="1"/>
  <c r="BY202" i="1"/>
  <c r="AS201" i="1"/>
  <c r="K202" i="1"/>
  <c r="AN202" i="1"/>
  <c r="AK202" i="1"/>
  <c r="BD201" i="1"/>
  <c r="X202" i="1"/>
  <c r="E202" i="1"/>
  <c r="R202" i="1"/>
  <c r="BE201" i="1"/>
  <c r="BV202" i="1"/>
  <c r="P202" i="1"/>
  <c r="AA202" i="1"/>
  <c r="BH202" i="1"/>
  <c r="N199" i="4"/>
  <c r="K199" i="4"/>
  <c r="J199" i="4"/>
  <c r="L199" i="4"/>
  <c r="I199" i="4"/>
  <c r="M199" i="4"/>
  <c r="C199" i="4"/>
  <c r="D199" i="4"/>
  <c r="B199" i="4"/>
  <c r="E198" i="4"/>
  <c r="G198" i="4"/>
  <c r="P199" i="4" l="1"/>
  <c r="A200" i="4"/>
  <c r="A203" i="1"/>
  <c r="U203" i="1"/>
  <c r="E203" i="1"/>
  <c r="H203" i="1"/>
  <c r="BI203" i="1"/>
  <c r="Q203" i="1"/>
  <c r="AK203" i="1"/>
  <c r="AQ203" i="1"/>
  <c r="BV203" i="1"/>
  <c r="AF203" i="1"/>
  <c r="BM203" i="1"/>
  <c r="AG203" i="1"/>
  <c r="BY203" i="1"/>
  <c r="BW203" i="1"/>
  <c r="AL203" i="1"/>
  <c r="BR203" i="1"/>
  <c r="AX203" i="1"/>
  <c r="V203" i="1"/>
  <c r="AY203" i="1"/>
  <c r="BS203" i="1"/>
  <c r="R203" i="1"/>
  <c r="O203" i="1"/>
  <c r="BC202" i="1"/>
  <c r="BB203" i="1"/>
  <c r="AV203" i="1"/>
  <c r="L203" i="1"/>
  <c r="AE203" i="1"/>
  <c r="C203" i="1"/>
  <c r="BX203" i="1"/>
  <c r="T203" i="1"/>
  <c r="F203" i="1"/>
  <c r="BH203" i="1"/>
  <c r="N203" i="1"/>
  <c r="BE202" i="1"/>
  <c r="AW203" i="1"/>
  <c r="X203" i="1"/>
  <c r="BD202" i="1"/>
  <c r="M203" i="1"/>
  <c r="Y203" i="1"/>
  <c r="AD203" i="1"/>
  <c r="W203" i="1"/>
  <c r="AM203" i="1"/>
  <c r="AA203" i="1"/>
  <c r="AU203" i="1"/>
  <c r="AC203" i="1"/>
  <c r="BK203" i="1"/>
  <c r="BO203" i="1"/>
  <c r="K203" i="1"/>
  <c r="BZ203" i="1"/>
  <c r="BA203" i="1"/>
  <c r="AI203" i="1"/>
  <c r="AN203" i="1"/>
  <c r="AT202" i="1"/>
  <c r="BT203" i="1"/>
  <c r="AB203" i="1"/>
  <c r="BN203" i="1"/>
  <c r="BP203" i="1"/>
  <c r="BJ203" i="1"/>
  <c r="AH203" i="1"/>
  <c r="AZ203" i="1"/>
  <c r="BU203" i="1"/>
  <c r="S203" i="1"/>
  <c r="J203" i="1"/>
  <c r="B203" i="1"/>
  <c r="AS202" i="1"/>
  <c r="P203" i="1"/>
  <c r="BQ203" i="1"/>
  <c r="AO203" i="1"/>
  <c r="AR203" i="1"/>
  <c r="D203" i="1"/>
  <c r="AP203" i="1"/>
  <c r="Z203" i="1"/>
  <c r="I203" i="1"/>
  <c r="G203" i="1"/>
  <c r="B200" i="4"/>
  <c r="D200" i="4"/>
  <c r="J200" i="4"/>
  <c r="N200" i="4"/>
  <c r="K200" i="4"/>
  <c r="I200" i="4"/>
  <c r="M200" i="4"/>
  <c r="L200" i="4"/>
  <c r="C200" i="4"/>
  <c r="G199" i="4"/>
  <c r="E199" i="4"/>
  <c r="P200" i="4" l="1"/>
  <c r="A201" i="4"/>
  <c r="A204" i="1"/>
  <c r="AK204" i="1"/>
  <c r="BA204" i="1"/>
  <c r="BB204" i="1"/>
  <c r="E204" i="1"/>
  <c r="N204" i="1"/>
  <c r="BK204" i="1"/>
  <c r="AR204" i="1"/>
  <c r="BI204" i="1"/>
  <c r="AM204" i="1"/>
  <c r="U204" i="1"/>
  <c r="AF204" i="1"/>
  <c r="R204" i="1"/>
  <c r="C204" i="1"/>
  <c r="BZ204" i="1"/>
  <c r="B204" i="1"/>
  <c r="AA204" i="1"/>
  <c r="AX204" i="1"/>
  <c r="L204" i="1"/>
  <c r="H204" i="1"/>
  <c r="BW204" i="1"/>
  <c r="BX204" i="1"/>
  <c r="X204" i="1"/>
  <c r="AE204" i="1"/>
  <c r="K204" i="1"/>
  <c r="AP204" i="1"/>
  <c r="AG204" i="1"/>
  <c r="AV204" i="1"/>
  <c r="AU204" i="1"/>
  <c r="BC203" i="1"/>
  <c r="T204" i="1"/>
  <c r="AI204" i="1"/>
  <c r="F204" i="1"/>
  <c r="AL204" i="1"/>
  <c r="BP204" i="1"/>
  <c r="BJ204" i="1"/>
  <c r="BV204" i="1"/>
  <c r="BR204" i="1"/>
  <c r="BU204" i="1"/>
  <c r="P204" i="1"/>
  <c r="W204" i="1"/>
  <c r="D204" i="1"/>
  <c r="AQ204" i="1"/>
  <c r="BM204" i="1"/>
  <c r="BS204" i="1"/>
  <c r="O204" i="1"/>
  <c r="AH204" i="1"/>
  <c r="BN204" i="1"/>
  <c r="AB204" i="1"/>
  <c r="Q204" i="1"/>
  <c r="M204" i="1"/>
  <c r="BQ204" i="1"/>
  <c r="BT204" i="1"/>
  <c r="AN204" i="1"/>
  <c r="AY204" i="1"/>
  <c r="G204" i="1"/>
  <c r="AC204" i="1"/>
  <c r="BO204" i="1"/>
  <c r="BE203" i="1"/>
  <c r="BH204" i="1"/>
  <c r="J204" i="1"/>
  <c r="I204" i="1"/>
  <c r="V204" i="1"/>
  <c r="AW204" i="1"/>
  <c r="Y204" i="1"/>
  <c r="AS203" i="1"/>
  <c r="AT203" i="1"/>
  <c r="AO204" i="1"/>
  <c r="Z204" i="1"/>
  <c r="AD204" i="1"/>
  <c r="AZ204" i="1"/>
  <c r="S204" i="1"/>
  <c r="BY204" i="1"/>
  <c r="BD203" i="1"/>
  <c r="G200" i="4"/>
  <c r="L201" i="4"/>
  <c r="M201" i="4"/>
  <c r="I201" i="4"/>
  <c r="K201" i="4"/>
  <c r="D201" i="4"/>
  <c r="B201" i="4"/>
  <c r="C201" i="4"/>
  <c r="N201" i="4"/>
  <c r="J201" i="4"/>
  <c r="E200" i="4"/>
  <c r="P201" i="4" l="1"/>
  <c r="A202" i="4"/>
  <c r="A205" i="1"/>
  <c r="BI205" i="1"/>
  <c r="AQ205" i="1"/>
  <c r="N205" i="1"/>
  <c r="T205" i="1"/>
  <c r="BH205" i="1"/>
  <c r="BQ205" i="1"/>
  <c r="AL205" i="1"/>
  <c r="BS205" i="1"/>
  <c r="Y205" i="1"/>
  <c r="W205" i="1"/>
  <c r="M205" i="1"/>
  <c r="AY205" i="1"/>
  <c r="BW205" i="1"/>
  <c r="BJ205" i="1"/>
  <c r="BK205" i="1"/>
  <c r="AR205" i="1"/>
  <c r="AM205" i="1"/>
  <c r="AV205" i="1"/>
  <c r="O205" i="1"/>
  <c r="BU205" i="1"/>
  <c r="G205" i="1"/>
  <c r="AA205" i="1"/>
  <c r="AP205" i="1"/>
  <c r="J205" i="1"/>
  <c r="AX205" i="1"/>
  <c r="AI205" i="1"/>
  <c r="BV205" i="1"/>
  <c r="AE205" i="1"/>
  <c r="V205" i="1"/>
  <c r="AU205" i="1"/>
  <c r="E205" i="1"/>
  <c r="AN205" i="1"/>
  <c r="AS204" i="1"/>
  <c r="BN205" i="1"/>
  <c r="BX205" i="1"/>
  <c r="R205" i="1"/>
  <c r="BB205" i="1"/>
  <c r="BP205" i="1"/>
  <c r="BZ205" i="1"/>
  <c r="K205" i="1"/>
  <c r="AO205" i="1"/>
  <c r="AB205" i="1"/>
  <c r="H205" i="1"/>
  <c r="AT204" i="1"/>
  <c r="BC204" i="1"/>
  <c r="BO205" i="1"/>
  <c r="AC205" i="1"/>
  <c r="Q205" i="1"/>
  <c r="BT205" i="1"/>
  <c r="U205" i="1"/>
  <c r="AG205" i="1"/>
  <c r="Z205" i="1"/>
  <c r="B205" i="1"/>
  <c r="AZ205" i="1"/>
  <c r="L205" i="1"/>
  <c r="C205" i="1"/>
  <c r="BY205" i="1"/>
  <c r="BR205" i="1"/>
  <c r="BD204" i="1"/>
  <c r="AH205" i="1"/>
  <c r="BE204" i="1"/>
  <c r="AK205" i="1"/>
  <c r="I205" i="1"/>
  <c r="F205" i="1"/>
  <c r="D205" i="1"/>
  <c r="AD205" i="1"/>
  <c r="X205" i="1"/>
  <c r="S205" i="1"/>
  <c r="BA205" i="1"/>
  <c r="BM205" i="1"/>
  <c r="P205" i="1"/>
  <c r="AF205" i="1"/>
  <c r="AW205" i="1"/>
  <c r="N202" i="4"/>
  <c r="M202" i="4"/>
  <c r="L202" i="4"/>
  <c r="B202" i="4"/>
  <c r="I202" i="4"/>
  <c r="C202" i="4"/>
  <c r="D202" i="4"/>
  <c r="J202" i="4"/>
  <c r="K202" i="4"/>
  <c r="G201" i="4"/>
  <c r="E201" i="4"/>
  <c r="P202" i="4" l="1"/>
  <c r="A203" i="4"/>
  <c r="A206" i="1"/>
  <c r="BT206" i="1"/>
  <c r="AC206" i="1"/>
  <c r="AR206" i="1"/>
  <c r="BB206" i="1"/>
  <c r="G206" i="1"/>
  <c r="AL206" i="1"/>
  <c r="AH206" i="1"/>
  <c r="AK206" i="1"/>
  <c r="AB206" i="1"/>
  <c r="V206" i="1"/>
  <c r="W206" i="1"/>
  <c r="Z206" i="1"/>
  <c r="R206" i="1"/>
  <c r="BR206" i="1"/>
  <c r="BO206" i="1"/>
  <c r="BQ206" i="1"/>
  <c r="F206" i="1"/>
  <c r="AY206" i="1"/>
  <c r="C206" i="1"/>
  <c r="BM206" i="1"/>
  <c r="AA206" i="1"/>
  <c r="BY206" i="1"/>
  <c r="AN206" i="1"/>
  <c r="S206" i="1"/>
  <c r="BU206" i="1"/>
  <c r="Q206" i="1"/>
  <c r="AV206" i="1"/>
  <c r="D206" i="1"/>
  <c r="AD206" i="1"/>
  <c r="BD205" i="1"/>
  <c r="P206" i="1"/>
  <c r="AI206" i="1"/>
  <c r="AX206" i="1"/>
  <c r="B206" i="1"/>
  <c r="BZ206" i="1"/>
  <c r="Y206" i="1"/>
  <c r="AT205" i="1"/>
  <c r="BE205" i="1"/>
  <c r="AE206" i="1"/>
  <c r="BI206" i="1"/>
  <c r="BV206" i="1"/>
  <c r="AU206" i="1"/>
  <c r="N206" i="1"/>
  <c r="AS205" i="1"/>
  <c r="BC205" i="1"/>
  <c r="X206" i="1"/>
  <c r="T206" i="1"/>
  <c r="I206" i="1"/>
  <c r="M206" i="1"/>
  <c r="BK206" i="1"/>
  <c r="E206" i="1"/>
  <c r="H206" i="1"/>
  <c r="O206" i="1"/>
  <c r="AM206" i="1"/>
  <c r="BH206" i="1"/>
  <c r="K206" i="1"/>
  <c r="BS206" i="1"/>
  <c r="L206" i="1"/>
  <c r="AW206" i="1"/>
  <c r="BX206" i="1"/>
  <c r="AZ206" i="1"/>
  <c r="BW206" i="1"/>
  <c r="BN206" i="1"/>
  <c r="BA206" i="1"/>
  <c r="AG206" i="1"/>
  <c r="U206" i="1"/>
  <c r="AO206" i="1"/>
  <c r="BJ206" i="1"/>
  <c r="AQ206" i="1"/>
  <c r="J206" i="1"/>
  <c r="AP206" i="1"/>
  <c r="AF206" i="1"/>
  <c r="BP206" i="1"/>
  <c r="E202" i="4"/>
  <c r="G202" i="4"/>
  <c r="K203" i="4"/>
  <c r="L203" i="4"/>
  <c r="I203" i="4"/>
  <c r="D203" i="4"/>
  <c r="B203" i="4"/>
  <c r="C203" i="4"/>
  <c r="M203" i="4"/>
  <c r="J203" i="4"/>
  <c r="N203" i="4"/>
  <c r="P203" i="4" l="1"/>
  <c r="A204" i="4"/>
  <c r="A207" i="1"/>
  <c r="Q207" i="1"/>
  <c r="BQ207" i="1"/>
  <c r="B207" i="1"/>
  <c r="BP207" i="1"/>
  <c r="BB207" i="1"/>
  <c r="H207" i="1"/>
  <c r="I207" i="1"/>
  <c r="T207" i="1"/>
  <c r="AL207" i="1"/>
  <c r="S207" i="1"/>
  <c r="Z207" i="1"/>
  <c r="F207" i="1"/>
  <c r="K207" i="1"/>
  <c r="BX207" i="1"/>
  <c r="AB207" i="1"/>
  <c r="R207" i="1"/>
  <c r="AA207" i="1"/>
  <c r="AR207" i="1"/>
  <c r="BY207" i="1"/>
  <c r="W207" i="1"/>
  <c r="BH207" i="1"/>
  <c r="BD206" i="1"/>
  <c r="D207" i="1"/>
  <c r="AF207" i="1"/>
  <c r="G207" i="1"/>
  <c r="BA207" i="1"/>
  <c r="AC207" i="1"/>
  <c r="AN207" i="1"/>
  <c r="BU207" i="1"/>
  <c r="E207" i="1"/>
  <c r="BV207" i="1"/>
  <c r="AX207" i="1"/>
  <c r="BZ207" i="1"/>
  <c r="AM207" i="1"/>
  <c r="BR207" i="1"/>
  <c r="AQ207" i="1"/>
  <c r="BM207" i="1"/>
  <c r="BT207" i="1"/>
  <c r="AT206" i="1"/>
  <c r="BE206" i="1"/>
  <c r="BJ207" i="1"/>
  <c r="AU207" i="1"/>
  <c r="AP207" i="1"/>
  <c r="C207" i="1"/>
  <c r="L207" i="1"/>
  <c r="AD207" i="1"/>
  <c r="Y207" i="1"/>
  <c r="AE207" i="1"/>
  <c r="U207" i="1"/>
  <c r="BI207" i="1"/>
  <c r="AV207" i="1"/>
  <c r="V207" i="1"/>
  <c r="AW207" i="1"/>
  <c r="N207" i="1"/>
  <c r="AO207" i="1"/>
  <c r="BO207" i="1"/>
  <c r="P207" i="1"/>
  <c r="AI207" i="1"/>
  <c r="AH207" i="1"/>
  <c r="AS206" i="1"/>
  <c r="AZ207" i="1"/>
  <c r="BS207" i="1"/>
  <c r="AK207" i="1"/>
  <c r="J207" i="1"/>
  <c r="BN207" i="1"/>
  <c r="BK207" i="1"/>
  <c r="O207" i="1"/>
  <c r="AY207" i="1"/>
  <c r="M207" i="1"/>
  <c r="X207" i="1"/>
  <c r="BC206" i="1"/>
  <c r="AG207" i="1"/>
  <c r="BW207" i="1"/>
  <c r="L204" i="4"/>
  <c r="M204" i="4"/>
  <c r="N204" i="4"/>
  <c r="K204" i="4"/>
  <c r="B204" i="4"/>
  <c r="C204" i="4"/>
  <c r="D204" i="4"/>
  <c r="J204" i="4"/>
  <c r="I204" i="4"/>
  <c r="E203" i="4"/>
  <c r="G203" i="4"/>
  <c r="P204" i="4" l="1"/>
  <c r="A205" i="4"/>
  <c r="A208" i="1"/>
  <c r="K208" i="1"/>
  <c r="BQ208" i="1"/>
  <c r="AO208" i="1"/>
  <c r="H208" i="1"/>
  <c r="BS208" i="1"/>
  <c r="BH208" i="1"/>
  <c r="D208" i="1"/>
  <c r="BK208" i="1"/>
  <c r="X208" i="1"/>
  <c r="BA208" i="1"/>
  <c r="Y208" i="1"/>
  <c r="AW208" i="1"/>
  <c r="AI208" i="1"/>
  <c r="AV208" i="1"/>
  <c r="P208" i="1"/>
  <c r="BP208" i="1"/>
  <c r="S208" i="1"/>
  <c r="BY208" i="1"/>
  <c r="AX208" i="1"/>
  <c r="BD207" i="1"/>
  <c r="AQ208" i="1"/>
  <c r="AG208" i="1"/>
  <c r="AY208" i="1"/>
  <c r="AR208" i="1"/>
  <c r="BB208" i="1"/>
  <c r="N208" i="1"/>
  <c r="BZ208" i="1"/>
  <c r="M208" i="1"/>
  <c r="O208" i="1"/>
  <c r="BE207" i="1"/>
  <c r="AZ208" i="1"/>
  <c r="BX208" i="1"/>
  <c r="V208" i="1"/>
  <c r="C208" i="1"/>
  <c r="AS207" i="1"/>
  <c r="AL208" i="1"/>
  <c r="BN208" i="1"/>
  <c r="E208" i="1"/>
  <c r="R208" i="1"/>
  <c r="AC208" i="1"/>
  <c r="BM208" i="1"/>
  <c r="AD208" i="1"/>
  <c r="B208" i="1"/>
  <c r="BO208" i="1"/>
  <c r="Z208" i="1"/>
  <c r="BW208" i="1"/>
  <c r="W208" i="1"/>
  <c r="AH208" i="1"/>
  <c r="BC207" i="1"/>
  <c r="I208" i="1"/>
  <c r="U208" i="1"/>
  <c r="AB208" i="1"/>
  <c r="AP208" i="1"/>
  <c r="BU208" i="1"/>
  <c r="BT208" i="1"/>
  <c r="AN208" i="1"/>
  <c r="AE208" i="1"/>
  <c r="AT207" i="1"/>
  <c r="Q208" i="1"/>
  <c r="BR208" i="1"/>
  <c r="AM208" i="1"/>
  <c r="T208" i="1"/>
  <c r="J208" i="1"/>
  <c r="AK208" i="1"/>
  <c r="F208" i="1"/>
  <c r="BV208" i="1"/>
  <c r="BJ208" i="1"/>
  <c r="L208" i="1"/>
  <c r="AU208" i="1"/>
  <c r="BI208" i="1"/>
  <c r="AA208" i="1"/>
  <c r="AF208" i="1"/>
  <c r="G208" i="1"/>
  <c r="L205" i="4"/>
  <c r="C205" i="4"/>
  <c r="D205" i="4"/>
  <c r="K205" i="4"/>
  <c r="B205" i="4"/>
  <c r="J205" i="4"/>
  <c r="M205" i="4"/>
  <c r="N205" i="4"/>
  <c r="I205" i="4"/>
  <c r="E204" i="4"/>
  <c r="G204" i="4"/>
  <c r="P205" i="4" l="1"/>
  <c r="A206" i="4"/>
  <c r="A209" i="1"/>
  <c r="BS209" i="1"/>
  <c r="BY209" i="1"/>
  <c r="I209" i="1"/>
  <c r="H209" i="1"/>
  <c r="Q209" i="1"/>
  <c r="C209" i="1"/>
  <c r="AZ209" i="1"/>
  <c r="BJ209" i="1"/>
  <c r="P209" i="1"/>
  <c r="AP209" i="1"/>
  <c r="BE208" i="1"/>
  <c r="E209" i="1"/>
  <c r="BX209" i="1"/>
  <c r="X209" i="1"/>
  <c r="BH209" i="1"/>
  <c r="B209" i="1"/>
  <c r="N209" i="1"/>
  <c r="BA209" i="1"/>
  <c r="BT209" i="1"/>
  <c r="J209" i="1"/>
  <c r="AA209" i="1"/>
  <c r="R209" i="1"/>
  <c r="G209" i="1"/>
  <c r="BI209" i="1"/>
  <c r="AG209" i="1"/>
  <c r="AE209" i="1"/>
  <c r="U209" i="1"/>
  <c r="AF209" i="1"/>
  <c r="W209" i="1"/>
  <c r="AV209" i="1"/>
  <c r="BK209" i="1"/>
  <c r="BD208" i="1"/>
  <c r="L209" i="1"/>
  <c r="AM209" i="1"/>
  <c r="D209" i="1"/>
  <c r="BZ209" i="1"/>
  <c r="AN209" i="1"/>
  <c r="K209" i="1"/>
  <c r="AW209" i="1"/>
  <c r="AS208" i="1"/>
  <c r="AB209" i="1"/>
  <c r="S209" i="1"/>
  <c r="AY209" i="1"/>
  <c r="O209" i="1"/>
  <c r="BB209" i="1"/>
  <c r="AC209" i="1"/>
  <c r="Z209" i="1"/>
  <c r="BP209" i="1"/>
  <c r="BQ209" i="1"/>
  <c r="AD209" i="1"/>
  <c r="BR209" i="1"/>
  <c r="AK209" i="1"/>
  <c r="AL209" i="1"/>
  <c r="V209" i="1"/>
  <c r="M209" i="1"/>
  <c r="BW209" i="1"/>
  <c r="Y209" i="1"/>
  <c r="AT208" i="1"/>
  <c r="BC208" i="1"/>
  <c r="BO209" i="1"/>
  <c r="BM209" i="1"/>
  <c r="BV209" i="1"/>
  <c r="AI209" i="1"/>
  <c r="T209" i="1"/>
  <c r="AX209" i="1"/>
  <c r="BN209" i="1"/>
  <c r="AQ209" i="1"/>
  <c r="AU209" i="1"/>
  <c r="F209" i="1"/>
  <c r="AH209" i="1"/>
  <c r="BU209" i="1"/>
  <c r="AR209" i="1"/>
  <c r="AO209" i="1"/>
  <c r="G205" i="4"/>
  <c r="I206" i="4"/>
  <c r="M206" i="4"/>
  <c r="N206" i="4"/>
  <c r="C206" i="4"/>
  <c r="D206" i="4"/>
  <c r="K206" i="4"/>
  <c r="B206" i="4"/>
  <c r="J206" i="4"/>
  <c r="L206" i="4"/>
  <c r="E205" i="4"/>
  <c r="P206" i="4" l="1"/>
  <c r="A207" i="4"/>
  <c r="A210" i="1"/>
  <c r="AE210" i="1"/>
  <c r="AV210" i="1"/>
  <c r="BN210" i="1"/>
  <c r="H210" i="1"/>
  <c r="L210" i="1"/>
  <c r="AF210" i="1"/>
  <c r="BB210" i="1"/>
  <c r="BX210" i="1"/>
  <c r="N210" i="1"/>
  <c r="BK210" i="1"/>
  <c r="C210" i="1"/>
  <c r="K210" i="1"/>
  <c r="BD209" i="1"/>
  <c r="BH210" i="1"/>
  <c r="AC210" i="1"/>
  <c r="AO210" i="1"/>
  <c r="O210" i="1"/>
  <c r="AP210" i="1"/>
  <c r="BW210" i="1"/>
  <c r="AY210" i="1"/>
  <c r="AW210" i="1"/>
  <c r="E210" i="1"/>
  <c r="M210" i="1"/>
  <c r="V210" i="1"/>
  <c r="AR210" i="1"/>
  <c r="AK210" i="1"/>
  <c r="J210" i="1"/>
  <c r="AG210" i="1"/>
  <c r="AU210" i="1"/>
  <c r="BY210" i="1"/>
  <c r="BS210" i="1"/>
  <c r="AX210" i="1"/>
  <c r="BE209" i="1"/>
  <c r="AA210" i="1"/>
  <c r="AB210" i="1"/>
  <c r="U210" i="1"/>
  <c r="Z210" i="1"/>
  <c r="AN210" i="1"/>
  <c r="BP210" i="1"/>
  <c r="BO210" i="1"/>
  <c r="BC209" i="1"/>
  <c r="Q210" i="1"/>
  <c r="F210" i="1"/>
  <c r="W210" i="1"/>
  <c r="I210" i="1"/>
  <c r="BJ210" i="1"/>
  <c r="BI210" i="1"/>
  <c r="AD210" i="1"/>
  <c r="BM210" i="1"/>
  <c r="BU210" i="1"/>
  <c r="BZ210" i="1"/>
  <c r="BV210" i="1"/>
  <c r="G210" i="1"/>
  <c r="S210" i="1"/>
  <c r="AQ210" i="1"/>
  <c r="AT209" i="1"/>
  <c r="D210" i="1"/>
  <c r="BT210" i="1"/>
  <c r="X210" i="1"/>
  <c r="BR210" i="1"/>
  <c r="AL210" i="1"/>
  <c r="BQ210" i="1"/>
  <c r="B210" i="1"/>
  <c r="R210" i="1"/>
  <c r="AH210" i="1"/>
  <c r="AM210" i="1"/>
  <c r="AZ210" i="1"/>
  <c r="AS209" i="1"/>
  <c r="BA210" i="1"/>
  <c r="Y210" i="1"/>
  <c r="AI210" i="1"/>
  <c r="P210" i="1"/>
  <c r="T210" i="1"/>
  <c r="G206" i="4"/>
  <c r="E206" i="4"/>
  <c r="L207" i="4"/>
  <c r="N207" i="4"/>
  <c r="M207" i="4"/>
  <c r="K207" i="4"/>
  <c r="J207" i="4"/>
  <c r="I207" i="4"/>
  <c r="D207" i="4"/>
  <c r="B207" i="4"/>
  <c r="C207" i="4"/>
  <c r="P207" i="4" l="1"/>
  <c r="A208" i="4"/>
  <c r="A211" i="1"/>
  <c r="S211" i="1"/>
  <c r="G211" i="1"/>
  <c r="AR211" i="1"/>
  <c r="BX211" i="1"/>
  <c r="BK211" i="1"/>
  <c r="L211" i="1"/>
  <c r="K211" i="1"/>
  <c r="D211" i="1"/>
  <c r="F211" i="1"/>
  <c r="AT210" i="1"/>
  <c r="AK211" i="1"/>
  <c r="BQ211" i="1"/>
  <c r="AF211" i="1"/>
  <c r="C211" i="1"/>
  <c r="BW211" i="1"/>
  <c r="AU211" i="1"/>
  <c r="BY211" i="1"/>
  <c r="BN211" i="1"/>
  <c r="U211" i="1"/>
  <c r="AY211" i="1"/>
  <c r="BH211" i="1"/>
  <c r="AZ211" i="1"/>
  <c r="BA211" i="1"/>
  <c r="R211" i="1"/>
  <c r="AG211" i="1"/>
  <c r="AA211" i="1"/>
  <c r="AB211" i="1"/>
  <c r="AL211" i="1"/>
  <c r="AV211" i="1"/>
  <c r="AS210" i="1"/>
  <c r="BR211" i="1"/>
  <c r="Z211" i="1"/>
  <c r="BE210" i="1"/>
  <c r="AQ211" i="1"/>
  <c r="BB211" i="1"/>
  <c r="T211" i="1"/>
  <c r="W211" i="1"/>
  <c r="I211" i="1"/>
  <c r="BU211" i="1"/>
  <c r="AC211" i="1"/>
  <c r="AO211" i="1"/>
  <c r="BJ211" i="1"/>
  <c r="AI211" i="1"/>
  <c r="M211" i="1"/>
  <c r="AD211" i="1"/>
  <c r="Y211" i="1"/>
  <c r="AH211" i="1"/>
  <c r="BC210" i="1"/>
  <c r="BM211" i="1"/>
  <c r="BD210" i="1"/>
  <c r="BT211" i="1"/>
  <c r="N211" i="1"/>
  <c r="O211" i="1"/>
  <c r="AX211" i="1"/>
  <c r="P211" i="1"/>
  <c r="AE211" i="1"/>
  <c r="J211" i="1"/>
  <c r="BV211" i="1"/>
  <c r="H211" i="1"/>
  <c r="BS211" i="1"/>
  <c r="V211" i="1"/>
  <c r="AW211" i="1"/>
  <c r="BO211" i="1"/>
  <c r="B211" i="1"/>
  <c r="BI211" i="1"/>
  <c r="E211" i="1"/>
  <c r="BZ211" i="1"/>
  <c r="AP211" i="1"/>
  <c r="AM211" i="1"/>
  <c r="Q211" i="1"/>
  <c r="X211" i="1"/>
  <c r="AN211" i="1"/>
  <c r="BP211" i="1"/>
  <c r="E207" i="4"/>
  <c r="B208" i="4"/>
  <c r="D208" i="4"/>
  <c r="N208" i="4"/>
  <c r="K208" i="4"/>
  <c r="I208" i="4"/>
  <c r="J208" i="4"/>
  <c r="M208" i="4"/>
  <c r="L208" i="4"/>
  <c r="C208" i="4"/>
  <c r="G207" i="4"/>
  <c r="P208" i="4" l="1"/>
  <c r="A209" i="4"/>
  <c r="A212" i="1"/>
  <c r="AE212" i="1"/>
  <c r="BN212" i="1"/>
  <c r="BS212" i="1"/>
  <c r="G212" i="1"/>
  <c r="AC212" i="1"/>
  <c r="L212" i="1"/>
  <c r="BR212" i="1"/>
  <c r="C212" i="1"/>
  <c r="BP212" i="1"/>
  <c r="BA212" i="1"/>
  <c r="BT212" i="1"/>
  <c r="BK212" i="1"/>
  <c r="V212" i="1"/>
  <c r="W212" i="1"/>
  <c r="AP212" i="1"/>
  <c r="BC211" i="1"/>
  <c r="K212" i="1"/>
  <c r="AR212" i="1"/>
  <c r="F212" i="1"/>
  <c r="AA212" i="1"/>
  <c r="AG212" i="1"/>
  <c r="BZ212" i="1"/>
  <c r="AQ212" i="1"/>
  <c r="B212" i="1"/>
  <c r="AU212" i="1"/>
  <c r="P212" i="1"/>
  <c r="BD211" i="1"/>
  <c r="BM212" i="1"/>
  <c r="D212" i="1"/>
  <c r="H212" i="1"/>
  <c r="AM212" i="1"/>
  <c r="AK212" i="1"/>
  <c r="BW212" i="1"/>
  <c r="Q212" i="1"/>
  <c r="AB212" i="1"/>
  <c r="AI212" i="1"/>
  <c r="BV212" i="1"/>
  <c r="AY212" i="1"/>
  <c r="BO212" i="1"/>
  <c r="I212" i="1"/>
  <c r="AD212" i="1"/>
  <c r="AV212" i="1"/>
  <c r="N212" i="1"/>
  <c r="AF212" i="1"/>
  <c r="M212" i="1"/>
  <c r="AS211" i="1"/>
  <c r="BI212" i="1"/>
  <c r="S212" i="1"/>
  <c r="AZ212" i="1"/>
  <c r="AX212" i="1"/>
  <c r="E212" i="1"/>
  <c r="BJ212" i="1"/>
  <c r="J212" i="1"/>
  <c r="BE211" i="1"/>
  <c r="U212" i="1"/>
  <c r="BU212" i="1"/>
  <c r="X212" i="1"/>
  <c r="Z212" i="1"/>
  <c r="AT211" i="1"/>
  <c r="O212" i="1"/>
  <c r="BB212" i="1"/>
  <c r="AN212" i="1"/>
  <c r="BX212" i="1"/>
  <c r="BY212" i="1"/>
  <c r="AO212" i="1"/>
  <c r="AH212" i="1"/>
  <c r="AL212" i="1"/>
  <c r="R212" i="1"/>
  <c r="BH212" i="1"/>
  <c r="AW212" i="1"/>
  <c r="T212" i="1"/>
  <c r="Y212" i="1"/>
  <c r="BQ212" i="1"/>
  <c r="L209" i="4"/>
  <c r="K209" i="4"/>
  <c r="I209" i="4"/>
  <c r="N209" i="4"/>
  <c r="D209" i="4"/>
  <c r="C209" i="4"/>
  <c r="B209" i="4"/>
  <c r="M209" i="4"/>
  <c r="J209" i="4"/>
  <c r="E208" i="4"/>
  <c r="G208" i="4"/>
  <c r="P209" i="4" l="1"/>
  <c r="A210" i="4"/>
  <c r="A213" i="1"/>
  <c r="BJ213" i="1"/>
  <c r="G213" i="1"/>
  <c r="M213" i="1"/>
  <c r="AU213" i="1"/>
  <c r="AC213" i="1"/>
  <c r="BO213" i="1"/>
  <c r="AH213" i="1"/>
  <c r="BK213" i="1"/>
  <c r="AS212" i="1"/>
  <c r="AP213" i="1"/>
  <c r="X213" i="1"/>
  <c r="AY213" i="1"/>
  <c r="H213" i="1"/>
  <c r="B213" i="1"/>
  <c r="BU213" i="1"/>
  <c r="BN213" i="1"/>
  <c r="AW213" i="1"/>
  <c r="BP213" i="1"/>
  <c r="T213" i="1"/>
  <c r="AE213" i="1"/>
  <c r="AN213" i="1"/>
  <c r="BB213" i="1"/>
  <c r="BZ213" i="1"/>
  <c r="BC212" i="1"/>
  <c r="S213" i="1"/>
  <c r="BE212" i="1"/>
  <c r="C213" i="1"/>
  <c r="BQ213" i="1"/>
  <c r="AA213" i="1"/>
  <c r="BS213" i="1"/>
  <c r="AM213" i="1"/>
  <c r="D213" i="1"/>
  <c r="AO213" i="1"/>
  <c r="AB213" i="1"/>
  <c r="BM213" i="1"/>
  <c r="I213" i="1"/>
  <c r="BR213" i="1"/>
  <c r="AD213" i="1"/>
  <c r="P213" i="1"/>
  <c r="O213" i="1"/>
  <c r="AF213" i="1"/>
  <c r="E213" i="1"/>
  <c r="AR213" i="1"/>
  <c r="BT213" i="1"/>
  <c r="BY213" i="1"/>
  <c r="L213" i="1"/>
  <c r="BV213" i="1"/>
  <c r="BI213" i="1"/>
  <c r="AQ213" i="1"/>
  <c r="V213" i="1"/>
  <c r="Z213" i="1"/>
  <c r="AI213" i="1"/>
  <c r="AK213" i="1"/>
  <c r="Y213" i="1"/>
  <c r="BW213" i="1"/>
  <c r="AZ213" i="1"/>
  <c r="AL213" i="1"/>
  <c r="R213" i="1"/>
  <c r="BH213" i="1"/>
  <c r="AX213" i="1"/>
  <c r="BD212" i="1"/>
  <c r="AG213" i="1"/>
  <c r="Q213" i="1"/>
  <c r="W213" i="1"/>
  <c r="AV213" i="1"/>
  <c r="N213" i="1"/>
  <c r="J213" i="1"/>
  <c r="AT212" i="1"/>
  <c r="F213" i="1"/>
  <c r="BX213" i="1"/>
  <c r="BA213" i="1"/>
  <c r="U213" i="1"/>
  <c r="K213" i="1"/>
  <c r="N210" i="4"/>
  <c r="C210" i="4"/>
  <c r="J210" i="4"/>
  <c r="D210" i="4"/>
  <c r="M210" i="4"/>
  <c r="B210" i="4"/>
  <c r="L210" i="4"/>
  <c r="K210" i="4"/>
  <c r="I210" i="4"/>
  <c r="E209" i="4"/>
  <c r="G209" i="4"/>
  <c r="P210" i="4" l="1"/>
  <c r="A211" i="4"/>
  <c r="A214" i="1"/>
  <c r="K214" i="1"/>
  <c r="BV214" i="1"/>
  <c r="BX214" i="1"/>
  <c r="AY214" i="1"/>
  <c r="BW214" i="1"/>
  <c r="I214" i="1"/>
  <c r="BM214" i="1"/>
  <c r="F214" i="1"/>
  <c r="BR214" i="1"/>
  <c r="BI214" i="1"/>
  <c r="BP214" i="1"/>
  <c r="BZ214" i="1"/>
  <c r="E214" i="1"/>
  <c r="AX214" i="1"/>
  <c r="AZ214" i="1"/>
  <c r="O214" i="1"/>
  <c r="BA214" i="1"/>
  <c r="BK214" i="1"/>
  <c r="BO214" i="1"/>
  <c r="BC213" i="1"/>
  <c r="BH214" i="1"/>
  <c r="BY214" i="1"/>
  <c r="AK214" i="1"/>
  <c r="N214" i="1"/>
  <c r="BN214" i="1"/>
  <c r="BU214" i="1"/>
  <c r="U214" i="1"/>
  <c r="Q214" i="1"/>
  <c r="AN214" i="1"/>
  <c r="R214" i="1"/>
  <c r="AD214" i="1"/>
  <c r="Z214" i="1"/>
  <c r="AP214" i="1"/>
  <c r="AQ214" i="1"/>
  <c r="BD213" i="1"/>
  <c r="X214" i="1"/>
  <c r="BT214" i="1"/>
  <c r="AS213" i="1"/>
  <c r="J214" i="1"/>
  <c r="AT213" i="1"/>
  <c r="T214" i="1"/>
  <c r="AU214" i="1"/>
  <c r="BB214" i="1"/>
  <c r="AC214" i="1"/>
  <c r="B214" i="1"/>
  <c r="W214" i="1"/>
  <c r="AV214" i="1"/>
  <c r="AI214" i="1"/>
  <c r="AO214" i="1"/>
  <c r="D214" i="1"/>
  <c r="H214" i="1"/>
  <c r="AL214" i="1"/>
  <c r="M214" i="1"/>
  <c r="AB214" i="1"/>
  <c r="G214" i="1"/>
  <c r="AE214" i="1"/>
  <c r="AG214" i="1"/>
  <c r="AA214" i="1"/>
  <c r="BS214" i="1"/>
  <c r="AR214" i="1"/>
  <c r="AW214" i="1"/>
  <c r="BE213" i="1"/>
  <c r="S214" i="1"/>
  <c r="BQ214" i="1"/>
  <c r="Y214" i="1"/>
  <c r="AF214" i="1"/>
  <c r="AM214" i="1"/>
  <c r="P214" i="1"/>
  <c r="AH214" i="1"/>
  <c r="L214" i="1"/>
  <c r="BJ214" i="1"/>
  <c r="V214" i="1"/>
  <c r="C214" i="1"/>
  <c r="E210" i="4"/>
  <c r="N211" i="4"/>
  <c r="J211" i="4"/>
  <c r="M211" i="4"/>
  <c r="K211" i="4"/>
  <c r="B211" i="4"/>
  <c r="I211" i="4"/>
  <c r="C211" i="4"/>
  <c r="L211" i="4"/>
  <c r="D211" i="4"/>
  <c r="G210" i="4"/>
  <c r="P211" i="4" l="1"/>
  <c r="A212" i="4"/>
  <c r="A215" i="1"/>
  <c r="BQ215" i="1"/>
  <c r="BE214" i="1"/>
  <c r="BZ215" i="1"/>
  <c r="P215" i="1"/>
  <c r="BK215" i="1"/>
  <c r="E215" i="1"/>
  <c r="BD214" i="1"/>
  <c r="BW215" i="1"/>
  <c r="AW215" i="1"/>
  <c r="F215" i="1"/>
  <c r="BT215" i="1"/>
  <c r="U215" i="1"/>
  <c r="K215" i="1"/>
  <c r="V215" i="1"/>
  <c r="C215" i="1"/>
  <c r="AK215" i="1"/>
  <c r="T215" i="1"/>
  <c r="L215" i="1"/>
  <c r="AM215" i="1"/>
  <c r="AH215" i="1"/>
  <c r="D215" i="1"/>
  <c r="I215" i="1"/>
  <c r="AQ215" i="1"/>
  <c r="X215" i="1"/>
  <c r="AN215" i="1"/>
  <c r="BV215" i="1"/>
  <c r="AY215" i="1"/>
  <c r="R215" i="1"/>
  <c r="AR215" i="1"/>
  <c r="AS214" i="1"/>
  <c r="BY215" i="1"/>
  <c r="BX215" i="1"/>
  <c r="BI215" i="1"/>
  <c r="Z215" i="1"/>
  <c r="AT214" i="1"/>
  <c r="AZ215" i="1"/>
  <c r="AG215" i="1"/>
  <c r="BN215" i="1"/>
  <c r="M215" i="1"/>
  <c r="J215" i="1"/>
  <c r="AU215" i="1"/>
  <c r="BJ215" i="1"/>
  <c r="BO215" i="1"/>
  <c r="BM215" i="1"/>
  <c r="BP215" i="1"/>
  <c r="BH215" i="1"/>
  <c r="BB215" i="1"/>
  <c r="BC214" i="1"/>
  <c r="BR215" i="1"/>
  <c r="AF215" i="1"/>
  <c r="H215" i="1"/>
  <c r="AP215" i="1"/>
  <c r="N215" i="1"/>
  <c r="AX215" i="1"/>
  <c r="BS215" i="1"/>
  <c r="BU215" i="1"/>
  <c r="S215" i="1"/>
  <c r="B215" i="1"/>
  <c r="AO215" i="1"/>
  <c r="Q215" i="1"/>
  <c r="AL215" i="1"/>
  <c r="AC215" i="1"/>
  <c r="AB215" i="1"/>
  <c r="Y215" i="1"/>
  <c r="AV215" i="1"/>
  <c r="AA215" i="1"/>
  <c r="W215" i="1"/>
  <c r="O215" i="1"/>
  <c r="G215" i="1"/>
  <c r="AD215" i="1"/>
  <c r="AI215" i="1"/>
  <c r="BA215" i="1"/>
  <c r="AE215" i="1"/>
  <c r="G211" i="4"/>
  <c r="N212" i="4"/>
  <c r="I212" i="4"/>
  <c r="C212" i="4"/>
  <c r="D212" i="4"/>
  <c r="B212" i="4"/>
  <c r="K212" i="4"/>
  <c r="L212" i="4"/>
  <c r="J212" i="4"/>
  <c r="M212" i="4"/>
  <c r="E211" i="4"/>
  <c r="P212" i="4" l="1"/>
  <c r="A213" i="4"/>
  <c r="A216" i="1"/>
  <c r="BI216" i="1"/>
  <c r="BS216" i="1"/>
  <c r="AB216" i="1"/>
  <c r="F216" i="1"/>
  <c r="M216" i="1"/>
  <c r="G216" i="1"/>
  <c r="AQ216" i="1"/>
  <c r="AO216" i="1"/>
  <c r="L216" i="1"/>
  <c r="AC216" i="1"/>
  <c r="AZ216" i="1"/>
  <c r="AK216" i="1"/>
  <c r="BK216" i="1"/>
  <c r="V216" i="1"/>
  <c r="BB216" i="1"/>
  <c r="AH216" i="1"/>
  <c r="T216" i="1"/>
  <c r="BN216" i="1"/>
  <c r="BD215" i="1"/>
  <c r="AE216" i="1"/>
  <c r="BU216" i="1"/>
  <c r="BE215" i="1"/>
  <c r="BO216" i="1"/>
  <c r="I216" i="1"/>
  <c r="E216" i="1"/>
  <c r="AL216" i="1"/>
  <c r="BH216" i="1"/>
  <c r="BY216" i="1"/>
  <c r="Y216" i="1"/>
  <c r="AT215" i="1"/>
  <c r="AR216" i="1"/>
  <c r="AU216" i="1"/>
  <c r="D216" i="1"/>
  <c r="AG216" i="1"/>
  <c r="AN216" i="1"/>
  <c r="W216" i="1"/>
  <c r="Z216" i="1"/>
  <c r="BC215" i="1"/>
  <c r="BR216" i="1"/>
  <c r="BM216" i="1"/>
  <c r="BT216" i="1"/>
  <c r="BA216" i="1"/>
  <c r="AP216" i="1"/>
  <c r="P216" i="1"/>
  <c r="R216" i="1"/>
  <c r="BW216" i="1"/>
  <c r="N216" i="1"/>
  <c r="AM216" i="1"/>
  <c r="S216" i="1"/>
  <c r="AV216" i="1"/>
  <c r="H216" i="1"/>
  <c r="AA216" i="1"/>
  <c r="BQ216" i="1"/>
  <c r="AI216" i="1"/>
  <c r="AS215" i="1"/>
  <c r="AY216" i="1"/>
  <c r="AF216" i="1"/>
  <c r="J216" i="1"/>
  <c r="U216" i="1"/>
  <c r="BP216" i="1"/>
  <c r="Q216" i="1"/>
  <c r="BV216" i="1"/>
  <c r="BZ216" i="1"/>
  <c r="C216" i="1"/>
  <c r="BJ216" i="1"/>
  <c r="O216" i="1"/>
  <c r="X216" i="1"/>
  <c r="K216" i="1"/>
  <c r="BX216" i="1"/>
  <c r="AW216" i="1"/>
  <c r="B216" i="1"/>
  <c r="AX216" i="1"/>
  <c r="AD216" i="1"/>
  <c r="E212" i="4"/>
  <c r="D213" i="4"/>
  <c r="M213" i="4"/>
  <c r="I213" i="4"/>
  <c r="B213" i="4"/>
  <c r="C213" i="4"/>
  <c r="N213" i="4"/>
  <c r="J213" i="4"/>
  <c r="L213" i="4"/>
  <c r="K213" i="4"/>
  <c r="G212" i="4"/>
  <c r="P213" i="4" l="1"/>
  <c r="A214" i="4"/>
  <c r="A217" i="1"/>
  <c r="BY217" i="1"/>
  <c r="AW217" i="1"/>
  <c r="AI217" i="1"/>
  <c r="AG217" i="1"/>
  <c r="S217" i="1"/>
  <c r="F217" i="1"/>
  <c r="N217" i="1"/>
  <c r="V217" i="1"/>
  <c r="Z217" i="1"/>
  <c r="E217" i="1"/>
  <c r="BM217" i="1"/>
  <c r="G217" i="1"/>
  <c r="AE217" i="1"/>
  <c r="AM217" i="1"/>
  <c r="BZ217" i="1"/>
  <c r="BA217" i="1"/>
  <c r="AK217" i="1"/>
  <c r="BP217" i="1"/>
  <c r="AL217" i="1"/>
  <c r="AZ217" i="1"/>
  <c r="T217" i="1"/>
  <c r="BW217" i="1"/>
  <c r="X217" i="1"/>
  <c r="M217" i="1"/>
  <c r="O217" i="1"/>
  <c r="BV217" i="1"/>
  <c r="D217" i="1"/>
  <c r="BR217" i="1"/>
  <c r="R217" i="1"/>
  <c r="P217" i="1"/>
  <c r="BN217" i="1"/>
  <c r="BB217" i="1"/>
  <c r="AP217" i="1"/>
  <c r="BK217" i="1"/>
  <c r="BE216" i="1"/>
  <c r="AU217" i="1"/>
  <c r="Q217" i="1"/>
  <c r="BJ217" i="1"/>
  <c r="Y217" i="1"/>
  <c r="AC217" i="1"/>
  <c r="AX217" i="1"/>
  <c r="B217" i="1"/>
  <c r="C217" i="1"/>
  <c r="AD217" i="1"/>
  <c r="U217" i="1"/>
  <c r="BD216" i="1"/>
  <c r="BS217" i="1"/>
  <c r="AF217" i="1"/>
  <c r="BO217" i="1"/>
  <c r="AB217" i="1"/>
  <c r="BT217" i="1"/>
  <c r="BX217" i="1"/>
  <c r="AY217" i="1"/>
  <c r="AO217" i="1"/>
  <c r="W217" i="1"/>
  <c r="I217" i="1"/>
  <c r="BQ217" i="1"/>
  <c r="AR217" i="1"/>
  <c r="H217" i="1"/>
  <c r="J217" i="1"/>
  <c r="L217" i="1"/>
  <c r="AH217" i="1"/>
  <c r="AQ217" i="1"/>
  <c r="BI217" i="1"/>
  <c r="AS216" i="1"/>
  <c r="K217" i="1"/>
  <c r="AV217" i="1"/>
  <c r="BH217" i="1"/>
  <c r="AN217" i="1"/>
  <c r="AT216" i="1"/>
  <c r="BC216" i="1"/>
  <c r="AA217" i="1"/>
  <c r="BU217" i="1"/>
  <c r="E213" i="4"/>
  <c r="G213" i="4"/>
  <c r="D214" i="4"/>
  <c r="M214" i="4"/>
  <c r="L214" i="4"/>
  <c r="I214" i="4"/>
  <c r="K214" i="4"/>
  <c r="B214" i="4"/>
  <c r="J214" i="4"/>
  <c r="C214" i="4"/>
  <c r="N214" i="4"/>
  <c r="P214" i="4" l="1"/>
  <c r="A215" i="4"/>
  <c r="A218" i="1"/>
  <c r="AM218" i="1"/>
  <c r="AX218" i="1"/>
  <c r="AA218" i="1"/>
  <c r="AW218" i="1"/>
  <c r="Z218" i="1"/>
  <c r="AF218" i="1"/>
  <c r="BK218" i="1"/>
  <c r="BD217" i="1"/>
  <c r="Y218" i="1"/>
  <c r="BM218" i="1"/>
  <c r="BP218" i="1"/>
  <c r="BC217" i="1"/>
  <c r="O218" i="1"/>
  <c r="G218" i="1"/>
  <c r="BI218" i="1"/>
  <c r="Q218" i="1"/>
  <c r="BN218" i="1"/>
  <c r="AS217" i="1"/>
  <c r="E218" i="1"/>
  <c r="BT218" i="1"/>
  <c r="BU218" i="1"/>
  <c r="J218" i="1"/>
  <c r="AD218" i="1"/>
  <c r="P218" i="1"/>
  <c r="AC218" i="1"/>
  <c r="BV218" i="1"/>
  <c r="AB218" i="1"/>
  <c r="AU218" i="1"/>
  <c r="S218" i="1"/>
  <c r="U218" i="1"/>
  <c r="AG218" i="1"/>
  <c r="AK218" i="1"/>
  <c r="X218" i="1"/>
  <c r="BA218" i="1"/>
  <c r="BO218" i="1"/>
  <c r="T218" i="1"/>
  <c r="AV218" i="1"/>
  <c r="AL218" i="1"/>
  <c r="W218" i="1"/>
  <c r="F218" i="1"/>
  <c r="AY218" i="1"/>
  <c r="AT217" i="1"/>
  <c r="H218" i="1"/>
  <c r="AZ218" i="1"/>
  <c r="N218" i="1"/>
  <c r="BR218" i="1"/>
  <c r="AI218" i="1"/>
  <c r="BJ218" i="1"/>
  <c r="BE217" i="1"/>
  <c r="R218" i="1"/>
  <c r="AE218" i="1"/>
  <c r="C218" i="1"/>
  <c r="M218" i="1"/>
  <c r="BY218" i="1"/>
  <c r="D218" i="1"/>
  <c r="AH218" i="1"/>
  <c r="AP218" i="1"/>
  <c r="AQ218" i="1"/>
  <c r="BH218" i="1"/>
  <c r="BS218" i="1"/>
  <c r="K218" i="1"/>
  <c r="B218" i="1"/>
  <c r="V218" i="1"/>
  <c r="BB218" i="1"/>
  <c r="I218" i="1"/>
  <c r="BZ218" i="1"/>
  <c r="AN218" i="1"/>
  <c r="AR218" i="1"/>
  <c r="BQ218" i="1"/>
  <c r="L218" i="1"/>
  <c r="AO218" i="1"/>
  <c r="BW218" i="1"/>
  <c r="BX218" i="1"/>
  <c r="G214" i="4"/>
  <c r="E214" i="4"/>
  <c r="L215" i="4"/>
  <c r="N215" i="4"/>
  <c r="I215" i="4"/>
  <c r="D215" i="4"/>
  <c r="J215" i="4"/>
  <c r="B215" i="4"/>
  <c r="C215" i="4"/>
  <c r="K215" i="4"/>
  <c r="M215" i="4"/>
  <c r="P215" i="4" l="1"/>
  <c r="A216" i="4"/>
  <c r="A219" i="1"/>
  <c r="BP219" i="1"/>
  <c r="H219" i="1"/>
  <c r="BR219" i="1"/>
  <c r="BB219" i="1"/>
  <c r="AY219" i="1"/>
  <c r="AT218" i="1"/>
  <c r="AB219" i="1"/>
  <c r="BU219" i="1"/>
  <c r="BK219" i="1"/>
  <c r="AN219" i="1"/>
  <c r="Z219" i="1"/>
  <c r="AC219" i="1"/>
  <c r="AW219" i="1"/>
  <c r="AM219" i="1"/>
  <c r="Y219" i="1"/>
  <c r="AR219" i="1"/>
  <c r="AU219" i="1"/>
  <c r="AK219" i="1"/>
  <c r="BT219" i="1"/>
  <c r="BS219" i="1"/>
  <c r="Q219" i="1"/>
  <c r="AL219" i="1"/>
  <c r="AP219" i="1"/>
  <c r="BW219" i="1"/>
  <c r="BQ219" i="1"/>
  <c r="AS218" i="1"/>
  <c r="N219" i="1"/>
  <c r="BA219" i="1"/>
  <c r="BC218" i="1"/>
  <c r="BZ219" i="1"/>
  <c r="BM219" i="1"/>
  <c r="R219" i="1"/>
  <c r="C219" i="1"/>
  <c r="E219" i="1"/>
  <c r="BV219" i="1"/>
  <c r="AI219" i="1"/>
  <c r="BE218" i="1"/>
  <c r="L219" i="1"/>
  <c r="AQ219" i="1"/>
  <c r="G219" i="1"/>
  <c r="BI219" i="1"/>
  <c r="AG219" i="1"/>
  <c r="T219" i="1"/>
  <c r="X219" i="1"/>
  <c r="F219" i="1"/>
  <c r="BX219" i="1"/>
  <c r="K219" i="1"/>
  <c r="S219" i="1"/>
  <c r="AX219" i="1"/>
  <c r="AA219" i="1"/>
  <c r="BD218" i="1"/>
  <c r="BO219" i="1"/>
  <c r="I219" i="1"/>
  <c r="BH219" i="1"/>
  <c r="W219" i="1"/>
  <c r="M219" i="1"/>
  <c r="AH219" i="1"/>
  <c r="AO219" i="1"/>
  <c r="O219" i="1"/>
  <c r="BN219" i="1"/>
  <c r="U219" i="1"/>
  <c r="AZ219" i="1"/>
  <c r="B219" i="1"/>
  <c r="BJ219" i="1"/>
  <c r="V219" i="1"/>
  <c r="D219" i="1"/>
  <c r="AD219" i="1"/>
  <c r="BY219" i="1"/>
  <c r="AE219" i="1"/>
  <c r="AF219" i="1"/>
  <c r="P219" i="1"/>
  <c r="J219" i="1"/>
  <c r="AV219" i="1"/>
  <c r="E215" i="4"/>
  <c r="G215" i="4"/>
  <c r="J216" i="4"/>
  <c r="B216" i="4"/>
  <c r="C216" i="4"/>
  <c r="D216" i="4"/>
  <c r="N216" i="4"/>
  <c r="M216" i="4"/>
  <c r="L216" i="4"/>
  <c r="I216" i="4"/>
  <c r="K216" i="4"/>
  <c r="P216" i="4" l="1"/>
  <c r="A217" i="4"/>
  <c r="A220" i="1"/>
  <c r="K220" i="1"/>
  <c r="BX220" i="1"/>
  <c r="Z220" i="1"/>
  <c r="AY220" i="1"/>
  <c r="BA220" i="1"/>
  <c r="AE220" i="1"/>
  <c r="BV220" i="1"/>
  <c r="F220" i="1"/>
  <c r="AH220" i="1"/>
  <c r="BB220" i="1"/>
  <c r="BK220" i="1"/>
  <c r="AZ220" i="1"/>
  <c r="W220" i="1"/>
  <c r="AR220" i="1"/>
  <c r="AC220" i="1"/>
  <c r="BY220" i="1"/>
  <c r="BW220" i="1"/>
  <c r="AW220" i="1"/>
  <c r="E220" i="1"/>
  <c r="BZ220" i="1"/>
  <c r="Q220" i="1"/>
  <c r="AQ220" i="1"/>
  <c r="J220" i="1"/>
  <c r="BN220" i="1"/>
  <c r="O220" i="1"/>
  <c r="BI220" i="1"/>
  <c r="H220" i="1"/>
  <c r="AG220" i="1"/>
  <c r="AA220" i="1"/>
  <c r="BM220" i="1"/>
  <c r="BR220" i="1"/>
  <c r="BE219" i="1"/>
  <c r="BU220" i="1"/>
  <c r="B220" i="1"/>
  <c r="BH220" i="1"/>
  <c r="BD219" i="1"/>
  <c r="BC219" i="1"/>
  <c r="V220" i="1"/>
  <c r="I220" i="1"/>
  <c r="U220" i="1"/>
  <c r="BS220" i="1"/>
  <c r="T220" i="1"/>
  <c r="L220" i="1"/>
  <c r="AN220" i="1"/>
  <c r="C220" i="1"/>
  <c r="AS219" i="1"/>
  <c r="N220" i="1"/>
  <c r="AF220" i="1"/>
  <c r="AI220" i="1"/>
  <c r="AU220" i="1"/>
  <c r="M220" i="1"/>
  <c r="AD220" i="1"/>
  <c r="AL220" i="1"/>
  <c r="BJ220" i="1"/>
  <c r="X220" i="1"/>
  <c r="AM220" i="1"/>
  <c r="D220" i="1"/>
  <c r="BQ220" i="1"/>
  <c r="BO220" i="1"/>
  <c r="BT220" i="1"/>
  <c r="AV220" i="1"/>
  <c r="AB220" i="1"/>
  <c r="Y220" i="1"/>
  <c r="R220" i="1"/>
  <c r="AP220" i="1"/>
  <c r="G220" i="1"/>
  <c r="BP220" i="1"/>
  <c r="S220" i="1"/>
  <c r="AK220" i="1"/>
  <c r="P220" i="1"/>
  <c r="AX220" i="1"/>
  <c r="AT219" i="1"/>
  <c r="AO220" i="1"/>
  <c r="E216" i="4"/>
  <c r="N217" i="4"/>
  <c r="J217" i="4"/>
  <c r="D217" i="4"/>
  <c r="B217" i="4"/>
  <c r="C217" i="4"/>
  <c r="I217" i="4"/>
  <c r="L217" i="4"/>
  <c r="K217" i="4"/>
  <c r="M217" i="4"/>
  <c r="G216" i="4"/>
  <c r="P217" i="4" l="1"/>
  <c r="A218" i="4"/>
  <c r="A221" i="1"/>
  <c r="AO221" i="1"/>
  <c r="H221" i="1"/>
  <c r="AR221" i="1"/>
  <c r="X221" i="1"/>
  <c r="W221" i="1"/>
  <c r="BQ221" i="1"/>
  <c r="BS221" i="1"/>
  <c r="BN221" i="1"/>
  <c r="BA221" i="1"/>
  <c r="AZ221" i="1"/>
  <c r="BK221" i="1"/>
  <c r="I221" i="1"/>
  <c r="AE221" i="1"/>
  <c r="T221" i="1"/>
  <c r="BC220" i="1"/>
  <c r="L221" i="1"/>
  <c r="BU221" i="1"/>
  <c r="BM221" i="1"/>
  <c r="AX221" i="1"/>
  <c r="B221" i="1"/>
  <c r="AF221" i="1"/>
  <c r="AD221" i="1"/>
  <c r="BJ221" i="1"/>
  <c r="AB221" i="1"/>
  <c r="AY221" i="1"/>
  <c r="U221" i="1"/>
  <c r="BD220" i="1"/>
  <c r="D221" i="1"/>
  <c r="BH221" i="1"/>
  <c r="AP221" i="1"/>
  <c r="V221" i="1"/>
  <c r="AC221" i="1"/>
  <c r="BZ221" i="1"/>
  <c r="E221" i="1"/>
  <c r="AL221" i="1"/>
  <c r="BI221" i="1"/>
  <c r="P221" i="1"/>
  <c r="BY221" i="1"/>
  <c r="AH221" i="1"/>
  <c r="BP221" i="1"/>
  <c r="N221" i="1"/>
  <c r="Q221" i="1"/>
  <c r="S221" i="1"/>
  <c r="BR221" i="1"/>
  <c r="AS220" i="1"/>
  <c r="BV221" i="1"/>
  <c r="AV221" i="1"/>
  <c r="G221" i="1"/>
  <c r="AQ221" i="1"/>
  <c r="AK221" i="1"/>
  <c r="BO221" i="1"/>
  <c r="K221" i="1"/>
  <c r="M221" i="1"/>
  <c r="AU221" i="1"/>
  <c r="C221" i="1"/>
  <c r="AA221" i="1"/>
  <c r="BX221" i="1"/>
  <c r="R221" i="1"/>
  <c r="AT220" i="1"/>
  <c r="J221" i="1"/>
  <c r="Y221" i="1"/>
  <c r="BB221" i="1"/>
  <c r="AI221" i="1"/>
  <c r="AM221" i="1"/>
  <c r="BT221" i="1"/>
  <c r="AN221" i="1"/>
  <c r="AG221" i="1"/>
  <c r="AW221" i="1"/>
  <c r="Z221" i="1"/>
  <c r="F221" i="1"/>
  <c r="BE220" i="1"/>
  <c r="O221" i="1"/>
  <c r="BW221" i="1"/>
  <c r="L218" i="4"/>
  <c r="N218" i="4"/>
  <c r="I218" i="4"/>
  <c r="K218" i="4"/>
  <c r="M218" i="4"/>
  <c r="J218" i="4"/>
  <c r="C218" i="4"/>
  <c r="B218" i="4"/>
  <c r="D218" i="4"/>
  <c r="E217" i="4"/>
  <c r="G217" i="4"/>
  <c r="P218" i="4" l="1"/>
  <c r="A219" i="4"/>
  <c r="A222" i="1"/>
  <c r="BJ222" i="1"/>
  <c r="U222" i="1"/>
  <c r="V222" i="1"/>
  <c r="BW222" i="1"/>
  <c r="BX222" i="1"/>
  <c r="BD221" i="1"/>
  <c r="Q222" i="1"/>
  <c r="AH222" i="1"/>
  <c r="AO222" i="1"/>
  <c r="Y222" i="1"/>
  <c r="BV222" i="1"/>
  <c r="J222" i="1"/>
  <c r="L222" i="1"/>
  <c r="BC221" i="1"/>
  <c r="W222" i="1"/>
  <c r="BM222" i="1"/>
  <c r="T222" i="1"/>
  <c r="K222" i="1"/>
  <c r="AD222" i="1"/>
  <c r="BP222" i="1"/>
  <c r="AV222" i="1"/>
  <c r="AZ222" i="1"/>
  <c r="H222" i="1"/>
  <c r="BO222" i="1"/>
  <c r="AB222" i="1"/>
  <c r="BZ222" i="1"/>
  <c r="BK222" i="1"/>
  <c r="AU222" i="1"/>
  <c r="AR222" i="1"/>
  <c r="AE222" i="1"/>
  <c r="BU222" i="1"/>
  <c r="BB222" i="1"/>
  <c r="I222" i="1"/>
  <c r="BH222" i="1"/>
  <c r="M222" i="1"/>
  <c r="AF222" i="1"/>
  <c r="N222" i="1"/>
  <c r="C222" i="1"/>
  <c r="BE221" i="1"/>
  <c r="BI222" i="1"/>
  <c r="AY222" i="1"/>
  <c r="AQ222" i="1"/>
  <c r="BS222" i="1"/>
  <c r="AM222" i="1"/>
  <c r="G222" i="1"/>
  <c r="AA222" i="1"/>
  <c r="AG222" i="1"/>
  <c r="F222" i="1"/>
  <c r="AT221" i="1"/>
  <c r="AL222" i="1"/>
  <c r="AC222" i="1"/>
  <c r="B222" i="1"/>
  <c r="AI222" i="1"/>
  <c r="BN222" i="1"/>
  <c r="AW222" i="1"/>
  <c r="AN222" i="1"/>
  <c r="BY222" i="1"/>
  <c r="X222" i="1"/>
  <c r="P222" i="1"/>
  <c r="BT222" i="1"/>
  <c r="AK222" i="1"/>
  <c r="BA222" i="1"/>
  <c r="AS221" i="1"/>
  <c r="BQ222" i="1"/>
  <c r="S222" i="1"/>
  <c r="D222" i="1"/>
  <c r="AX222" i="1"/>
  <c r="R222" i="1"/>
  <c r="Z222" i="1"/>
  <c r="E222" i="1"/>
  <c r="BR222" i="1"/>
  <c r="O222" i="1"/>
  <c r="AP222" i="1"/>
  <c r="G218" i="4"/>
  <c r="E218" i="4"/>
  <c r="M219" i="4"/>
  <c r="K219" i="4"/>
  <c r="J219" i="4"/>
  <c r="D219" i="4"/>
  <c r="B219" i="4"/>
  <c r="L219" i="4"/>
  <c r="C219" i="4"/>
  <c r="N219" i="4"/>
  <c r="I219" i="4"/>
  <c r="P219" i="4" l="1"/>
  <c r="A220" i="4"/>
  <c r="A223" i="1"/>
  <c r="BI223" i="1"/>
  <c r="W223" i="1"/>
  <c r="O223" i="1"/>
  <c r="AL223" i="1"/>
  <c r="BS223" i="1"/>
  <c r="D223" i="1"/>
  <c r="AY223" i="1"/>
  <c r="BN223" i="1"/>
  <c r="K223" i="1"/>
  <c r="BU223" i="1"/>
  <c r="AB223" i="1"/>
  <c r="AZ223" i="1"/>
  <c r="BK223" i="1"/>
  <c r="AT222" i="1"/>
  <c r="AG223" i="1"/>
  <c r="Y223" i="1"/>
  <c r="BT223" i="1"/>
  <c r="H223" i="1"/>
  <c r="J223" i="1"/>
  <c r="L223" i="1"/>
  <c r="AK223" i="1"/>
  <c r="BX223" i="1"/>
  <c r="AW223" i="1"/>
  <c r="AE223" i="1"/>
  <c r="BE222" i="1"/>
  <c r="BB223" i="1"/>
  <c r="BO223" i="1"/>
  <c r="AO223" i="1"/>
  <c r="AA223" i="1"/>
  <c r="Q223" i="1"/>
  <c r="AF223" i="1"/>
  <c r="AC223" i="1"/>
  <c r="BZ223" i="1"/>
  <c r="T223" i="1"/>
  <c r="U223" i="1"/>
  <c r="S223" i="1"/>
  <c r="P223" i="1"/>
  <c r="BC222" i="1"/>
  <c r="BD222" i="1"/>
  <c r="C223" i="1"/>
  <c r="BH223" i="1"/>
  <c r="G223" i="1"/>
  <c r="BQ223" i="1"/>
  <c r="BJ223" i="1"/>
  <c r="Z223" i="1"/>
  <c r="E223" i="1"/>
  <c r="AQ223" i="1"/>
  <c r="AM223" i="1"/>
  <c r="V223" i="1"/>
  <c r="F223" i="1"/>
  <c r="BP223" i="1"/>
  <c r="AX223" i="1"/>
  <c r="R223" i="1"/>
  <c r="X223" i="1"/>
  <c r="BM223" i="1"/>
  <c r="AR223" i="1"/>
  <c r="AH223" i="1"/>
  <c r="BY223" i="1"/>
  <c r="AP223" i="1"/>
  <c r="BW223" i="1"/>
  <c r="B223" i="1"/>
  <c r="BR223" i="1"/>
  <c r="N223" i="1"/>
  <c r="AN223" i="1"/>
  <c r="AD223" i="1"/>
  <c r="AS222" i="1"/>
  <c r="AI223" i="1"/>
  <c r="BA223" i="1"/>
  <c r="BV223" i="1"/>
  <c r="AU223" i="1"/>
  <c r="I223" i="1"/>
  <c r="AV223" i="1"/>
  <c r="M223" i="1"/>
  <c r="L220" i="4"/>
  <c r="K220" i="4"/>
  <c r="C220" i="4"/>
  <c r="D220" i="4"/>
  <c r="I220" i="4"/>
  <c r="N220" i="4"/>
  <c r="M220" i="4"/>
  <c r="J220" i="4"/>
  <c r="B220" i="4"/>
  <c r="E219" i="4"/>
  <c r="G219" i="4"/>
  <c r="P220" i="4" l="1"/>
  <c r="A221" i="4"/>
  <c r="A224" i="1"/>
  <c r="C224" i="1"/>
  <c r="L224" i="1"/>
  <c r="BW224" i="1"/>
  <c r="BM224" i="1"/>
  <c r="V224" i="1"/>
  <c r="AR224" i="1"/>
  <c r="AG224" i="1"/>
  <c r="AP224" i="1"/>
  <c r="AK224" i="1"/>
  <c r="O224" i="1"/>
  <c r="H224" i="1"/>
  <c r="BB224" i="1"/>
  <c r="AM224" i="1"/>
  <c r="AH224" i="1"/>
  <c r="BY224" i="1"/>
  <c r="AD224" i="1"/>
  <c r="AI224" i="1"/>
  <c r="E224" i="1"/>
  <c r="BJ224" i="1"/>
  <c r="AV224" i="1"/>
  <c r="BC223" i="1"/>
  <c r="B224" i="1"/>
  <c r="BZ224" i="1"/>
  <c r="BV224" i="1"/>
  <c r="AA224" i="1"/>
  <c r="BS224" i="1"/>
  <c r="BH224" i="1"/>
  <c r="AZ224" i="1"/>
  <c r="Y224" i="1"/>
  <c r="AW224" i="1"/>
  <c r="BQ224" i="1"/>
  <c r="AX224" i="1"/>
  <c r="BX224" i="1"/>
  <c r="I224" i="1"/>
  <c r="X224" i="1"/>
  <c r="M224" i="1"/>
  <c r="AT223" i="1"/>
  <c r="BP224" i="1"/>
  <c r="G224" i="1"/>
  <c r="U224" i="1"/>
  <c r="BD223" i="1"/>
  <c r="J224" i="1"/>
  <c r="BK224" i="1"/>
  <c r="AL224" i="1"/>
  <c r="BN224" i="1"/>
  <c r="AE224" i="1"/>
  <c r="BO224" i="1"/>
  <c r="BI224" i="1"/>
  <c r="BA224" i="1"/>
  <c r="AB224" i="1"/>
  <c r="BR224" i="1"/>
  <c r="BT224" i="1"/>
  <c r="Q224" i="1"/>
  <c r="AQ224" i="1"/>
  <c r="R224" i="1"/>
  <c r="AS223" i="1"/>
  <c r="AO224" i="1"/>
  <c r="AU224" i="1"/>
  <c r="W224" i="1"/>
  <c r="Z224" i="1"/>
  <c r="AY224" i="1"/>
  <c r="K224" i="1"/>
  <c r="F224" i="1"/>
  <c r="T224" i="1"/>
  <c r="BE223" i="1"/>
  <c r="BU224" i="1"/>
  <c r="D224" i="1"/>
  <c r="AF224" i="1"/>
  <c r="P224" i="1"/>
  <c r="AC224" i="1"/>
  <c r="AN224" i="1"/>
  <c r="S224" i="1"/>
  <c r="N224" i="1"/>
  <c r="M221" i="4"/>
  <c r="C221" i="4"/>
  <c r="B221" i="4"/>
  <c r="D221" i="4"/>
  <c r="L221" i="4"/>
  <c r="N221" i="4"/>
  <c r="J221" i="4"/>
  <c r="I221" i="4"/>
  <c r="K221" i="4"/>
  <c r="G220" i="4"/>
  <c r="E220" i="4"/>
  <c r="P221" i="4" l="1"/>
  <c r="A222" i="4"/>
  <c r="A225" i="1"/>
  <c r="X225" i="1"/>
  <c r="BE224" i="1"/>
  <c r="AA225" i="1"/>
  <c r="AK225" i="1"/>
  <c r="J225" i="1"/>
  <c r="BN225" i="1"/>
  <c r="AY225" i="1"/>
  <c r="BC224" i="1"/>
  <c r="B225" i="1"/>
  <c r="S225" i="1"/>
  <c r="BZ225" i="1"/>
  <c r="BY225" i="1"/>
  <c r="D225" i="1"/>
  <c r="W225" i="1"/>
  <c r="AB225" i="1"/>
  <c r="BW225" i="1"/>
  <c r="AQ225" i="1"/>
  <c r="AR225" i="1"/>
  <c r="AM225" i="1"/>
  <c r="AS224" i="1"/>
  <c r="I225" i="1"/>
  <c r="BU225" i="1"/>
  <c r="BA225" i="1"/>
  <c r="AT224" i="1"/>
  <c r="AP225" i="1"/>
  <c r="BB225" i="1"/>
  <c r="E225" i="1"/>
  <c r="P225" i="1"/>
  <c r="AN225" i="1"/>
  <c r="Z225" i="1"/>
  <c r="AF225" i="1"/>
  <c r="BR225" i="1"/>
  <c r="N225" i="1"/>
  <c r="BD224" i="1"/>
  <c r="AZ225" i="1"/>
  <c r="U225" i="1"/>
  <c r="R225" i="1"/>
  <c r="K225" i="1"/>
  <c r="BH225" i="1"/>
  <c r="Y225" i="1"/>
  <c r="Q225" i="1"/>
  <c r="AX225" i="1"/>
  <c r="AU225" i="1"/>
  <c r="BO225" i="1"/>
  <c r="AW225" i="1"/>
  <c r="AE225" i="1"/>
  <c r="BV225" i="1"/>
  <c r="G225" i="1"/>
  <c r="BX225" i="1"/>
  <c r="BT225" i="1"/>
  <c r="AO225" i="1"/>
  <c r="AG225" i="1"/>
  <c r="L225" i="1"/>
  <c r="O225" i="1"/>
  <c r="BQ225" i="1"/>
  <c r="C225" i="1"/>
  <c r="BI225" i="1"/>
  <c r="BM225" i="1"/>
  <c r="T225" i="1"/>
  <c r="M225" i="1"/>
  <c r="BK225" i="1"/>
  <c r="BS225" i="1"/>
  <c r="AI225" i="1"/>
  <c r="BJ225" i="1"/>
  <c r="F225" i="1"/>
  <c r="AV225" i="1"/>
  <c r="BP225" i="1"/>
  <c r="V225" i="1"/>
  <c r="H225" i="1"/>
  <c r="AC225" i="1"/>
  <c r="AL225" i="1"/>
  <c r="AH225" i="1"/>
  <c r="AD225" i="1"/>
  <c r="E221" i="4"/>
  <c r="L222" i="4"/>
  <c r="N222" i="4"/>
  <c r="I222" i="4"/>
  <c r="K222" i="4"/>
  <c r="J222" i="4"/>
  <c r="M222" i="4"/>
  <c r="C222" i="4"/>
  <c r="D222" i="4"/>
  <c r="B222" i="4"/>
  <c r="G221" i="4"/>
  <c r="P222" i="4" l="1"/>
  <c r="A223" i="4"/>
  <c r="A226" i="1"/>
  <c r="BB226" i="1"/>
  <c r="BW226" i="1"/>
  <c r="BI226" i="1"/>
  <c r="R226" i="1"/>
  <c r="BO226" i="1"/>
  <c r="AY226" i="1"/>
  <c r="BP226" i="1"/>
  <c r="I226" i="1"/>
  <c r="W226" i="1"/>
  <c r="AN226" i="1"/>
  <c r="AW226" i="1"/>
  <c r="K226" i="1"/>
  <c r="AL226" i="1"/>
  <c r="BV226" i="1"/>
  <c r="BH226" i="1"/>
  <c r="BA226" i="1"/>
  <c r="S226" i="1"/>
  <c r="AR226" i="1"/>
  <c r="AQ226" i="1"/>
  <c r="N226" i="1"/>
  <c r="BM226" i="1"/>
  <c r="M226" i="1"/>
  <c r="E226" i="1"/>
  <c r="AB226" i="1"/>
  <c r="AO226" i="1"/>
  <c r="F226" i="1"/>
  <c r="BJ226" i="1"/>
  <c r="AC226" i="1"/>
  <c r="AG226" i="1"/>
  <c r="Y226" i="1"/>
  <c r="BK226" i="1"/>
  <c r="V226" i="1"/>
  <c r="BQ226" i="1"/>
  <c r="AV226" i="1"/>
  <c r="AH226" i="1"/>
  <c r="BU226" i="1"/>
  <c r="BN226" i="1"/>
  <c r="AS225" i="1"/>
  <c r="H226" i="1"/>
  <c r="AU226" i="1"/>
  <c r="AT225" i="1"/>
  <c r="T226" i="1"/>
  <c r="AP226" i="1"/>
  <c r="AA226" i="1"/>
  <c r="D226" i="1"/>
  <c r="J226" i="1"/>
  <c r="X226" i="1"/>
  <c r="BE225" i="1"/>
  <c r="U226" i="1"/>
  <c r="AK226" i="1"/>
  <c r="P226" i="1"/>
  <c r="BS226" i="1"/>
  <c r="BD225" i="1"/>
  <c r="L226" i="1"/>
  <c r="AX226" i="1"/>
  <c r="B226" i="1"/>
  <c r="AE226" i="1"/>
  <c r="AZ226" i="1"/>
  <c r="AF226" i="1"/>
  <c r="Z226" i="1"/>
  <c r="C226" i="1"/>
  <c r="BR226" i="1"/>
  <c r="Q226" i="1"/>
  <c r="BT226" i="1"/>
  <c r="BZ226" i="1"/>
  <c r="AI226" i="1"/>
  <c r="O226" i="1"/>
  <c r="G226" i="1"/>
  <c r="BC225" i="1"/>
  <c r="AD226" i="1"/>
  <c r="BX226" i="1"/>
  <c r="BY226" i="1"/>
  <c r="AM226" i="1"/>
  <c r="L223" i="4"/>
  <c r="D223" i="4"/>
  <c r="B223" i="4"/>
  <c r="J223" i="4"/>
  <c r="I223" i="4"/>
  <c r="M223" i="4"/>
  <c r="N223" i="4"/>
  <c r="K223" i="4"/>
  <c r="C223" i="4"/>
  <c r="G222" i="4"/>
  <c r="E222" i="4"/>
  <c r="P223" i="4" l="1"/>
  <c r="A224" i="4"/>
  <c r="A227" i="1"/>
  <c r="E227" i="1"/>
  <c r="BN227" i="1"/>
  <c r="BP227" i="1"/>
  <c r="AY227" i="1"/>
  <c r="AR227" i="1"/>
  <c r="L227" i="1"/>
  <c r="AE227" i="1"/>
  <c r="BV227" i="1"/>
  <c r="F227" i="1"/>
  <c r="AL227" i="1"/>
  <c r="AG227" i="1"/>
  <c r="N227" i="1"/>
  <c r="J227" i="1"/>
  <c r="AV227" i="1"/>
  <c r="AW227" i="1"/>
  <c r="BR227" i="1"/>
  <c r="BS227" i="1"/>
  <c r="AP227" i="1"/>
  <c r="AQ227" i="1"/>
  <c r="X227" i="1"/>
  <c r="BZ227" i="1"/>
  <c r="G227" i="1"/>
  <c r="AC227" i="1"/>
  <c r="C227" i="1"/>
  <c r="Y227" i="1"/>
  <c r="AK227" i="1"/>
  <c r="R227" i="1"/>
  <c r="T227" i="1"/>
  <c r="AU227" i="1"/>
  <c r="BA227" i="1"/>
  <c r="BJ227" i="1"/>
  <c r="AX227" i="1"/>
  <c r="BH227" i="1"/>
  <c r="O227" i="1"/>
  <c r="AB227" i="1"/>
  <c r="AM227" i="1"/>
  <c r="S227" i="1"/>
  <c r="BD226" i="1"/>
  <c r="BY227" i="1"/>
  <c r="BC226" i="1"/>
  <c r="BO227" i="1"/>
  <c r="B227" i="1"/>
  <c r="AH227" i="1"/>
  <c r="H227" i="1"/>
  <c r="BX227" i="1"/>
  <c r="BB227" i="1"/>
  <c r="BU227" i="1"/>
  <c r="AZ227" i="1"/>
  <c r="BI227" i="1"/>
  <c r="BQ227" i="1"/>
  <c r="U227" i="1"/>
  <c r="Z227" i="1"/>
  <c r="AS226" i="1"/>
  <c r="W227" i="1"/>
  <c r="AT226" i="1"/>
  <c r="V227" i="1"/>
  <c r="AI227" i="1"/>
  <c r="AO227" i="1"/>
  <c r="BW227" i="1"/>
  <c r="AD227" i="1"/>
  <c r="AA227" i="1"/>
  <c r="Q227" i="1"/>
  <c r="P227" i="1"/>
  <c r="M227" i="1"/>
  <c r="BE226" i="1"/>
  <c r="I227" i="1"/>
  <c r="AF227" i="1"/>
  <c r="K227" i="1"/>
  <c r="BT227" i="1"/>
  <c r="D227" i="1"/>
  <c r="BM227" i="1"/>
  <c r="AN227" i="1"/>
  <c r="BK227" i="1"/>
  <c r="E223" i="4"/>
  <c r="L224" i="4"/>
  <c r="K224" i="4"/>
  <c r="M224" i="4"/>
  <c r="I224" i="4"/>
  <c r="C224" i="4"/>
  <c r="N224" i="4"/>
  <c r="D224" i="4"/>
  <c r="J224" i="4"/>
  <c r="B224" i="4"/>
  <c r="G223" i="4"/>
  <c r="P224" i="4" l="1"/>
  <c r="A225" i="4"/>
  <c r="A228" i="1"/>
  <c r="BQ228" i="1"/>
  <c r="W228" i="1"/>
  <c r="P228" i="1"/>
  <c r="N228" i="1"/>
  <c r="BI228" i="1"/>
  <c r="BJ228" i="1"/>
  <c r="C228" i="1"/>
  <c r="B228" i="1"/>
  <c r="M228" i="1"/>
  <c r="AW228" i="1"/>
  <c r="AC228" i="1"/>
  <c r="AN228" i="1"/>
  <c r="S228" i="1"/>
  <c r="H228" i="1"/>
  <c r="E228" i="1"/>
  <c r="Z228" i="1"/>
  <c r="X228" i="1"/>
  <c r="BW228" i="1"/>
  <c r="AI228" i="1"/>
  <c r="AA228" i="1"/>
  <c r="AK228" i="1"/>
  <c r="J228" i="1"/>
  <c r="I228" i="1"/>
  <c r="AR228" i="1"/>
  <c r="BC227" i="1"/>
  <c r="K228" i="1"/>
  <c r="BS228" i="1"/>
  <c r="BY228" i="1"/>
  <c r="AM228" i="1"/>
  <c r="BH228" i="1"/>
  <c r="BV228" i="1"/>
  <c r="BN228" i="1"/>
  <c r="BT228" i="1"/>
  <c r="AE228" i="1"/>
  <c r="BA228" i="1"/>
  <c r="BU228" i="1"/>
  <c r="BE227" i="1"/>
  <c r="BP228" i="1"/>
  <c r="AQ228" i="1"/>
  <c r="L228" i="1"/>
  <c r="D228" i="1"/>
  <c r="U228" i="1"/>
  <c r="BK228" i="1"/>
  <c r="AS227" i="1"/>
  <c r="AG228" i="1"/>
  <c r="AH228" i="1"/>
  <c r="AD228" i="1"/>
  <c r="R228" i="1"/>
  <c r="F228" i="1"/>
  <c r="BM228" i="1"/>
  <c r="AU228" i="1"/>
  <c r="AY228" i="1"/>
  <c r="AX228" i="1"/>
  <c r="AL228" i="1"/>
  <c r="BX228" i="1"/>
  <c r="AT227" i="1"/>
  <c r="AZ228" i="1"/>
  <c r="AB228" i="1"/>
  <c r="AF228" i="1"/>
  <c r="T228" i="1"/>
  <c r="Q228" i="1"/>
  <c r="AO228" i="1"/>
  <c r="BO228" i="1"/>
  <c r="G228" i="1"/>
  <c r="AP228" i="1"/>
  <c r="V228" i="1"/>
  <c r="BR228" i="1"/>
  <c r="O228" i="1"/>
  <c r="AV228" i="1"/>
  <c r="BD227" i="1"/>
  <c r="BB228" i="1"/>
  <c r="BZ228" i="1"/>
  <c r="Y228" i="1"/>
  <c r="I225" i="4"/>
  <c r="M225" i="4"/>
  <c r="K225" i="4"/>
  <c r="C225" i="4"/>
  <c r="B225" i="4"/>
  <c r="D225" i="4"/>
  <c r="N225" i="4"/>
  <c r="L225" i="4"/>
  <c r="J225" i="4"/>
  <c r="E224" i="4"/>
  <c r="G224" i="4"/>
  <c r="P225" i="4" l="1"/>
  <c r="A226" i="4"/>
  <c r="A229" i="1"/>
  <c r="AK229" i="1"/>
  <c r="AN229" i="1"/>
  <c r="BB229" i="1"/>
  <c r="BQ229" i="1"/>
  <c r="AM229" i="1"/>
  <c r="BI229" i="1"/>
  <c r="G229" i="1"/>
  <c r="AU229" i="1"/>
  <c r="BW229" i="1"/>
  <c r="I229" i="1"/>
  <c r="AW229" i="1"/>
  <c r="AZ229" i="1"/>
  <c r="AD229" i="1"/>
  <c r="W229" i="1"/>
  <c r="R229" i="1"/>
  <c r="AE229" i="1"/>
  <c r="T229" i="1"/>
  <c r="B229" i="1"/>
  <c r="BR229" i="1"/>
  <c r="M229" i="1"/>
  <c r="X229" i="1"/>
  <c r="Q229" i="1"/>
  <c r="BO229" i="1"/>
  <c r="AA229" i="1"/>
  <c r="BZ229" i="1"/>
  <c r="C229" i="1"/>
  <c r="BK229" i="1"/>
  <c r="AB229" i="1"/>
  <c r="BJ229" i="1"/>
  <c r="K229" i="1"/>
  <c r="J229" i="1"/>
  <c r="BX229" i="1"/>
  <c r="F229" i="1"/>
  <c r="BC228" i="1"/>
  <c r="AG229" i="1"/>
  <c r="L229" i="1"/>
  <c r="E229" i="1"/>
  <c r="AP229" i="1"/>
  <c r="U229" i="1"/>
  <c r="AO229" i="1"/>
  <c r="AV229" i="1"/>
  <c r="AI229" i="1"/>
  <c r="N229" i="1"/>
  <c r="AR229" i="1"/>
  <c r="P229" i="1"/>
  <c r="AT228" i="1"/>
  <c r="BN229" i="1"/>
  <c r="BD228" i="1"/>
  <c r="S229" i="1"/>
  <c r="AY229" i="1"/>
  <c r="Z229" i="1"/>
  <c r="AX229" i="1"/>
  <c r="BT229" i="1"/>
  <c r="BS229" i="1"/>
  <c r="AS228" i="1"/>
  <c r="BV229" i="1"/>
  <c r="BM229" i="1"/>
  <c r="BY229" i="1"/>
  <c r="BU229" i="1"/>
  <c r="Y229" i="1"/>
  <c r="AL229" i="1"/>
  <c r="BA229" i="1"/>
  <c r="AF229" i="1"/>
  <c r="BH229" i="1"/>
  <c r="AH229" i="1"/>
  <c r="AC229" i="1"/>
  <c r="AQ229" i="1"/>
  <c r="D229" i="1"/>
  <c r="BE228" i="1"/>
  <c r="H229" i="1"/>
  <c r="V229" i="1"/>
  <c r="O229" i="1"/>
  <c r="BP229" i="1"/>
  <c r="E225" i="4"/>
  <c r="J226" i="4"/>
  <c r="C226" i="4"/>
  <c r="D226" i="4"/>
  <c r="M226" i="4"/>
  <c r="B226" i="4"/>
  <c r="I226" i="4"/>
  <c r="L226" i="4"/>
  <c r="K226" i="4"/>
  <c r="N226" i="4"/>
  <c r="G225" i="4"/>
  <c r="P226" i="4" l="1"/>
  <c r="A227" i="4"/>
  <c r="A230" i="1"/>
  <c r="O230" i="1"/>
  <c r="B230" i="1"/>
  <c r="BO230" i="1"/>
  <c r="BB230" i="1"/>
  <c r="L230" i="1"/>
  <c r="AP230" i="1"/>
  <c r="BR230" i="1"/>
  <c r="BI230" i="1"/>
  <c r="BY230" i="1"/>
  <c r="J230" i="1"/>
  <c r="I230" i="1"/>
  <c r="T230" i="1"/>
  <c r="BW230" i="1"/>
  <c r="BM230" i="1"/>
  <c r="M230" i="1"/>
  <c r="AO230" i="1"/>
  <c r="BH230" i="1"/>
  <c r="G230" i="1"/>
  <c r="BS230" i="1"/>
  <c r="AM230" i="1"/>
  <c r="R230" i="1"/>
  <c r="BK230" i="1"/>
  <c r="W230" i="1"/>
  <c r="AU230" i="1"/>
  <c r="BD229" i="1"/>
  <c r="Q230" i="1"/>
  <c r="H230" i="1"/>
  <c r="BQ230" i="1"/>
  <c r="AC230" i="1"/>
  <c r="S230" i="1"/>
  <c r="AG230" i="1"/>
  <c r="V230" i="1"/>
  <c r="AS229" i="1"/>
  <c r="N230" i="1"/>
  <c r="BA230" i="1"/>
  <c r="AA230" i="1"/>
  <c r="BN230" i="1"/>
  <c r="AZ230" i="1"/>
  <c r="D230" i="1"/>
  <c r="AH230" i="1"/>
  <c r="BV230" i="1"/>
  <c r="AF230" i="1"/>
  <c r="AW230" i="1"/>
  <c r="AK230" i="1"/>
  <c r="AT229" i="1"/>
  <c r="BZ230" i="1"/>
  <c r="C230" i="1"/>
  <c r="U230" i="1"/>
  <c r="Y230" i="1"/>
  <c r="AB230" i="1"/>
  <c r="X230" i="1"/>
  <c r="AR230" i="1"/>
  <c r="AE230" i="1"/>
  <c r="AX230" i="1"/>
  <c r="F230" i="1"/>
  <c r="BT230" i="1"/>
  <c r="AQ230" i="1"/>
  <c r="BC229" i="1"/>
  <c r="P230" i="1"/>
  <c r="AY230" i="1"/>
  <c r="E230" i="1"/>
  <c r="BE229" i="1"/>
  <c r="Z230" i="1"/>
  <c r="BP230" i="1"/>
  <c r="BJ230" i="1"/>
  <c r="AV230" i="1"/>
  <c r="BU230" i="1"/>
  <c r="AL230" i="1"/>
  <c r="AD230" i="1"/>
  <c r="AI230" i="1"/>
  <c r="AN230" i="1"/>
  <c r="K230" i="1"/>
  <c r="BX230" i="1"/>
  <c r="G226" i="4"/>
  <c r="D227" i="4"/>
  <c r="J227" i="4"/>
  <c r="I227" i="4"/>
  <c r="K227" i="4"/>
  <c r="L227" i="4"/>
  <c r="M227" i="4"/>
  <c r="B227" i="4"/>
  <c r="N227" i="4"/>
  <c r="C227" i="4"/>
  <c r="E226" i="4"/>
  <c r="P227" i="4" l="1"/>
  <c r="A228" i="4"/>
  <c r="A231" i="1"/>
  <c r="BZ231" i="1"/>
  <c r="AT230" i="1"/>
  <c r="BC230" i="1"/>
  <c r="D231" i="1"/>
  <c r="AM231" i="1"/>
  <c r="M231" i="1"/>
  <c r="BB231" i="1"/>
  <c r="BR231" i="1"/>
  <c r="BJ231" i="1"/>
  <c r="AZ231" i="1"/>
  <c r="BV231" i="1"/>
  <c r="P231" i="1"/>
  <c r="X231" i="1"/>
  <c r="AI231" i="1"/>
  <c r="O231" i="1"/>
  <c r="AW231" i="1"/>
  <c r="F231" i="1"/>
  <c r="AF231" i="1"/>
  <c r="C231" i="1"/>
  <c r="B231" i="1"/>
  <c r="AD231" i="1"/>
  <c r="BW231" i="1"/>
  <c r="N231" i="1"/>
  <c r="BK231" i="1"/>
  <c r="BE230" i="1"/>
  <c r="AP231" i="1"/>
  <c r="AV231" i="1"/>
  <c r="BD230" i="1"/>
  <c r="Y231" i="1"/>
  <c r="AS230" i="1"/>
  <c r="U231" i="1"/>
  <c r="AQ231" i="1"/>
  <c r="E231" i="1"/>
  <c r="T231" i="1"/>
  <c r="K231" i="1"/>
  <c r="AY231" i="1"/>
  <c r="AK231" i="1"/>
  <c r="AO231" i="1"/>
  <c r="BU231" i="1"/>
  <c r="BP231" i="1"/>
  <c r="AR231" i="1"/>
  <c r="G231" i="1"/>
  <c r="BO231" i="1"/>
  <c r="BA231" i="1"/>
  <c r="J231" i="1"/>
  <c r="BM231" i="1"/>
  <c r="BN231" i="1"/>
  <c r="S231" i="1"/>
  <c r="AH231" i="1"/>
  <c r="AC231" i="1"/>
  <c r="AB231" i="1"/>
  <c r="AA231" i="1"/>
  <c r="AE231" i="1"/>
  <c r="BS231" i="1"/>
  <c r="BT231" i="1"/>
  <c r="R231" i="1"/>
  <c r="AG231" i="1"/>
  <c r="BH231" i="1"/>
  <c r="AX231" i="1"/>
  <c r="AU231" i="1"/>
  <c r="AN231" i="1"/>
  <c r="H231" i="1"/>
  <c r="BX231" i="1"/>
  <c r="BY231" i="1"/>
  <c r="I231" i="1"/>
  <c r="BQ231" i="1"/>
  <c r="L231" i="1"/>
  <c r="V231" i="1"/>
  <c r="Z231" i="1"/>
  <c r="W231" i="1"/>
  <c r="BI231" i="1"/>
  <c r="AL231" i="1"/>
  <c r="Q231" i="1"/>
  <c r="M228" i="4"/>
  <c r="K228" i="4"/>
  <c r="L228" i="4"/>
  <c r="C228" i="4"/>
  <c r="D228" i="4"/>
  <c r="I228" i="4"/>
  <c r="B228" i="4"/>
  <c r="J228" i="4"/>
  <c r="N228" i="4"/>
  <c r="E227" i="4"/>
  <c r="G227" i="4"/>
  <c r="P228" i="4" l="1"/>
  <c r="A229" i="4"/>
  <c r="A232" i="1"/>
  <c r="R232" i="1"/>
  <c r="O232" i="1"/>
  <c r="BR232" i="1"/>
  <c r="X232" i="1"/>
  <c r="AU232" i="1"/>
  <c r="BS232" i="1"/>
  <c r="L232" i="1"/>
  <c r="BY232" i="1"/>
  <c r="J232" i="1"/>
  <c r="BZ232" i="1"/>
  <c r="BT232" i="1"/>
  <c r="AH232" i="1"/>
  <c r="AO232" i="1"/>
  <c r="K232" i="1"/>
  <c r="BE231" i="1"/>
  <c r="BD231" i="1"/>
  <c r="AI232" i="1"/>
  <c r="BA232" i="1"/>
  <c r="BB232" i="1"/>
  <c r="BJ232" i="1"/>
  <c r="BU232" i="1"/>
  <c r="AC232" i="1"/>
  <c r="T232" i="1"/>
  <c r="G232" i="1"/>
  <c r="S232" i="1"/>
  <c r="AK232" i="1"/>
  <c r="F232" i="1"/>
  <c r="D232" i="1"/>
  <c r="BQ232" i="1"/>
  <c r="AM232" i="1"/>
  <c r="C232" i="1"/>
  <c r="AV232" i="1"/>
  <c r="AL232" i="1"/>
  <c r="BM232" i="1"/>
  <c r="E232" i="1"/>
  <c r="BI232" i="1"/>
  <c r="AB232" i="1"/>
  <c r="Q232" i="1"/>
  <c r="BW232" i="1"/>
  <c r="AR232" i="1"/>
  <c r="AQ232" i="1"/>
  <c r="N232" i="1"/>
  <c r="AF232" i="1"/>
  <c r="M232" i="1"/>
  <c r="BO232" i="1"/>
  <c r="AZ232" i="1"/>
  <c r="AP232" i="1"/>
  <c r="AX232" i="1"/>
  <c r="AE232" i="1"/>
  <c r="AS231" i="1"/>
  <c r="BC231" i="1"/>
  <c r="I232" i="1"/>
  <c r="BX232" i="1"/>
  <c r="AY232" i="1"/>
  <c r="AN232" i="1"/>
  <c r="BV232" i="1"/>
  <c r="AA232" i="1"/>
  <c r="BK232" i="1"/>
  <c r="P232" i="1"/>
  <c r="Z232" i="1"/>
  <c r="BH232" i="1"/>
  <c r="AT231" i="1"/>
  <c r="U232" i="1"/>
  <c r="V232" i="1"/>
  <c r="BP232" i="1"/>
  <c r="AG232" i="1"/>
  <c r="H232" i="1"/>
  <c r="BN232" i="1"/>
  <c r="W232" i="1"/>
  <c r="AD232" i="1"/>
  <c r="B232" i="1"/>
  <c r="Y232" i="1"/>
  <c r="AW232" i="1"/>
  <c r="C229" i="4"/>
  <c r="K229" i="4"/>
  <c r="N229" i="4"/>
  <c r="M229" i="4"/>
  <c r="L229" i="4"/>
  <c r="J229" i="4"/>
  <c r="D229" i="4"/>
  <c r="I229" i="4"/>
  <c r="B229" i="4"/>
  <c r="G228" i="4"/>
  <c r="E228" i="4"/>
  <c r="P229" i="4" l="1"/>
  <c r="A230" i="4"/>
  <c r="A233" i="1"/>
  <c r="AC233" i="1"/>
  <c r="U233" i="1"/>
  <c r="BT233" i="1"/>
  <c r="B233" i="1"/>
  <c r="AE233" i="1"/>
  <c r="Y233" i="1"/>
  <c r="Q233" i="1"/>
  <c r="BB233" i="1"/>
  <c r="BV233" i="1"/>
  <c r="BA233" i="1"/>
  <c r="AT232" i="1"/>
  <c r="AG233" i="1"/>
  <c r="BN233" i="1"/>
  <c r="BO233" i="1"/>
  <c r="AX233" i="1"/>
  <c r="T233" i="1"/>
  <c r="L233" i="1"/>
  <c r="BS233" i="1"/>
  <c r="X233" i="1"/>
  <c r="BH233" i="1"/>
  <c r="BJ233" i="1"/>
  <c r="AR233" i="1"/>
  <c r="Z233" i="1"/>
  <c r="AI233" i="1"/>
  <c r="AA233" i="1"/>
  <c r="V233" i="1"/>
  <c r="AZ233" i="1"/>
  <c r="AQ233" i="1"/>
  <c r="H233" i="1"/>
  <c r="BZ233" i="1"/>
  <c r="AU233" i="1"/>
  <c r="AF233" i="1"/>
  <c r="I233" i="1"/>
  <c r="K233" i="1"/>
  <c r="S233" i="1"/>
  <c r="R233" i="1"/>
  <c r="J233" i="1"/>
  <c r="M233" i="1"/>
  <c r="AK233" i="1"/>
  <c r="AO233" i="1"/>
  <c r="E233" i="1"/>
  <c r="F233" i="1"/>
  <c r="BY233" i="1"/>
  <c r="BM233" i="1"/>
  <c r="AN233" i="1"/>
  <c r="AM233" i="1"/>
  <c r="P233" i="1"/>
  <c r="BI233" i="1"/>
  <c r="AB233" i="1"/>
  <c r="BW233" i="1"/>
  <c r="N233" i="1"/>
  <c r="C233" i="1"/>
  <c r="BK233" i="1"/>
  <c r="BC232" i="1"/>
  <c r="AS232" i="1"/>
  <c r="BP233" i="1"/>
  <c r="AW233" i="1"/>
  <c r="G233" i="1"/>
  <c r="AY233" i="1"/>
  <c r="AL233" i="1"/>
  <c r="AH233" i="1"/>
  <c r="BQ233" i="1"/>
  <c r="AP233" i="1"/>
  <c r="AD233" i="1"/>
  <c r="AV233" i="1"/>
  <c r="BD232" i="1"/>
  <c r="BU233" i="1"/>
  <c r="BX233" i="1"/>
  <c r="BE232" i="1"/>
  <c r="BR233" i="1"/>
  <c r="O233" i="1"/>
  <c r="W233" i="1"/>
  <c r="D233" i="1"/>
  <c r="K230" i="4"/>
  <c r="C230" i="4"/>
  <c r="B230" i="4"/>
  <c r="D230" i="4"/>
  <c r="J230" i="4"/>
  <c r="I230" i="4"/>
  <c r="L230" i="4"/>
  <c r="N230" i="4"/>
  <c r="M230" i="4"/>
  <c r="G229" i="4"/>
  <c r="E229" i="4"/>
  <c r="P230" i="4" l="1"/>
  <c r="A231" i="4"/>
  <c r="A234" i="1"/>
  <c r="P234" i="1"/>
  <c r="AS233" i="1"/>
  <c r="M234" i="1"/>
  <c r="AO234" i="1"/>
  <c r="BC233" i="1"/>
  <c r="BU234" i="1"/>
  <c r="J234" i="1"/>
  <c r="BM234" i="1"/>
  <c r="D234" i="1"/>
  <c r="AH234" i="1"/>
  <c r="AK234" i="1"/>
  <c r="O234" i="1"/>
  <c r="BH234" i="1"/>
  <c r="BI234" i="1"/>
  <c r="BX234" i="1"/>
  <c r="AY234" i="1"/>
  <c r="L234" i="1"/>
  <c r="AG234" i="1"/>
  <c r="BD233" i="1"/>
  <c r="BZ234" i="1"/>
  <c r="AL234" i="1"/>
  <c r="AM234" i="1"/>
  <c r="BS234" i="1"/>
  <c r="G234" i="1"/>
  <c r="BQ234" i="1"/>
  <c r="N234" i="1"/>
  <c r="BY234" i="1"/>
  <c r="AA234" i="1"/>
  <c r="AW234" i="1"/>
  <c r="BB234" i="1"/>
  <c r="AZ234" i="1"/>
  <c r="AV234" i="1"/>
  <c r="BR234" i="1"/>
  <c r="BA234" i="1"/>
  <c r="BO234" i="1"/>
  <c r="AB234" i="1"/>
  <c r="AN234" i="1"/>
  <c r="AU234" i="1"/>
  <c r="X234" i="1"/>
  <c r="AP234" i="1"/>
  <c r="AT233" i="1"/>
  <c r="U234" i="1"/>
  <c r="Q234" i="1"/>
  <c r="AF234" i="1"/>
  <c r="S234" i="1"/>
  <c r="C234" i="1"/>
  <c r="AC234" i="1"/>
  <c r="AQ234" i="1"/>
  <c r="AX234" i="1"/>
  <c r="AR234" i="1"/>
  <c r="AD234" i="1"/>
  <c r="BT234" i="1"/>
  <c r="E234" i="1"/>
  <c r="F234" i="1"/>
  <c r="B234" i="1"/>
  <c r="I234" i="1"/>
  <c r="Z234" i="1"/>
  <c r="AI234" i="1"/>
  <c r="BJ234" i="1"/>
  <c r="BV234" i="1"/>
  <c r="T234" i="1"/>
  <c r="K234" i="1"/>
  <c r="BE233" i="1"/>
  <c r="BW234" i="1"/>
  <c r="H234" i="1"/>
  <c r="BP234" i="1"/>
  <c r="Y234" i="1"/>
  <c r="AE234" i="1"/>
  <c r="R234" i="1"/>
  <c r="BN234" i="1"/>
  <c r="W234" i="1"/>
  <c r="V234" i="1"/>
  <c r="BK234" i="1"/>
  <c r="E230" i="4"/>
  <c r="J231" i="4"/>
  <c r="M231" i="4"/>
  <c r="I231" i="4"/>
  <c r="D231" i="4"/>
  <c r="C231" i="4"/>
  <c r="N231" i="4"/>
  <c r="B231" i="4"/>
  <c r="K231" i="4"/>
  <c r="L231" i="4"/>
  <c r="G230" i="4"/>
  <c r="P231" i="4" l="1"/>
  <c r="A232" i="4"/>
  <c r="A235" i="1"/>
  <c r="BO235" i="1"/>
  <c r="AF235" i="1"/>
  <c r="AD235" i="1"/>
  <c r="BB235" i="1"/>
  <c r="D235" i="1"/>
  <c r="AU235" i="1"/>
  <c r="N235" i="1"/>
  <c r="AP235" i="1"/>
  <c r="BU235" i="1"/>
  <c r="O235" i="1"/>
  <c r="H235" i="1"/>
  <c r="AA235" i="1"/>
  <c r="AG235" i="1"/>
  <c r="BX235" i="1"/>
  <c r="AO235" i="1"/>
  <c r="AE235" i="1"/>
  <c r="AT234" i="1"/>
  <c r="AC235" i="1"/>
  <c r="AB235" i="1"/>
  <c r="P235" i="1"/>
  <c r="U235" i="1"/>
  <c r="J235" i="1"/>
  <c r="K235" i="1"/>
  <c r="G235" i="1"/>
  <c r="Z235" i="1"/>
  <c r="L235" i="1"/>
  <c r="AI235" i="1"/>
  <c r="AR235" i="1"/>
  <c r="AY235" i="1"/>
  <c r="W235" i="1"/>
  <c r="BD234" i="1"/>
  <c r="BR235" i="1"/>
  <c r="AZ235" i="1"/>
  <c r="AX235" i="1"/>
  <c r="AH235" i="1"/>
  <c r="X235" i="1"/>
  <c r="AK235" i="1"/>
  <c r="E235" i="1"/>
  <c r="S235" i="1"/>
  <c r="BJ235" i="1"/>
  <c r="Q235" i="1"/>
  <c r="B235" i="1"/>
  <c r="R235" i="1"/>
  <c r="BP235" i="1"/>
  <c r="M235" i="1"/>
  <c r="BA235" i="1"/>
  <c r="BT235" i="1"/>
  <c r="BE234" i="1"/>
  <c r="BZ235" i="1"/>
  <c r="BY235" i="1"/>
  <c r="BQ235" i="1"/>
  <c r="T235" i="1"/>
  <c r="BN235" i="1"/>
  <c r="F235" i="1"/>
  <c r="BI235" i="1"/>
  <c r="AL235" i="1"/>
  <c r="AM235" i="1"/>
  <c r="AW235" i="1"/>
  <c r="BC234" i="1"/>
  <c r="BV235" i="1"/>
  <c r="C235" i="1"/>
  <c r="BM235" i="1"/>
  <c r="BW235" i="1"/>
  <c r="AV235" i="1"/>
  <c r="BS235" i="1"/>
  <c r="AQ235" i="1"/>
  <c r="I235" i="1"/>
  <c r="Y235" i="1"/>
  <c r="V235" i="1"/>
  <c r="BH235" i="1"/>
  <c r="BK235" i="1"/>
  <c r="AS234" i="1"/>
  <c r="AN235" i="1"/>
  <c r="G231" i="4"/>
  <c r="K232" i="4"/>
  <c r="M232" i="4"/>
  <c r="J232" i="4"/>
  <c r="I232" i="4"/>
  <c r="N232" i="4"/>
  <c r="D232" i="4"/>
  <c r="B232" i="4"/>
  <c r="C232" i="4"/>
  <c r="L232" i="4"/>
  <c r="E231" i="4"/>
  <c r="P232" i="4" l="1"/>
  <c r="A233" i="4"/>
  <c r="A236" i="1"/>
  <c r="AQ236" i="1"/>
  <c r="L236" i="1"/>
  <c r="AC236" i="1"/>
  <c r="Z236" i="1"/>
  <c r="C236" i="1"/>
  <c r="AF236" i="1"/>
  <c r="BW236" i="1"/>
  <c r="Y236" i="1"/>
  <c r="AS235" i="1"/>
  <c r="I236" i="1"/>
  <c r="G236" i="1"/>
  <c r="V236" i="1"/>
  <c r="AZ236" i="1"/>
  <c r="AD236" i="1"/>
  <c r="BJ236" i="1"/>
  <c r="AB236" i="1"/>
  <c r="BQ236" i="1"/>
  <c r="T236" i="1"/>
  <c r="BI236" i="1"/>
  <c r="BO236" i="1"/>
  <c r="R236" i="1"/>
  <c r="BX236" i="1"/>
  <c r="BK236" i="1"/>
  <c r="BT236" i="1"/>
  <c r="O236" i="1"/>
  <c r="AT235" i="1"/>
  <c r="P236" i="1"/>
  <c r="J236" i="1"/>
  <c r="AR236" i="1"/>
  <c r="AY236" i="1"/>
  <c r="AN236" i="1"/>
  <c r="S236" i="1"/>
  <c r="BE235" i="1"/>
  <c r="AO236" i="1"/>
  <c r="X236" i="1"/>
  <c r="M236" i="1"/>
  <c r="BV236" i="1"/>
  <c r="BN236" i="1"/>
  <c r="BH236" i="1"/>
  <c r="BU236" i="1"/>
  <c r="AI236" i="1"/>
  <c r="BD235" i="1"/>
  <c r="H236" i="1"/>
  <c r="BM236" i="1"/>
  <c r="BZ236" i="1"/>
  <c r="AA236" i="1"/>
  <c r="B236" i="1"/>
  <c r="AK236" i="1"/>
  <c r="D236" i="1"/>
  <c r="AH236" i="1"/>
  <c r="BY236" i="1"/>
  <c r="U236" i="1"/>
  <c r="BB236" i="1"/>
  <c r="BS236" i="1"/>
  <c r="AL236" i="1"/>
  <c r="BP236" i="1"/>
  <c r="AM236" i="1"/>
  <c r="AX236" i="1"/>
  <c r="Q236" i="1"/>
  <c r="AW236" i="1"/>
  <c r="BR236" i="1"/>
  <c r="BA236" i="1"/>
  <c r="AG236" i="1"/>
  <c r="N236" i="1"/>
  <c r="AV236" i="1"/>
  <c r="E236" i="1"/>
  <c r="K236" i="1"/>
  <c r="W236" i="1"/>
  <c r="AU236" i="1"/>
  <c r="BC235" i="1"/>
  <c r="AP236" i="1"/>
  <c r="AE236" i="1"/>
  <c r="F236" i="1"/>
  <c r="E232" i="4"/>
  <c r="G232" i="4"/>
  <c r="C233" i="4"/>
  <c r="B233" i="4"/>
  <c r="D233" i="4"/>
  <c r="K233" i="4"/>
  <c r="L233" i="4"/>
  <c r="J233" i="4"/>
  <c r="N233" i="4"/>
  <c r="I233" i="4"/>
  <c r="M233" i="4"/>
  <c r="P233" i="4" l="1"/>
  <c r="A234" i="4"/>
  <c r="A237" i="1"/>
  <c r="AA237" i="1"/>
  <c r="AG237" i="1"/>
  <c r="BB237" i="1"/>
  <c r="AH237" i="1"/>
  <c r="E237" i="1"/>
  <c r="AD237" i="1"/>
  <c r="BC236" i="1"/>
  <c r="J237" i="1"/>
  <c r="BY237" i="1"/>
  <c r="L237" i="1"/>
  <c r="U237" i="1"/>
  <c r="BP237" i="1"/>
  <c r="BR237" i="1"/>
  <c r="AY237" i="1"/>
  <c r="AQ237" i="1"/>
  <c r="BS237" i="1"/>
  <c r="BH237" i="1"/>
  <c r="M237" i="1"/>
  <c r="BO237" i="1"/>
  <c r="N237" i="1"/>
  <c r="Z237" i="1"/>
  <c r="AB237" i="1"/>
  <c r="D237" i="1"/>
  <c r="AT236" i="1"/>
  <c r="BD236" i="1"/>
  <c r="Y237" i="1"/>
  <c r="AP237" i="1"/>
  <c r="G237" i="1"/>
  <c r="AE237" i="1"/>
  <c r="BZ237" i="1"/>
  <c r="Q237" i="1"/>
  <c r="F237" i="1"/>
  <c r="P237" i="1"/>
  <c r="BE236" i="1"/>
  <c r="BX237" i="1"/>
  <c r="T237" i="1"/>
  <c r="BK237" i="1"/>
  <c r="AV237" i="1"/>
  <c r="BW237" i="1"/>
  <c r="BM237" i="1"/>
  <c r="O237" i="1"/>
  <c r="AU237" i="1"/>
  <c r="BN237" i="1"/>
  <c r="AO237" i="1"/>
  <c r="H237" i="1"/>
  <c r="BI237" i="1"/>
  <c r="AF237" i="1"/>
  <c r="K237" i="1"/>
  <c r="W237" i="1"/>
  <c r="AW237" i="1"/>
  <c r="BT237" i="1"/>
  <c r="AL237" i="1"/>
  <c r="BV237" i="1"/>
  <c r="V237" i="1"/>
  <c r="R237" i="1"/>
  <c r="BQ237" i="1"/>
  <c r="I237" i="1"/>
  <c r="B237" i="1"/>
  <c r="AI237" i="1"/>
  <c r="X237" i="1"/>
  <c r="AM237" i="1"/>
  <c r="BU237" i="1"/>
  <c r="AC237" i="1"/>
  <c r="BA237" i="1"/>
  <c r="S237" i="1"/>
  <c r="AR237" i="1"/>
  <c r="C237" i="1"/>
  <c r="AZ237" i="1"/>
  <c r="AS236" i="1"/>
  <c r="BJ237" i="1"/>
  <c r="AX237" i="1"/>
  <c r="AN237" i="1"/>
  <c r="AK237" i="1"/>
  <c r="M234" i="4"/>
  <c r="N234" i="4"/>
  <c r="L234" i="4"/>
  <c r="K234" i="4"/>
  <c r="I234" i="4"/>
  <c r="J234" i="4"/>
  <c r="B234" i="4"/>
  <c r="C234" i="4"/>
  <c r="D234" i="4"/>
  <c r="G233" i="4"/>
  <c r="E233" i="4"/>
  <c r="P234" i="4" l="1"/>
  <c r="A235" i="4"/>
  <c r="A238" i="1"/>
  <c r="Y238" i="1"/>
  <c r="W238" i="1"/>
  <c r="AX238" i="1"/>
  <c r="AK238" i="1"/>
  <c r="AD238" i="1"/>
  <c r="T238" i="1"/>
  <c r="AO238" i="1"/>
  <c r="BR238" i="1"/>
  <c r="AM238" i="1"/>
  <c r="X238" i="1"/>
  <c r="AA238" i="1"/>
  <c r="R238" i="1"/>
  <c r="I238" i="1"/>
  <c r="AE238" i="1"/>
  <c r="P238" i="1"/>
  <c r="AB238" i="1"/>
  <c r="BU238" i="1"/>
  <c r="E238" i="1"/>
  <c r="BD237" i="1"/>
  <c r="AR238" i="1"/>
  <c r="BA238" i="1"/>
  <c r="J238" i="1"/>
  <c r="B238" i="1"/>
  <c r="AF238" i="1"/>
  <c r="Z238" i="1"/>
  <c r="BY238" i="1"/>
  <c r="AG238" i="1"/>
  <c r="K238" i="1"/>
  <c r="BM238" i="1"/>
  <c r="AV238" i="1"/>
  <c r="BJ238" i="1"/>
  <c r="C238" i="1"/>
  <c r="AW238" i="1"/>
  <c r="AN238" i="1"/>
  <c r="AY238" i="1"/>
  <c r="AP238" i="1"/>
  <c r="AC238" i="1"/>
  <c r="Q238" i="1"/>
  <c r="O238" i="1"/>
  <c r="BE237" i="1"/>
  <c r="AL238" i="1"/>
  <c r="AH238" i="1"/>
  <c r="BZ238" i="1"/>
  <c r="BI238" i="1"/>
  <c r="AI238" i="1"/>
  <c r="AQ238" i="1"/>
  <c r="BN238" i="1"/>
  <c r="AZ238" i="1"/>
  <c r="S238" i="1"/>
  <c r="F238" i="1"/>
  <c r="BH238" i="1"/>
  <c r="G238" i="1"/>
  <c r="BT238" i="1"/>
  <c r="BK238" i="1"/>
  <c r="BS238" i="1"/>
  <c r="AS237" i="1"/>
  <c r="N238" i="1"/>
  <c r="BC237" i="1"/>
  <c r="H238" i="1"/>
  <c r="BQ238" i="1"/>
  <c r="BX238" i="1"/>
  <c r="V238" i="1"/>
  <c r="BW238" i="1"/>
  <c r="BV238" i="1"/>
  <c r="BP238" i="1"/>
  <c r="BO238" i="1"/>
  <c r="BB238" i="1"/>
  <c r="D238" i="1"/>
  <c r="M238" i="1"/>
  <c r="U238" i="1"/>
  <c r="L238" i="1"/>
  <c r="AT237" i="1"/>
  <c r="AU238" i="1"/>
  <c r="D235" i="4"/>
  <c r="B235" i="4"/>
  <c r="C235" i="4"/>
  <c r="J235" i="4"/>
  <c r="N235" i="4"/>
  <c r="L235" i="4"/>
  <c r="K235" i="4"/>
  <c r="I235" i="4"/>
  <c r="M235" i="4"/>
  <c r="G234" i="4"/>
  <c r="E234" i="4"/>
  <c r="P235" i="4" l="1"/>
  <c r="A236" i="4"/>
  <c r="A239" i="1"/>
  <c r="AM239" i="1"/>
  <c r="BJ239" i="1"/>
  <c r="AB239" i="1"/>
  <c r="BM239" i="1"/>
  <c r="N239" i="1"/>
  <c r="R239" i="1"/>
  <c r="T239" i="1"/>
  <c r="AN239" i="1"/>
  <c r="E239" i="1"/>
  <c r="BU239" i="1"/>
  <c r="AT238" i="1"/>
  <c r="AL239" i="1"/>
  <c r="B239" i="1"/>
  <c r="BZ239" i="1"/>
  <c r="Q239" i="1"/>
  <c r="BS239" i="1"/>
  <c r="F239" i="1"/>
  <c r="BI239" i="1"/>
  <c r="L239" i="1"/>
  <c r="C239" i="1"/>
  <c r="AR239" i="1"/>
  <c r="BH239" i="1"/>
  <c r="AX239" i="1"/>
  <c r="AS238" i="1"/>
  <c r="AZ239" i="1"/>
  <c r="AK239" i="1"/>
  <c r="D239" i="1"/>
  <c r="BE238" i="1"/>
  <c r="S239" i="1"/>
  <c r="BD238" i="1"/>
  <c r="BR239" i="1"/>
  <c r="BC238" i="1"/>
  <c r="X239" i="1"/>
  <c r="AI239" i="1"/>
  <c r="BT239" i="1"/>
  <c r="BQ239" i="1"/>
  <c r="AA239" i="1"/>
  <c r="P239" i="1"/>
  <c r="U239" i="1"/>
  <c r="O239" i="1"/>
  <c r="J239" i="1"/>
  <c r="AE239" i="1"/>
  <c r="AQ239" i="1"/>
  <c r="AG239" i="1"/>
  <c r="AP239" i="1"/>
  <c r="G239" i="1"/>
  <c r="M239" i="1"/>
  <c r="AD239" i="1"/>
  <c r="AF239" i="1"/>
  <c r="BX239" i="1"/>
  <c r="K239" i="1"/>
  <c r="Y239" i="1"/>
  <c r="AY239" i="1"/>
  <c r="H239" i="1"/>
  <c r="BY239" i="1"/>
  <c r="BA239" i="1"/>
  <c r="BB239" i="1"/>
  <c r="W239" i="1"/>
  <c r="V239" i="1"/>
  <c r="AH239" i="1"/>
  <c r="I239" i="1"/>
  <c r="BP239" i="1"/>
  <c r="BW239" i="1"/>
  <c r="AC239" i="1"/>
  <c r="AU239" i="1"/>
  <c r="AO239" i="1"/>
  <c r="BO239" i="1"/>
  <c r="BV239" i="1"/>
  <c r="BK239" i="1"/>
  <c r="BN239" i="1"/>
  <c r="Z239" i="1"/>
  <c r="AW239" i="1"/>
  <c r="AV239" i="1"/>
  <c r="E235" i="4"/>
  <c r="B236" i="4"/>
  <c r="D236" i="4"/>
  <c r="C236" i="4"/>
  <c r="K236" i="4"/>
  <c r="M236" i="4"/>
  <c r="I236" i="4"/>
  <c r="L236" i="4"/>
  <c r="N236" i="4"/>
  <c r="J236" i="4"/>
  <c r="G235" i="4"/>
  <c r="P236" i="4" l="1"/>
  <c r="A237" i="4"/>
  <c r="A240" i="1"/>
  <c r="AD240" i="1"/>
  <c r="C240" i="1"/>
  <c r="AY240" i="1"/>
  <c r="AQ240" i="1"/>
  <c r="AA240" i="1"/>
  <c r="BR240" i="1"/>
  <c r="AC240" i="1"/>
  <c r="AB240" i="1"/>
  <c r="BY240" i="1"/>
  <c r="AP240" i="1"/>
  <c r="AE240" i="1"/>
  <c r="AW240" i="1"/>
  <c r="BZ240" i="1"/>
  <c r="AS239" i="1"/>
  <c r="BU240" i="1"/>
  <c r="BV240" i="1"/>
  <c r="BN240" i="1"/>
  <c r="BI240" i="1"/>
  <c r="R240" i="1"/>
  <c r="H240" i="1"/>
  <c r="BM240" i="1"/>
  <c r="BA240" i="1"/>
  <c r="B240" i="1"/>
  <c r="BC239" i="1"/>
  <c r="Q240" i="1"/>
  <c r="BT240" i="1"/>
  <c r="W240" i="1"/>
  <c r="BS240" i="1"/>
  <c r="AL240" i="1"/>
  <c r="BW240" i="1"/>
  <c r="G240" i="1"/>
  <c r="AN240" i="1"/>
  <c r="AK240" i="1"/>
  <c r="P240" i="1"/>
  <c r="AG240" i="1"/>
  <c r="AU240" i="1"/>
  <c r="X240" i="1"/>
  <c r="AI240" i="1"/>
  <c r="U240" i="1"/>
  <c r="AH240" i="1"/>
  <c r="AM240" i="1"/>
  <c r="Z240" i="1"/>
  <c r="BX240" i="1"/>
  <c r="BE239" i="1"/>
  <c r="I240" i="1"/>
  <c r="O240" i="1"/>
  <c r="BH240" i="1"/>
  <c r="AZ240" i="1"/>
  <c r="BJ240" i="1"/>
  <c r="J240" i="1"/>
  <c r="BK240" i="1"/>
  <c r="N240" i="1"/>
  <c r="AX240" i="1"/>
  <c r="BQ240" i="1"/>
  <c r="BB240" i="1"/>
  <c r="BD239" i="1"/>
  <c r="AV240" i="1"/>
  <c r="V240" i="1"/>
  <c r="AR240" i="1"/>
  <c r="K240" i="1"/>
  <c r="M240" i="1"/>
  <c r="Y240" i="1"/>
  <c r="D240" i="1"/>
  <c r="L240" i="1"/>
  <c r="T240" i="1"/>
  <c r="AO240" i="1"/>
  <c r="AT239" i="1"/>
  <c r="BP240" i="1"/>
  <c r="E240" i="1"/>
  <c r="S240" i="1"/>
  <c r="BO240" i="1"/>
  <c r="AF240" i="1"/>
  <c r="F240" i="1"/>
  <c r="J237" i="4"/>
  <c r="I237" i="4"/>
  <c r="D237" i="4"/>
  <c r="C237" i="4"/>
  <c r="B237" i="4"/>
  <c r="K237" i="4"/>
  <c r="N237" i="4"/>
  <c r="L237" i="4"/>
  <c r="M237" i="4"/>
  <c r="G236" i="4"/>
  <c r="E236" i="4"/>
  <c r="P237" i="4" l="1"/>
  <c r="A238" i="4"/>
  <c r="A241" i="1"/>
  <c r="AZ241" i="1"/>
  <c r="BP241" i="1"/>
  <c r="W241" i="1"/>
  <c r="G241" i="1"/>
  <c r="Z241" i="1"/>
  <c r="R241" i="1"/>
  <c r="H241" i="1"/>
  <c r="X241" i="1"/>
  <c r="BQ241" i="1"/>
  <c r="AI241" i="1"/>
  <c r="AX241" i="1"/>
  <c r="AG241" i="1"/>
  <c r="BZ241" i="1"/>
  <c r="AU241" i="1"/>
  <c r="K241" i="1"/>
  <c r="BH241" i="1"/>
  <c r="BV241" i="1"/>
  <c r="AB241" i="1"/>
  <c r="AC241" i="1"/>
  <c r="AK241" i="1"/>
  <c r="AW241" i="1"/>
  <c r="D241" i="1"/>
  <c r="AV241" i="1"/>
  <c r="AQ241" i="1"/>
  <c r="AM241" i="1"/>
  <c r="AR241" i="1"/>
  <c r="S241" i="1"/>
  <c r="BK241" i="1"/>
  <c r="L241" i="1"/>
  <c r="AO241" i="1"/>
  <c r="AT240" i="1"/>
  <c r="BM241" i="1"/>
  <c r="J241" i="1"/>
  <c r="AS240" i="1"/>
  <c r="BX241" i="1"/>
  <c r="M241" i="1"/>
  <c r="AL241" i="1"/>
  <c r="AE241" i="1"/>
  <c r="BA241" i="1"/>
  <c r="Q241" i="1"/>
  <c r="AA241" i="1"/>
  <c r="AD241" i="1"/>
  <c r="BC240" i="1"/>
  <c r="C241" i="1"/>
  <c r="BI241" i="1"/>
  <c r="BO241" i="1"/>
  <c r="AF241" i="1"/>
  <c r="O241" i="1"/>
  <c r="P241" i="1"/>
  <c r="BW241" i="1"/>
  <c r="BR241" i="1"/>
  <c r="Y241" i="1"/>
  <c r="U241" i="1"/>
  <c r="N241" i="1"/>
  <c r="AY241" i="1"/>
  <c r="BJ241" i="1"/>
  <c r="T241" i="1"/>
  <c r="B241" i="1"/>
  <c r="BY241" i="1"/>
  <c r="F241" i="1"/>
  <c r="BD240" i="1"/>
  <c r="BN241" i="1"/>
  <c r="BB241" i="1"/>
  <c r="AP241" i="1"/>
  <c r="I241" i="1"/>
  <c r="V241" i="1"/>
  <c r="AN241" i="1"/>
  <c r="E241" i="1"/>
  <c r="BU241" i="1"/>
  <c r="BT241" i="1"/>
  <c r="BS241" i="1"/>
  <c r="BE240" i="1"/>
  <c r="AH241" i="1"/>
  <c r="E237" i="4"/>
  <c r="J238" i="4"/>
  <c r="K238" i="4"/>
  <c r="M238" i="4"/>
  <c r="I238" i="4"/>
  <c r="D238" i="4"/>
  <c r="C238" i="4"/>
  <c r="B238" i="4"/>
  <c r="L238" i="4"/>
  <c r="N238" i="4"/>
  <c r="G237" i="4"/>
  <c r="P238" i="4" l="1"/>
  <c r="A239" i="4"/>
  <c r="A242" i="1"/>
  <c r="L242" i="1"/>
  <c r="Y242" i="1"/>
  <c r="E242" i="1"/>
  <c r="AP242" i="1"/>
  <c r="AW242" i="1"/>
  <c r="G242" i="1"/>
  <c r="BH242" i="1"/>
  <c r="O242" i="1"/>
  <c r="BZ242" i="1"/>
  <c r="BD241" i="1"/>
  <c r="U242" i="1"/>
  <c r="BN242" i="1"/>
  <c r="BU242" i="1"/>
  <c r="AC242" i="1"/>
  <c r="Q242" i="1"/>
  <c r="AZ242" i="1"/>
  <c r="J242" i="1"/>
  <c r="AB242" i="1"/>
  <c r="Z242" i="1"/>
  <c r="P242" i="1"/>
  <c r="BK242" i="1"/>
  <c r="AY242" i="1"/>
  <c r="X242" i="1"/>
  <c r="AR242" i="1"/>
  <c r="AO242" i="1"/>
  <c r="BY242" i="1"/>
  <c r="M242" i="1"/>
  <c r="BT242" i="1"/>
  <c r="AX242" i="1"/>
  <c r="B242" i="1"/>
  <c r="BJ242" i="1"/>
  <c r="AU242" i="1"/>
  <c r="AG242" i="1"/>
  <c r="K242" i="1"/>
  <c r="V242" i="1"/>
  <c r="BB242" i="1"/>
  <c r="AH242" i="1"/>
  <c r="AF242" i="1"/>
  <c r="S242" i="1"/>
  <c r="C242" i="1"/>
  <c r="AN242" i="1"/>
  <c r="R242" i="1"/>
  <c r="BR242" i="1"/>
  <c r="BS242" i="1"/>
  <c r="N242" i="1"/>
  <c r="BA242" i="1"/>
  <c r="BM242" i="1"/>
  <c r="BP242" i="1"/>
  <c r="I242" i="1"/>
  <c r="BI242" i="1"/>
  <c r="H242" i="1"/>
  <c r="BC241" i="1"/>
  <c r="W242" i="1"/>
  <c r="AT241" i="1"/>
  <c r="AL242" i="1"/>
  <c r="AI242" i="1"/>
  <c r="T242" i="1"/>
  <c r="BO242" i="1"/>
  <c r="BE241" i="1"/>
  <c r="AM242" i="1"/>
  <c r="D242" i="1"/>
  <c r="F242" i="1"/>
  <c r="AE242" i="1"/>
  <c r="AA242" i="1"/>
  <c r="BV242" i="1"/>
  <c r="BQ242" i="1"/>
  <c r="AS241" i="1"/>
  <c r="AD242" i="1"/>
  <c r="AV242" i="1"/>
  <c r="BW242" i="1"/>
  <c r="AQ242" i="1"/>
  <c r="AK242" i="1"/>
  <c r="BX242" i="1"/>
  <c r="E238" i="4"/>
  <c r="G238" i="4"/>
  <c r="B239" i="4"/>
  <c r="K239" i="4"/>
  <c r="J239" i="4"/>
  <c r="I239" i="4"/>
  <c r="L239" i="4"/>
  <c r="D239" i="4"/>
  <c r="M239" i="4"/>
  <c r="C239" i="4"/>
  <c r="N239" i="4"/>
  <c r="P239" i="4" l="1"/>
  <c r="A240" i="4"/>
  <c r="A243" i="1"/>
  <c r="BY243" i="1"/>
  <c r="Z243" i="1"/>
  <c r="Q243" i="1"/>
  <c r="V243" i="1"/>
  <c r="T243" i="1"/>
  <c r="P243" i="1"/>
  <c r="W243" i="1"/>
  <c r="BM243" i="1"/>
  <c r="BT243" i="1"/>
  <c r="AV243" i="1"/>
  <c r="AF243" i="1"/>
  <c r="N243" i="1"/>
  <c r="M243" i="1"/>
  <c r="AH243" i="1"/>
  <c r="AK243" i="1"/>
  <c r="AZ243" i="1"/>
  <c r="BP243" i="1"/>
  <c r="AY243" i="1"/>
  <c r="BK243" i="1"/>
  <c r="F243" i="1"/>
  <c r="BO243" i="1"/>
  <c r="AL243" i="1"/>
  <c r="BW243" i="1"/>
  <c r="R243" i="1"/>
  <c r="BQ243" i="1"/>
  <c r="AD243" i="1"/>
  <c r="BS243" i="1"/>
  <c r="E243" i="1"/>
  <c r="S243" i="1"/>
  <c r="AI243" i="1"/>
  <c r="BD242" i="1"/>
  <c r="I243" i="1"/>
  <c r="AQ243" i="1"/>
  <c r="Y243" i="1"/>
  <c r="BB243" i="1"/>
  <c r="BC242" i="1"/>
  <c r="D243" i="1"/>
  <c r="BN243" i="1"/>
  <c r="BE242" i="1"/>
  <c r="AC243" i="1"/>
  <c r="BZ243" i="1"/>
  <c r="C243" i="1"/>
  <c r="AS242" i="1"/>
  <c r="AT242" i="1"/>
  <c r="AB243" i="1"/>
  <c r="O243" i="1"/>
  <c r="AN243" i="1"/>
  <c r="B243" i="1"/>
  <c r="AG243" i="1"/>
  <c r="BV243" i="1"/>
  <c r="AO243" i="1"/>
  <c r="BJ243" i="1"/>
  <c r="AW243" i="1"/>
  <c r="BR243" i="1"/>
  <c r="AE243" i="1"/>
  <c r="AP243" i="1"/>
  <c r="AM243" i="1"/>
  <c r="AR243" i="1"/>
  <c r="U243" i="1"/>
  <c r="BH243" i="1"/>
  <c r="L243" i="1"/>
  <c r="X243" i="1"/>
  <c r="BU243" i="1"/>
  <c r="BA243" i="1"/>
  <c r="AA243" i="1"/>
  <c r="AX243" i="1"/>
  <c r="G243" i="1"/>
  <c r="K243" i="1"/>
  <c r="H243" i="1"/>
  <c r="BX243" i="1"/>
  <c r="BI243" i="1"/>
  <c r="AU243" i="1"/>
  <c r="J243" i="1"/>
  <c r="E239" i="4"/>
  <c r="G239" i="4"/>
  <c r="K240" i="4"/>
  <c r="N240" i="4"/>
  <c r="B240" i="4"/>
  <c r="J240" i="4"/>
  <c r="C240" i="4"/>
  <c r="I240" i="4"/>
  <c r="D240" i="4"/>
  <c r="L240" i="4"/>
  <c r="M240" i="4"/>
  <c r="P240" i="4" l="1"/>
  <c r="A241" i="4"/>
  <c r="A244" i="1"/>
  <c r="M244" i="1"/>
  <c r="Z244" i="1"/>
  <c r="R244" i="1"/>
  <c r="AB244" i="1"/>
  <c r="S244" i="1"/>
  <c r="BR244" i="1"/>
  <c r="AO244" i="1"/>
  <c r="BY244" i="1"/>
  <c r="BK244" i="1"/>
  <c r="AM244" i="1"/>
  <c r="AZ244" i="1"/>
  <c r="AT243" i="1"/>
  <c r="BA244" i="1"/>
  <c r="BX244" i="1"/>
  <c r="BN244" i="1"/>
  <c r="AA244" i="1"/>
  <c r="BU244" i="1"/>
  <c r="O244" i="1"/>
  <c r="I244" i="1"/>
  <c r="N244" i="1"/>
  <c r="AH244" i="1"/>
  <c r="AK244" i="1"/>
  <c r="BQ244" i="1"/>
  <c r="BE243" i="1"/>
  <c r="BT244" i="1"/>
  <c r="BD243" i="1"/>
  <c r="AR244" i="1"/>
  <c r="P244" i="1"/>
  <c r="AN244" i="1"/>
  <c r="X244" i="1"/>
  <c r="AL244" i="1"/>
  <c r="C244" i="1"/>
  <c r="AV244" i="1"/>
  <c r="K244" i="1"/>
  <c r="BJ244" i="1"/>
  <c r="AD244" i="1"/>
  <c r="U244" i="1"/>
  <c r="BW244" i="1"/>
  <c r="AE244" i="1"/>
  <c r="D244" i="1"/>
  <c r="AC244" i="1"/>
  <c r="BS244" i="1"/>
  <c r="H244" i="1"/>
  <c r="BP244" i="1"/>
  <c r="AY244" i="1"/>
  <c r="E244" i="1"/>
  <c r="BZ244" i="1"/>
  <c r="AP244" i="1"/>
  <c r="BH244" i="1"/>
  <c r="Y244" i="1"/>
  <c r="V244" i="1"/>
  <c r="W244" i="1"/>
  <c r="BB244" i="1"/>
  <c r="AU244" i="1"/>
  <c r="T244" i="1"/>
  <c r="AF244" i="1"/>
  <c r="J244" i="1"/>
  <c r="AW244" i="1"/>
  <c r="BO244" i="1"/>
  <c r="BV244" i="1"/>
  <c r="BC243" i="1"/>
  <c r="AG244" i="1"/>
  <c r="F244" i="1"/>
  <c r="B244" i="1"/>
  <c r="L244" i="1"/>
  <c r="BI244" i="1"/>
  <c r="AX244" i="1"/>
  <c r="BM244" i="1"/>
  <c r="Q244" i="1"/>
  <c r="AQ244" i="1"/>
  <c r="AI244" i="1"/>
  <c r="G244" i="1"/>
  <c r="AS243" i="1"/>
  <c r="G240" i="4"/>
  <c r="I241" i="4"/>
  <c r="N241" i="4"/>
  <c r="L241" i="4"/>
  <c r="K241" i="4"/>
  <c r="C241" i="4"/>
  <c r="M241" i="4"/>
  <c r="D241" i="4"/>
  <c r="J241" i="4"/>
  <c r="B241" i="4"/>
  <c r="E240" i="4"/>
  <c r="P241" i="4" l="1"/>
  <c r="A242" i="4"/>
  <c r="A245" i="1"/>
  <c r="AU245" i="1"/>
  <c r="AB245" i="1"/>
  <c r="AN245" i="1"/>
  <c r="V245" i="1"/>
  <c r="AL245" i="1"/>
  <c r="E245" i="1"/>
  <c r="AY245" i="1"/>
  <c r="BO245" i="1"/>
  <c r="BW245" i="1"/>
  <c r="W245" i="1"/>
  <c r="D245" i="1"/>
  <c r="Y245" i="1"/>
  <c r="AV245" i="1"/>
  <c r="AH245" i="1"/>
  <c r="BM245" i="1"/>
  <c r="BI245" i="1"/>
  <c r="O245" i="1"/>
  <c r="BP245" i="1"/>
  <c r="AX245" i="1"/>
  <c r="C245" i="1"/>
  <c r="AK245" i="1"/>
  <c r="BJ245" i="1"/>
  <c r="BZ245" i="1"/>
  <c r="BB245" i="1"/>
  <c r="J245" i="1"/>
  <c r="AQ245" i="1"/>
  <c r="BU245" i="1"/>
  <c r="N245" i="1"/>
  <c r="P245" i="1"/>
  <c r="AF245" i="1"/>
  <c r="AA245" i="1"/>
  <c r="X245" i="1"/>
  <c r="L245" i="1"/>
  <c r="BS245" i="1"/>
  <c r="AP245" i="1"/>
  <c r="BN245" i="1"/>
  <c r="BC244" i="1"/>
  <c r="AG245" i="1"/>
  <c r="K245" i="1"/>
  <c r="R245" i="1"/>
  <c r="T245" i="1"/>
  <c r="BE244" i="1"/>
  <c r="AM245" i="1"/>
  <c r="AW245" i="1"/>
  <c r="AT244" i="1"/>
  <c r="Q245" i="1"/>
  <c r="M245" i="1"/>
  <c r="BK245" i="1"/>
  <c r="I245" i="1"/>
  <c r="BV245" i="1"/>
  <c r="Z245" i="1"/>
  <c r="S245" i="1"/>
  <c r="AZ245" i="1"/>
  <c r="AE245" i="1"/>
  <c r="H245" i="1"/>
  <c r="BR245" i="1"/>
  <c r="U245" i="1"/>
  <c r="AS244" i="1"/>
  <c r="BX245" i="1"/>
  <c r="G245" i="1"/>
  <c r="BT245" i="1"/>
  <c r="AR245" i="1"/>
  <c r="F245" i="1"/>
  <c r="BY245" i="1"/>
  <c r="AI245" i="1"/>
  <c r="BD244" i="1"/>
  <c r="BQ245" i="1"/>
  <c r="BA245" i="1"/>
  <c r="AD245" i="1"/>
  <c r="BH245" i="1"/>
  <c r="AO245" i="1"/>
  <c r="B245" i="1"/>
  <c r="AC245" i="1"/>
  <c r="G241" i="4"/>
  <c r="I242" i="4"/>
  <c r="J242" i="4"/>
  <c r="N242" i="4"/>
  <c r="B242" i="4"/>
  <c r="K242" i="4"/>
  <c r="C242" i="4"/>
  <c r="D242" i="4"/>
  <c r="M242" i="4"/>
  <c r="L242" i="4"/>
  <c r="E241" i="4"/>
  <c r="P242" i="4" l="1"/>
  <c r="A243" i="4"/>
  <c r="A246" i="1"/>
  <c r="O246" i="1"/>
  <c r="BW246" i="1"/>
  <c r="AM246" i="1"/>
  <c r="BJ246" i="1"/>
  <c r="BK246" i="1"/>
  <c r="AQ246" i="1"/>
  <c r="U246" i="1"/>
  <c r="AK246" i="1"/>
  <c r="BD245" i="1"/>
  <c r="AI246" i="1"/>
  <c r="AW246" i="1"/>
  <c r="AX246" i="1"/>
  <c r="V246" i="1"/>
  <c r="AZ246" i="1"/>
  <c r="AP246" i="1"/>
  <c r="P246" i="1"/>
  <c r="F246" i="1"/>
  <c r="AH246" i="1"/>
  <c r="AL246" i="1"/>
  <c r="T246" i="1"/>
  <c r="BT246" i="1"/>
  <c r="AN246" i="1"/>
  <c r="BP246" i="1"/>
  <c r="S246" i="1"/>
  <c r="AB246" i="1"/>
  <c r="AD246" i="1"/>
  <c r="BO246" i="1"/>
  <c r="K246" i="1"/>
  <c r="D246" i="1"/>
  <c r="N246" i="1"/>
  <c r="R246" i="1"/>
  <c r="AS245" i="1"/>
  <c r="AF246" i="1"/>
  <c r="BY246" i="1"/>
  <c r="BN246" i="1"/>
  <c r="BX246" i="1"/>
  <c r="AA246" i="1"/>
  <c r="AU246" i="1"/>
  <c r="BU246" i="1"/>
  <c r="BS246" i="1"/>
  <c r="AY246" i="1"/>
  <c r="BZ246" i="1"/>
  <c r="Z246" i="1"/>
  <c r="BQ246" i="1"/>
  <c r="BE245" i="1"/>
  <c r="AV246" i="1"/>
  <c r="X246" i="1"/>
  <c r="BB246" i="1"/>
  <c r="H246" i="1"/>
  <c r="AR246" i="1"/>
  <c r="B246" i="1"/>
  <c r="J246" i="1"/>
  <c r="BC245" i="1"/>
  <c r="Y246" i="1"/>
  <c r="M246" i="1"/>
  <c r="W246" i="1"/>
  <c r="AO246" i="1"/>
  <c r="AT245" i="1"/>
  <c r="BR246" i="1"/>
  <c r="L246" i="1"/>
  <c r="C246" i="1"/>
  <c r="BA246" i="1"/>
  <c r="AC246" i="1"/>
  <c r="AG246" i="1"/>
  <c r="G246" i="1"/>
  <c r="BI246" i="1"/>
  <c r="Q246" i="1"/>
  <c r="BV246" i="1"/>
  <c r="E246" i="1"/>
  <c r="BM246" i="1"/>
  <c r="I246" i="1"/>
  <c r="AE246" i="1"/>
  <c r="BH246" i="1"/>
  <c r="J243" i="4"/>
  <c r="C243" i="4"/>
  <c r="K243" i="4"/>
  <c r="D243" i="4"/>
  <c r="N243" i="4"/>
  <c r="M243" i="4"/>
  <c r="I243" i="4"/>
  <c r="B243" i="4"/>
  <c r="L243" i="4"/>
  <c r="E242" i="4"/>
  <c r="G242" i="4"/>
  <c r="P243" i="4" l="1"/>
  <c r="A244" i="4"/>
  <c r="A247" i="1"/>
  <c r="F247" i="1"/>
  <c r="AF247" i="1"/>
  <c r="BX247" i="1"/>
  <c r="AW247" i="1"/>
  <c r="P247" i="1"/>
  <c r="K247" i="1"/>
  <c r="AD247" i="1"/>
  <c r="T247" i="1"/>
  <c r="V247" i="1"/>
  <c r="AK247" i="1"/>
  <c r="G247" i="1"/>
  <c r="BM247" i="1"/>
  <c r="BH247" i="1"/>
  <c r="S247" i="1"/>
  <c r="BJ247" i="1"/>
  <c r="BU247" i="1"/>
  <c r="BV247" i="1"/>
  <c r="BR247" i="1"/>
  <c r="AN247" i="1"/>
  <c r="AC247" i="1"/>
  <c r="C247" i="1"/>
  <c r="AQ247" i="1"/>
  <c r="AS246" i="1"/>
  <c r="BS247" i="1"/>
  <c r="AO247" i="1"/>
  <c r="BB247" i="1"/>
  <c r="H247" i="1"/>
  <c r="AU247" i="1"/>
  <c r="BD246" i="1"/>
  <c r="M247" i="1"/>
  <c r="BA247" i="1"/>
  <c r="AY247" i="1"/>
  <c r="Q247" i="1"/>
  <c r="L247" i="1"/>
  <c r="BK247" i="1"/>
  <c r="BO247" i="1"/>
  <c r="W247" i="1"/>
  <c r="X247" i="1"/>
  <c r="AX247" i="1"/>
  <c r="BY247" i="1"/>
  <c r="U247" i="1"/>
  <c r="BC246" i="1"/>
  <c r="AB247" i="1"/>
  <c r="AZ247" i="1"/>
  <c r="AH247" i="1"/>
  <c r="Z247" i="1"/>
  <c r="BI247" i="1"/>
  <c r="I247" i="1"/>
  <c r="AP247" i="1"/>
  <c r="BQ247" i="1"/>
  <c r="D247" i="1"/>
  <c r="AL247" i="1"/>
  <c r="AI247" i="1"/>
  <c r="R247" i="1"/>
  <c r="AE247" i="1"/>
  <c r="BT247" i="1"/>
  <c r="BP247" i="1"/>
  <c r="BN247" i="1"/>
  <c r="AM247" i="1"/>
  <c r="N247" i="1"/>
  <c r="AA247" i="1"/>
  <c r="O247" i="1"/>
  <c r="J247" i="1"/>
  <c r="BZ247" i="1"/>
  <c r="AT246" i="1"/>
  <c r="Y247" i="1"/>
  <c r="E247" i="1"/>
  <c r="AV247" i="1"/>
  <c r="BE246" i="1"/>
  <c r="BW247" i="1"/>
  <c r="AR247" i="1"/>
  <c r="AG247" i="1"/>
  <c r="B247" i="1"/>
  <c r="B244" i="4"/>
  <c r="L244" i="4"/>
  <c r="D244" i="4"/>
  <c r="I244" i="4"/>
  <c r="J244" i="4"/>
  <c r="C244" i="4"/>
  <c r="K244" i="4"/>
  <c r="M244" i="4"/>
  <c r="N244" i="4"/>
  <c r="E243" i="4"/>
  <c r="G243" i="4"/>
  <c r="P244" i="4" l="1"/>
  <c r="A245" i="4"/>
  <c r="A248" i="1"/>
  <c r="D248" i="1"/>
  <c r="Y248" i="1"/>
  <c r="AR248" i="1"/>
  <c r="BV248" i="1"/>
  <c r="B248" i="1"/>
  <c r="AF248" i="1"/>
  <c r="BO248" i="1"/>
  <c r="AD248" i="1"/>
  <c r="BR248" i="1"/>
  <c r="AX248" i="1"/>
  <c r="BJ248" i="1"/>
  <c r="BB248" i="1"/>
  <c r="AU248" i="1"/>
  <c r="M248" i="1"/>
  <c r="F248" i="1"/>
  <c r="AE248" i="1"/>
  <c r="BC247" i="1"/>
  <c r="AT247" i="1"/>
  <c r="P248" i="1"/>
  <c r="BQ248" i="1"/>
  <c r="L248" i="1"/>
  <c r="AZ248" i="1"/>
  <c r="BD247" i="1"/>
  <c r="C248" i="1"/>
  <c r="AL248" i="1"/>
  <c r="G248" i="1"/>
  <c r="W248" i="1"/>
  <c r="AY248" i="1"/>
  <c r="AH248" i="1"/>
  <c r="Q248" i="1"/>
  <c r="AS247" i="1"/>
  <c r="BI248" i="1"/>
  <c r="X248" i="1"/>
  <c r="BY248" i="1"/>
  <c r="AK248" i="1"/>
  <c r="BZ248" i="1"/>
  <c r="AP248" i="1"/>
  <c r="BA248" i="1"/>
  <c r="V248" i="1"/>
  <c r="BE247" i="1"/>
  <c r="AO248" i="1"/>
  <c r="AW248" i="1"/>
  <c r="AI248" i="1"/>
  <c r="S248" i="1"/>
  <c r="BU248" i="1"/>
  <c r="AB248" i="1"/>
  <c r="BM248" i="1"/>
  <c r="AA248" i="1"/>
  <c r="Z248" i="1"/>
  <c r="R248" i="1"/>
  <c r="BS248" i="1"/>
  <c r="U248" i="1"/>
  <c r="N248" i="1"/>
  <c r="T248" i="1"/>
  <c r="BN248" i="1"/>
  <c r="O248" i="1"/>
  <c r="BW248" i="1"/>
  <c r="I248" i="1"/>
  <c r="AG248" i="1"/>
  <c r="BT248" i="1"/>
  <c r="AN248" i="1"/>
  <c r="BH248" i="1"/>
  <c r="BP248" i="1"/>
  <c r="K248" i="1"/>
  <c r="AQ248" i="1"/>
  <c r="AV248" i="1"/>
  <c r="AC248" i="1"/>
  <c r="BX248" i="1"/>
  <c r="AM248" i="1"/>
  <c r="BK248" i="1"/>
  <c r="H248" i="1"/>
  <c r="J248" i="1"/>
  <c r="E248" i="1"/>
  <c r="I245" i="4"/>
  <c r="K245" i="4"/>
  <c r="B245" i="4"/>
  <c r="L245" i="4"/>
  <c r="J245" i="4"/>
  <c r="C245" i="4"/>
  <c r="D245" i="4"/>
  <c r="N245" i="4"/>
  <c r="M245" i="4"/>
  <c r="G244" i="4"/>
  <c r="E244" i="4"/>
  <c r="P245" i="4" l="1"/>
  <c r="A246" i="4"/>
  <c r="A249" i="1"/>
  <c r="E249" i="1"/>
  <c r="AP249" i="1"/>
  <c r="X249" i="1"/>
  <c r="BJ249" i="1"/>
  <c r="L249" i="1"/>
  <c r="AF249" i="1"/>
  <c r="AQ249" i="1"/>
  <c r="BP249" i="1"/>
  <c r="AI249" i="1"/>
  <c r="BQ249" i="1"/>
  <c r="AK249" i="1"/>
  <c r="AB249" i="1"/>
  <c r="Z249" i="1"/>
  <c r="N249" i="1"/>
  <c r="R249" i="1"/>
  <c r="P249" i="1"/>
  <c r="V249" i="1"/>
  <c r="C249" i="1"/>
  <c r="AV249" i="1"/>
  <c r="G249" i="1"/>
  <c r="BY249" i="1"/>
  <c r="AA249" i="1"/>
  <c r="AH249" i="1"/>
  <c r="Q249" i="1"/>
  <c r="AG249" i="1"/>
  <c r="AT248" i="1"/>
  <c r="B249" i="1"/>
  <c r="BV249" i="1"/>
  <c r="BA249" i="1"/>
  <c r="BO249" i="1"/>
  <c r="K249" i="1"/>
  <c r="BK249" i="1"/>
  <c r="AX249" i="1"/>
  <c r="BT249" i="1"/>
  <c r="O249" i="1"/>
  <c r="BM249" i="1"/>
  <c r="AO249" i="1"/>
  <c r="AY249" i="1"/>
  <c r="BX249" i="1"/>
  <c r="AW249" i="1"/>
  <c r="BZ249" i="1"/>
  <c r="H249" i="1"/>
  <c r="BR249" i="1"/>
  <c r="BW249" i="1"/>
  <c r="M249" i="1"/>
  <c r="AM249" i="1"/>
  <c r="BN249" i="1"/>
  <c r="BD248" i="1"/>
  <c r="AR249" i="1"/>
  <c r="BS249" i="1"/>
  <c r="I249" i="1"/>
  <c r="BC248" i="1"/>
  <c r="F249" i="1"/>
  <c r="J249" i="1"/>
  <c r="BB249" i="1"/>
  <c r="BE248" i="1"/>
  <c r="U249" i="1"/>
  <c r="AN249" i="1"/>
  <c r="T249" i="1"/>
  <c r="AS248" i="1"/>
  <c r="Y249" i="1"/>
  <c r="AZ249" i="1"/>
  <c r="AC249" i="1"/>
  <c r="D249" i="1"/>
  <c r="W249" i="1"/>
  <c r="AD249" i="1"/>
  <c r="BH249" i="1"/>
  <c r="BI249" i="1"/>
  <c r="S249" i="1"/>
  <c r="AE249" i="1"/>
  <c r="BU249" i="1"/>
  <c r="AU249" i="1"/>
  <c r="AL249" i="1"/>
  <c r="N246" i="4"/>
  <c r="K246" i="4"/>
  <c r="D246" i="4"/>
  <c r="M246" i="4"/>
  <c r="C246" i="4"/>
  <c r="L246" i="4"/>
  <c r="I246" i="4"/>
  <c r="B246" i="4"/>
  <c r="J246" i="4"/>
  <c r="E245" i="4"/>
  <c r="G245" i="4"/>
  <c r="P246" i="4" l="1"/>
  <c r="A247" i="4"/>
  <c r="A250" i="1"/>
  <c r="BM250" i="1"/>
  <c r="B250" i="1"/>
  <c r="BN250" i="1"/>
  <c r="AB250" i="1"/>
  <c r="BX250" i="1"/>
  <c r="AL250" i="1"/>
  <c r="BA250" i="1"/>
  <c r="BD249" i="1"/>
  <c r="AS249" i="1"/>
  <c r="L250" i="1"/>
  <c r="AA250" i="1"/>
  <c r="G250" i="1"/>
  <c r="BW250" i="1"/>
  <c r="AC250" i="1"/>
  <c r="P250" i="1"/>
  <c r="BH250" i="1"/>
  <c r="AI250" i="1"/>
  <c r="AY250" i="1"/>
  <c r="AK250" i="1"/>
  <c r="AZ250" i="1"/>
  <c r="BS250" i="1"/>
  <c r="K250" i="1"/>
  <c r="Z250" i="1"/>
  <c r="V250" i="1"/>
  <c r="BK250" i="1"/>
  <c r="Q250" i="1"/>
  <c r="BQ250" i="1"/>
  <c r="W250" i="1"/>
  <c r="AD250" i="1"/>
  <c r="U250" i="1"/>
  <c r="J250" i="1"/>
  <c r="AH250" i="1"/>
  <c r="D250" i="1"/>
  <c r="AU250" i="1"/>
  <c r="BC249" i="1"/>
  <c r="AM250" i="1"/>
  <c r="BP250" i="1"/>
  <c r="S250" i="1"/>
  <c r="E250" i="1"/>
  <c r="BV250" i="1"/>
  <c r="AQ250" i="1"/>
  <c r="AR250" i="1"/>
  <c r="T250" i="1"/>
  <c r="F250" i="1"/>
  <c r="BZ250" i="1"/>
  <c r="BJ250" i="1"/>
  <c r="AP250" i="1"/>
  <c r="BT250" i="1"/>
  <c r="Y250" i="1"/>
  <c r="I250" i="1"/>
  <c r="H250" i="1"/>
  <c r="AT249" i="1"/>
  <c r="C250" i="1"/>
  <c r="AX250" i="1"/>
  <c r="AN250" i="1"/>
  <c r="R250" i="1"/>
  <c r="M250" i="1"/>
  <c r="BE249" i="1"/>
  <c r="BR250" i="1"/>
  <c r="AW250" i="1"/>
  <c r="AO250" i="1"/>
  <c r="AG250" i="1"/>
  <c r="BU250" i="1"/>
  <c r="X250" i="1"/>
  <c r="BB250" i="1"/>
  <c r="BO250" i="1"/>
  <c r="BY250" i="1"/>
  <c r="BI250" i="1"/>
  <c r="AV250" i="1"/>
  <c r="AF250" i="1"/>
  <c r="AE250" i="1"/>
  <c r="N250" i="1"/>
  <c r="O250" i="1"/>
  <c r="G246" i="4"/>
  <c r="N247" i="4"/>
  <c r="D247" i="4"/>
  <c r="M247" i="4"/>
  <c r="K247" i="4"/>
  <c r="C247" i="4"/>
  <c r="J247" i="4"/>
  <c r="L247" i="4"/>
  <c r="I247" i="4"/>
  <c r="B247" i="4"/>
  <c r="E246" i="4"/>
  <c r="P247" i="4" l="1"/>
  <c r="A248" i="4"/>
  <c r="A251" i="1"/>
  <c r="AW251" i="1"/>
  <c r="U251" i="1"/>
  <c r="BD250" i="1"/>
  <c r="F251" i="1"/>
  <c r="L251" i="1"/>
  <c r="BE250" i="1"/>
  <c r="BU251" i="1"/>
  <c r="AB251" i="1"/>
  <c r="BH251" i="1"/>
  <c r="AG251" i="1"/>
  <c r="B251" i="1"/>
  <c r="BB251" i="1"/>
  <c r="Q251" i="1"/>
  <c r="AR251" i="1"/>
  <c r="K251" i="1"/>
  <c r="P251" i="1"/>
  <c r="BJ251" i="1"/>
  <c r="BM251" i="1"/>
  <c r="AI251" i="1"/>
  <c r="AE251" i="1"/>
  <c r="T251" i="1"/>
  <c r="H251" i="1"/>
  <c r="BQ251" i="1"/>
  <c r="AX251" i="1"/>
  <c r="BC250" i="1"/>
  <c r="AQ251" i="1"/>
  <c r="AC251" i="1"/>
  <c r="BS251" i="1"/>
  <c r="J251" i="1"/>
  <c r="BW251" i="1"/>
  <c r="AN251" i="1"/>
  <c r="BV251" i="1"/>
  <c r="AD251" i="1"/>
  <c r="M251" i="1"/>
  <c r="R251" i="1"/>
  <c r="AU251" i="1"/>
  <c r="N251" i="1"/>
  <c r="AK251" i="1"/>
  <c r="AA251" i="1"/>
  <c r="BY251" i="1"/>
  <c r="BZ251" i="1"/>
  <c r="S251" i="1"/>
  <c r="BK251" i="1"/>
  <c r="AP251" i="1"/>
  <c r="AF251" i="1"/>
  <c r="BA251" i="1"/>
  <c r="I251" i="1"/>
  <c r="V251" i="1"/>
  <c r="AL251" i="1"/>
  <c r="BP251" i="1"/>
  <c r="AY251" i="1"/>
  <c r="AT250" i="1"/>
  <c r="BO251" i="1"/>
  <c r="Z251" i="1"/>
  <c r="O251" i="1"/>
  <c r="E251" i="1"/>
  <c r="AZ251" i="1"/>
  <c r="AO251" i="1"/>
  <c r="C251" i="1"/>
  <c r="D251" i="1"/>
  <c r="AM251" i="1"/>
  <c r="AV251" i="1"/>
  <c r="AS250" i="1"/>
  <c r="BR251" i="1"/>
  <c r="G251" i="1"/>
  <c r="BX251" i="1"/>
  <c r="X251" i="1"/>
  <c r="BN251" i="1"/>
  <c r="AH251" i="1"/>
  <c r="BI251" i="1"/>
  <c r="Y251" i="1"/>
  <c r="W251" i="1"/>
  <c r="BT251" i="1"/>
  <c r="E247" i="4"/>
  <c r="G247" i="4"/>
  <c r="B248" i="4"/>
  <c r="J248" i="4"/>
  <c r="I248" i="4"/>
  <c r="K248" i="4"/>
  <c r="N248" i="4"/>
  <c r="D248" i="4"/>
  <c r="M248" i="4"/>
  <c r="C248" i="4"/>
  <c r="L248" i="4"/>
  <c r="P248" i="4" l="1"/>
  <c r="A249" i="4"/>
  <c r="A252" i="1"/>
  <c r="BA252" i="1"/>
  <c r="H252" i="1"/>
  <c r="AR252" i="1"/>
  <c r="BZ252" i="1"/>
  <c r="R252" i="1"/>
  <c r="AO252" i="1"/>
  <c r="BV252" i="1"/>
  <c r="F252" i="1"/>
  <c r="BT252" i="1"/>
  <c r="BN252" i="1"/>
  <c r="BB252" i="1"/>
  <c r="BY252" i="1"/>
  <c r="AV252" i="1"/>
  <c r="Y252" i="1"/>
  <c r="U252" i="1"/>
  <c r="AL252" i="1"/>
  <c r="BC251" i="1"/>
  <c r="W252" i="1"/>
  <c r="AK252" i="1"/>
  <c r="J252" i="1"/>
  <c r="AF252" i="1"/>
  <c r="BU252" i="1"/>
  <c r="BD251" i="1"/>
  <c r="AG252" i="1"/>
  <c r="AM252" i="1"/>
  <c r="AD252" i="1"/>
  <c r="E252" i="1"/>
  <c r="V252" i="1"/>
  <c r="BP252" i="1"/>
  <c r="B252" i="1"/>
  <c r="BM252" i="1"/>
  <c r="AN252" i="1"/>
  <c r="BW252" i="1"/>
  <c r="AS251" i="1"/>
  <c r="AA252" i="1"/>
  <c r="G252" i="1"/>
  <c r="AB252" i="1"/>
  <c r="P252" i="1"/>
  <c r="AU252" i="1"/>
  <c r="T252" i="1"/>
  <c r="K252" i="1"/>
  <c r="S252" i="1"/>
  <c r="AQ252" i="1"/>
  <c r="N252" i="1"/>
  <c r="O252" i="1"/>
  <c r="Q252" i="1"/>
  <c r="X252" i="1"/>
  <c r="AE252" i="1"/>
  <c r="BJ252" i="1"/>
  <c r="AH252" i="1"/>
  <c r="AI252" i="1"/>
  <c r="BI252" i="1"/>
  <c r="BQ252" i="1"/>
  <c r="L252" i="1"/>
  <c r="BS252" i="1"/>
  <c r="BH252" i="1"/>
  <c r="BX252" i="1"/>
  <c r="D252" i="1"/>
  <c r="AC252" i="1"/>
  <c r="AZ252" i="1"/>
  <c r="Z252" i="1"/>
  <c r="AX252" i="1"/>
  <c r="BO252" i="1"/>
  <c r="I252" i="1"/>
  <c r="BE251" i="1"/>
  <c r="M252" i="1"/>
  <c r="BK252" i="1"/>
  <c r="BR252" i="1"/>
  <c r="AT251" i="1"/>
  <c r="C252" i="1"/>
  <c r="AP252" i="1"/>
  <c r="AW252" i="1"/>
  <c r="AY252" i="1"/>
  <c r="G248" i="4"/>
  <c r="K249" i="4"/>
  <c r="J249" i="4"/>
  <c r="L249" i="4"/>
  <c r="D249" i="4"/>
  <c r="M249" i="4"/>
  <c r="C249" i="4"/>
  <c r="N249" i="4"/>
  <c r="B249" i="4"/>
  <c r="I249" i="4"/>
  <c r="E248" i="4"/>
  <c r="P249" i="4" l="1"/>
  <c r="A250" i="4"/>
  <c r="A253" i="1"/>
  <c r="BU253" i="1"/>
  <c r="BC252" i="1"/>
  <c r="S253" i="1"/>
  <c r="BQ253" i="1"/>
  <c r="X253" i="1"/>
  <c r="C253" i="1"/>
  <c r="AU253" i="1"/>
  <c r="AR253" i="1"/>
  <c r="BE252" i="1"/>
  <c r="BP253" i="1"/>
  <c r="BI253" i="1"/>
  <c r="G253" i="1"/>
  <c r="H253" i="1"/>
  <c r="B253" i="1"/>
  <c r="Y253" i="1"/>
  <c r="AL253" i="1"/>
  <c r="I253" i="1"/>
  <c r="BX253" i="1"/>
  <c r="N253" i="1"/>
  <c r="AZ253" i="1"/>
  <c r="BA253" i="1"/>
  <c r="BJ253" i="1"/>
  <c r="AD253" i="1"/>
  <c r="AO253" i="1"/>
  <c r="K253" i="1"/>
  <c r="AA253" i="1"/>
  <c r="F253" i="1"/>
  <c r="AP253" i="1"/>
  <c r="AQ253" i="1"/>
  <c r="J253" i="1"/>
  <c r="AK253" i="1"/>
  <c r="T253" i="1"/>
  <c r="AY253" i="1"/>
  <c r="BM253" i="1"/>
  <c r="BD252" i="1"/>
  <c r="BY253" i="1"/>
  <c r="BT253" i="1"/>
  <c r="AS252" i="1"/>
  <c r="BH253" i="1"/>
  <c r="L253" i="1"/>
  <c r="M253" i="1"/>
  <c r="V253" i="1"/>
  <c r="W253" i="1"/>
  <c r="P253" i="1"/>
  <c r="AX253" i="1"/>
  <c r="AE253" i="1"/>
  <c r="E253" i="1"/>
  <c r="BZ253" i="1"/>
  <c r="AH253" i="1"/>
  <c r="BR253" i="1"/>
  <c r="Z253" i="1"/>
  <c r="BK253" i="1"/>
  <c r="AV253" i="1"/>
  <c r="BV253" i="1"/>
  <c r="U253" i="1"/>
  <c r="O253" i="1"/>
  <c r="D253" i="1"/>
  <c r="AW253" i="1"/>
  <c r="AI253" i="1"/>
  <c r="AT252" i="1"/>
  <c r="BB253" i="1"/>
  <c r="R253" i="1"/>
  <c r="BS253" i="1"/>
  <c r="AN253" i="1"/>
  <c r="AG253" i="1"/>
  <c r="AF253" i="1"/>
  <c r="BO253" i="1"/>
  <c r="BN253" i="1"/>
  <c r="BW253" i="1"/>
  <c r="AM253" i="1"/>
  <c r="AC253" i="1"/>
  <c r="Q253" i="1"/>
  <c r="AB253" i="1"/>
  <c r="E249" i="4"/>
  <c r="G249" i="4"/>
  <c r="D250" i="4"/>
  <c r="C250" i="4"/>
  <c r="N250" i="4"/>
  <c r="M250" i="4"/>
  <c r="L250" i="4"/>
  <c r="B250" i="4"/>
  <c r="K250" i="4"/>
  <c r="J250" i="4"/>
  <c r="I250" i="4"/>
  <c r="P250" i="4" l="1"/>
  <c r="A251" i="4"/>
  <c r="A254" i="1"/>
  <c r="AF254" i="1"/>
  <c r="BT254" i="1"/>
  <c r="U254" i="1"/>
  <c r="B254" i="1"/>
  <c r="BN254" i="1"/>
  <c r="BO254" i="1"/>
  <c r="D254" i="1"/>
  <c r="AD254" i="1"/>
  <c r="BD253" i="1"/>
  <c r="BP254" i="1"/>
  <c r="AP254" i="1"/>
  <c r="BS254" i="1"/>
  <c r="BW254" i="1"/>
  <c r="BZ254" i="1"/>
  <c r="AL254" i="1"/>
  <c r="BJ254" i="1"/>
  <c r="S254" i="1"/>
  <c r="P254" i="1"/>
  <c r="K254" i="1"/>
  <c r="O254" i="1"/>
  <c r="AK254" i="1"/>
  <c r="AZ254" i="1"/>
  <c r="BA254" i="1"/>
  <c r="X254" i="1"/>
  <c r="R254" i="1"/>
  <c r="H254" i="1"/>
  <c r="W254" i="1"/>
  <c r="AH254" i="1"/>
  <c r="BM254" i="1"/>
  <c r="L254" i="1"/>
  <c r="AB254" i="1"/>
  <c r="BR254" i="1"/>
  <c r="AQ254" i="1"/>
  <c r="N254" i="1"/>
  <c r="Z254" i="1"/>
  <c r="G254" i="1"/>
  <c r="AM254" i="1"/>
  <c r="C254" i="1"/>
  <c r="BE253" i="1"/>
  <c r="F254" i="1"/>
  <c r="BK254" i="1"/>
  <c r="BV254" i="1"/>
  <c r="BC253" i="1"/>
  <c r="AG254" i="1"/>
  <c r="AS253" i="1"/>
  <c r="Y254" i="1"/>
  <c r="BB254" i="1"/>
  <c r="AN254" i="1"/>
  <c r="AI254" i="1"/>
  <c r="AV254" i="1"/>
  <c r="AX254" i="1"/>
  <c r="E254" i="1"/>
  <c r="AT253" i="1"/>
  <c r="BQ254" i="1"/>
  <c r="Q254" i="1"/>
  <c r="AU254" i="1"/>
  <c r="J254" i="1"/>
  <c r="AA254" i="1"/>
  <c r="AR254" i="1"/>
  <c r="BH254" i="1"/>
  <c r="AC254" i="1"/>
  <c r="AY254" i="1"/>
  <c r="BI254" i="1"/>
  <c r="I254" i="1"/>
  <c r="BU254" i="1"/>
  <c r="M254" i="1"/>
  <c r="AE254" i="1"/>
  <c r="BY254" i="1"/>
  <c r="AW254" i="1"/>
  <c r="AO254" i="1"/>
  <c r="V254" i="1"/>
  <c r="BX254" i="1"/>
  <c r="T254" i="1"/>
  <c r="E250" i="4"/>
  <c r="G250" i="4"/>
  <c r="K251" i="4"/>
  <c r="J251" i="4"/>
  <c r="I251" i="4"/>
  <c r="N251" i="4"/>
  <c r="D251" i="4"/>
  <c r="M251" i="4"/>
  <c r="C251" i="4"/>
  <c r="L251" i="4"/>
  <c r="B251" i="4"/>
  <c r="P251" i="4" l="1"/>
  <c r="A252" i="4"/>
  <c r="A255" i="1"/>
  <c r="I255" i="1"/>
  <c r="Z255" i="1"/>
  <c r="S255" i="1"/>
  <c r="AF255" i="1"/>
  <c r="V255" i="1"/>
  <c r="AA255" i="1"/>
  <c r="BZ255" i="1"/>
  <c r="BX255" i="1"/>
  <c r="BN255" i="1"/>
  <c r="AQ255" i="1"/>
  <c r="BI255" i="1"/>
  <c r="BW255" i="1"/>
  <c r="AZ255" i="1"/>
  <c r="AI255" i="1"/>
  <c r="BR255" i="1"/>
  <c r="AG255" i="1"/>
  <c r="BY255" i="1"/>
  <c r="BQ255" i="1"/>
  <c r="BC254" i="1"/>
  <c r="T255" i="1"/>
  <c r="BP255" i="1"/>
  <c r="M255" i="1"/>
  <c r="AL255" i="1"/>
  <c r="L255" i="1"/>
  <c r="AX255" i="1"/>
  <c r="AB255" i="1"/>
  <c r="X255" i="1"/>
  <c r="BH255" i="1"/>
  <c r="AY255" i="1"/>
  <c r="AU255" i="1"/>
  <c r="K255" i="1"/>
  <c r="BO255" i="1"/>
  <c r="J255" i="1"/>
  <c r="BB255" i="1"/>
  <c r="Y255" i="1"/>
  <c r="C255" i="1"/>
  <c r="AN255" i="1"/>
  <c r="BD254" i="1"/>
  <c r="BS255" i="1"/>
  <c r="U255" i="1"/>
  <c r="AM255" i="1"/>
  <c r="AW255" i="1"/>
  <c r="R255" i="1"/>
  <c r="AS254" i="1"/>
  <c r="AE255" i="1"/>
  <c r="AR255" i="1"/>
  <c r="AV255" i="1"/>
  <c r="BU255" i="1"/>
  <c r="AT254" i="1"/>
  <c r="AP255" i="1"/>
  <c r="BV255" i="1"/>
  <c r="B255" i="1"/>
  <c r="P255" i="1"/>
  <c r="H255" i="1"/>
  <c r="F255" i="1"/>
  <c r="E255" i="1"/>
  <c r="AH255" i="1"/>
  <c r="BM255" i="1"/>
  <c r="O255" i="1"/>
  <c r="AD255" i="1"/>
  <c r="G255" i="1"/>
  <c r="BK255" i="1"/>
  <c r="AO255" i="1"/>
  <c r="D255" i="1"/>
  <c r="BJ255" i="1"/>
  <c r="BE254" i="1"/>
  <c r="Q255" i="1"/>
  <c r="AK255" i="1"/>
  <c r="BA255" i="1"/>
  <c r="N255" i="1"/>
  <c r="BT255" i="1"/>
  <c r="W255" i="1"/>
  <c r="AC255" i="1"/>
  <c r="G251" i="4"/>
  <c r="E251" i="4"/>
  <c r="I252" i="4"/>
  <c r="B252" i="4"/>
  <c r="J252" i="4"/>
  <c r="K252" i="4"/>
  <c r="N252" i="4"/>
  <c r="D252" i="4"/>
  <c r="M252" i="4"/>
  <c r="C252" i="4"/>
  <c r="L252" i="4"/>
  <c r="P252" i="4" l="1"/>
  <c r="A253" i="4"/>
  <c r="A256" i="1"/>
  <c r="P256" i="1"/>
  <c r="AW256" i="1"/>
  <c r="U256" i="1"/>
  <c r="BS256" i="1"/>
  <c r="R256" i="1"/>
  <c r="Y256" i="1"/>
  <c r="AI256" i="1"/>
  <c r="AB256" i="1"/>
  <c r="BZ256" i="1"/>
  <c r="T256" i="1"/>
  <c r="AM256" i="1"/>
  <c r="AS255" i="1"/>
  <c r="Z256" i="1"/>
  <c r="O256" i="1"/>
  <c r="S256" i="1"/>
  <c r="AK256" i="1"/>
  <c r="L256" i="1"/>
  <c r="BI256" i="1"/>
  <c r="BU256" i="1"/>
  <c r="AU256" i="1"/>
  <c r="AZ256" i="1"/>
  <c r="AT255" i="1"/>
  <c r="BP256" i="1"/>
  <c r="AA256" i="1"/>
  <c r="BJ256" i="1"/>
  <c r="BR256" i="1"/>
  <c r="J256" i="1"/>
  <c r="BD255" i="1"/>
  <c r="AY256" i="1"/>
  <c r="G256" i="1"/>
  <c r="BO256" i="1"/>
  <c r="BC255" i="1"/>
  <c r="AQ256" i="1"/>
  <c r="BM256" i="1"/>
  <c r="AN256" i="1"/>
  <c r="BV256" i="1"/>
  <c r="BT256" i="1"/>
  <c r="E256" i="1"/>
  <c r="BN256" i="1"/>
  <c r="BA256" i="1"/>
  <c r="AO256" i="1"/>
  <c r="X256" i="1"/>
  <c r="BQ256" i="1"/>
  <c r="V256" i="1"/>
  <c r="H256" i="1"/>
  <c r="BK256" i="1"/>
  <c r="K256" i="1"/>
  <c r="BW256" i="1"/>
  <c r="AL256" i="1"/>
  <c r="D256" i="1"/>
  <c r="AV256" i="1"/>
  <c r="BB256" i="1"/>
  <c r="BH256" i="1"/>
  <c r="W256" i="1"/>
  <c r="B256" i="1"/>
  <c r="AX256" i="1"/>
  <c r="BE255" i="1"/>
  <c r="AP256" i="1"/>
  <c r="AE256" i="1"/>
  <c r="M256" i="1"/>
  <c r="AH256" i="1"/>
  <c r="F256" i="1"/>
  <c r="BX256" i="1"/>
  <c r="Q256" i="1"/>
  <c r="AF256" i="1"/>
  <c r="C256" i="1"/>
  <c r="I256" i="1"/>
  <c r="BY256" i="1"/>
  <c r="N256" i="1"/>
  <c r="AC256" i="1"/>
  <c r="AG256" i="1"/>
  <c r="AR256" i="1"/>
  <c r="AD256" i="1"/>
  <c r="M253" i="4"/>
  <c r="D253" i="4"/>
  <c r="C253" i="4"/>
  <c r="J253" i="4"/>
  <c r="B253" i="4"/>
  <c r="I253" i="4"/>
  <c r="K253" i="4"/>
  <c r="L253" i="4"/>
  <c r="N253" i="4"/>
  <c r="G252" i="4"/>
  <c r="E252" i="4"/>
  <c r="P253" i="4" l="1"/>
  <c r="A254" i="4"/>
  <c r="A257" i="1"/>
  <c r="BK257" i="1"/>
  <c r="E257" i="1"/>
  <c r="BB257" i="1"/>
  <c r="BZ257" i="1"/>
  <c r="N257" i="1"/>
  <c r="BH257" i="1"/>
  <c r="BX257" i="1"/>
  <c r="T257" i="1"/>
  <c r="L257" i="1"/>
  <c r="BM257" i="1"/>
  <c r="V257" i="1"/>
  <c r="AQ257" i="1"/>
  <c r="X257" i="1"/>
  <c r="AW257" i="1"/>
  <c r="D257" i="1"/>
  <c r="BW257" i="1"/>
  <c r="K257" i="1"/>
  <c r="H257" i="1"/>
  <c r="O257" i="1"/>
  <c r="BS257" i="1"/>
  <c r="BP257" i="1"/>
  <c r="C257" i="1"/>
  <c r="AE257" i="1"/>
  <c r="W257" i="1"/>
  <c r="BQ257" i="1"/>
  <c r="BJ257" i="1"/>
  <c r="F257" i="1"/>
  <c r="BU257" i="1"/>
  <c r="R257" i="1"/>
  <c r="AC257" i="1"/>
  <c r="AV257" i="1"/>
  <c r="P257" i="1"/>
  <c r="AN257" i="1"/>
  <c r="BA257" i="1"/>
  <c r="AK257" i="1"/>
  <c r="BC256" i="1"/>
  <c r="U257" i="1"/>
  <c r="AT256" i="1"/>
  <c r="AZ257" i="1"/>
  <c r="Z257" i="1"/>
  <c r="Q257" i="1"/>
  <c r="I257" i="1"/>
  <c r="BN257" i="1"/>
  <c r="G257" i="1"/>
  <c r="BO257" i="1"/>
  <c r="AY257" i="1"/>
  <c r="AI257" i="1"/>
  <c r="B257" i="1"/>
  <c r="AU257" i="1"/>
  <c r="AF257" i="1"/>
  <c r="AL257" i="1"/>
  <c r="BY257" i="1"/>
  <c r="S257" i="1"/>
  <c r="AO257" i="1"/>
  <c r="AS256" i="1"/>
  <c r="BV257" i="1"/>
  <c r="BE256" i="1"/>
  <c r="BT257" i="1"/>
  <c r="M257" i="1"/>
  <c r="AG257" i="1"/>
  <c r="AA257" i="1"/>
  <c r="AM257" i="1"/>
  <c r="BR257" i="1"/>
  <c r="J257" i="1"/>
  <c r="BI257" i="1"/>
  <c r="Y257" i="1"/>
  <c r="AB257" i="1"/>
  <c r="AH257" i="1"/>
  <c r="BD256" i="1"/>
  <c r="AD257" i="1"/>
  <c r="AX257" i="1"/>
  <c r="AP257" i="1"/>
  <c r="AR257" i="1"/>
  <c r="J254" i="4"/>
  <c r="I254" i="4"/>
  <c r="N254" i="4"/>
  <c r="D254" i="4"/>
  <c r="M254" i="4"/>
  <c r="C254" i="4"/>
  <c r="L254" i="4"/>
  <c r="B254" i="4"/>
  <c r="K254" i="4"/>
  <c r="G253" i="4"/>
  <c r="E253" i="4"/>
  <c r="P254" i="4" l="1"/>
  <c r="A255" i="4"/>
  <c r="A258" i="1"/>
  <c r="BZ258" i="1"/>
  <c r="AW258" i="1"/>
  <c r="AY258" i="1"/>
  <c r="Q258" i="1"/>
  <c r="C258" i="1"/>
  <c r="AH258" i="1"/>
  <c r="BR258" i="1"/>
  <c r="AU258" i="1"/>
  <c r="AV258" i="1"/>
  <c r="F258" i="1"/>
  <c r="AG258" i="1"/>
  <c r="BD257" i="1"/>
  <c r="BU258" i="1"/>
  <c r="L258" i="1"/>
  <c r="V258" i="1"/>
  <c r="BK258" i="1"/>
  <c r="J258" i="1"/>
  <c r="AP258" i="1"/>
  <c r="B258" i="1"/>
  <c r="BI258" i="1"/>
  <c r="BW258" i="1"/>
  <c r="H258" i="1"/>
  <c r="BX258" i="1"/>
  <c r="BH258" i="1"/>
  <c r="AI258" i="1"/>
  <c r="O258" i="1"/>
  <c r="AA258" i="1"/>
  <c r="P258" i="1"/>
  <c r="BE257" i="1"/>
  <c r="AO258" i="1"/>
  <c r="R258" i="1"/>
  <c r="BY258" i="1"/>
  <c r="Z258" i="1"/>
  <c r="W258" i="1"/>
  <c r="AE258" i="1"/>
  <c r="Y258" i="1"/>
  <c r="N258" i="1"/>
  <c r="D258" i="1"/>
  <c r="BA258" i="1"/>
  <c r="AZ258" i="1"/>
  <c r="X258" i="1"/>
  <c r="AQ258" i="1"/>
  <c r="S258" i="1"/>
  <c r="AD258" i="1"/>
  <c r="BQ258" i="1"/>
  <c r="AN258" i="1"/>
  <c r="BT258" i="1"/>
  <c r="BV258" i="1"/>
  <c r="AR258" i="1"/>
  <c r="U258" i="1"/>
  <c r="M258" i="1"/>
  <c r="K258" i="1"/>
  <c r="AC258" i="1"/>
  <c r="BS258" i="1"/>
  <c r="I258" i="1"/>
  <c r="BM258" i="1"/>
  <c r="BP258" i="1"/>
  <c r="E258" i="1"/>
  <c r="AB258" i="1"/>
  <c r="AS257" i="1"/>
  <c r="BJ258" i="1"/>
  <c r="BB258" i="1"/>
  <c r="G258" i="1"/>
  <c r="BC257" i="1"/>
  <c r="BN258" i="1"/>
  <c r="AL258" i="1"/>
  <c r="AM258" i="1"/>
  <c r="AX258" i="1"/>
  <c r="AK258" i="1"/>
  <c r="T258" i="1"/>
  <c r="AT257" i="1"/>
  <c r="BO258" i="1"/>
  <c r="AF258" i="1"/>
  <c r="J255" i="4"/>
  <c r="I255" i="4"/>
  <c r="B255" i="4"/>
  <c r="K255" i="4"/>
  <c r="N255" i="4"/>
  <c r="D255" i="4"/>
  <c r="M255" i="4"/>
  <c r="C255" i="4"/>
  <c r="L255" i="4"/>
  <c r="E254" i="4"/>
  <c r="G254" i="4"/>
  <c r="P255" i="4" l="1"/>
  <c r="A256" i="4"/>
  <c r="A259" i="1"/>
  <c r="BV259" i="1"/>
  <c r="T259" i="1"/>
  <c r="AC259" i="1"/>
  <c r="AS258" i="1"/>
  <c r="AG259" i="1"/>
  <c r="Y259" i="1"/>
  <c r="BP259" i="1"/>
  <c r="BW259" i="1"/>
  <c r="BO259" i="1"/>
  <c r="BK259" i="1"/>
  <c r="AL259" i="1"/>
  <c r="AH259" i="1"/>
  <c r="BB259" i="1"/>
  <c r="BD258" i="1"/>
  <c r="AN259" i="1"/>
  <c r="AR259" i="1"/>
  <c r="F259" i="1"/>
  <c r="AI259" i="1"/>
  <c r="BI259" i="1"/>
  <c r="BQ259" i="1"/>
  <c r="BS259" i="1"/>
  <c r="AV259" i="1"/>
  <c r="BZ259" i="1"/>
  <c r="AM259" i="1"/>
  <c r="U259" i="1"/>
  <c r="H259" i="1"/>
  <c r="AD259" i="1"/>
  <c r="AE259" i="1"/>
  <c r="AA259" i="1"/>
  <c r="BY259" i="1"/>
  <c r="BJ259" i="1"/>
  <c r="X259" i="1"/>
  <c r="J259" i="1"/>
  <c r="BU259" i="1"/>
  <c r="I259" i="1"/>
  <c r="AU259" i="1"/>
  <c r="AP259" i="1"/>
  <c r="BC258" i="1"/>
  <c r="AQ259" i="1"/>
  <c r="BA259" i="1"/>
  <c r="AX259" i="1"/>
  <c r="P259" i="1"/>
  <c r="BT259" i="1"/>
  <c r="BN259" i="1"/>
  <c r="W259" i="1"/>
  <c r="M259" i="1"/>
  <c r="BX259" i="1"/>
  <c r="K259" i="1"/>
  <c r="R259" i="1"/>
  <c r="BR259" i="1"/>
  <c r="B259" i="1"/>
  <c r="BM259" i="1"/>
  <c r="AY259" i="1"/>
  <c r="BE258" i="1"/>
  <c r="D259" i="1"/>
  <c r="AB259" i="1"/>
  <c r="Z259" i="1"/>
  <c r="AK259" i="1"/>
  <c r="AT258" i="1"/>
  <c r="O259" i="1"/>
  <c r="AO259" i="1"/>
  <c r="Q259" i="1"/>
  <c r="AW259" i="1"/>
  <c r="L259" i="1"/>
  <c r="S259" i="1"/>
  <c r="BH259" i="1"/>
  <c r="N259" i="1"/>
  <c r="C259" i="1"/>
  <c r="AZ259" i="1"/>
  <c r="E259" i="1"/>
  <c r="AF259" i="1"/>
  <c r="V259" i="1"/>
  <c r="G259" i="1"/>
  <c r="N256" i="4"/>
  <c r="D256" i="4"/>
  <c r="M256" i="4"/>
  <c r="C256" i="4"/>
  <c r="L256" i="4"/>
  <c r="B256" i="4"/>
  <c r="K256" i="4"/>
  <c r="J256" i="4"/>
  <c r="I256" i="4"/>
  <c r="E255" i="4"/>
  <c r="G255" i="4"/>
  <c r="P256" i="4" l="1"/>
  <c r="A257" i="4"/>
  <c r="A260" i="1"/>
  <c r="B260" i="1"/>
  <c r="W260" i="1"/>
  <c r="AY260" i="1"/>
  <c r="F260" i="1"/>
  <c r="AI260" i="1"/>
  <c r="AL260" i="1"/>
  <c r="BJ260" i="1"/>
  <c r="BK260" i="1"/>
  <c r="BW260" i="1"/>
  <c r="BZ260" i="1"/>
  <c r="AZ260" i="1"/>
  <c r="BX260" i="1"/>
  <c r="AQ260" i="1"/>
  <c r="BO260" i="1"/>
  <c r="BH260" i="1"/>
  <c r="BM260" i="1"/>
  <c r="BC259" i="1"/>
  <c r="V260" i="1"/>
  <c r="Y260" i="1"/>
  <c r="AX260" i="1"/>
  <c r="AF260" i="1"/>
  <c r="Q260" i="1"/>
  <c r="AB260" i="1"/>
  <c r="BQ260" i="1"/>
  <c r="T260" i="1"/>
  <c r="BU260" i="1"/>
  <c r="R260" i="1"/>
  <c r="AV260" i="1"/>
  <c r="P260" i="1"/>
  <c r="M260" i="1"/>
  <c r="AC260" i="1"/>
  <c r="BE259" i="1"/>
  <c r="AA260" i="1"/>
  <c r="BA260" i="1"/>
  <c r="BI260" i="1"/>
  <c r="AT260" i="1"/>
  <c r="AE260" i="1"/>
  <c r="AH260" i="1"/>
  <c r="D260" i="1"/>
  <c r="BD260" i="1"/>
  <c r="BE260" i="1"/>
  <c r="AS260" i="1"/>
  <c r="AD260" i="1"/>
  <c r="BB260" i="1"/>
  <c r="C260" i="1"/>
  <c r="O260" i="1"/>
  <c r="AT259" i="1"/>
  <c r="AP260" i="1"/>
  <c r="H260" i="1"/>
  <c r="AM260" i="1"/>
  <c r="BR260" i="1"/>
  <c r="BP260" i="1"/>
  <c r="BT260" i="1"/>
  <c r="U260" i="1"/>
  <c r="Z260" i="1"/>
  <c r="AW260" i="1"/>
  <c r="N260" i="1"/>
  <c r="AK260" i="1"/>
  <c r="BD259" i="1"/>
  <c r="J260" i="1"/>
  <c r="I260" i="1"/>
  <c r="BV260" i="1"/>
  <c r="BY260" i="1"/>
  <c r="BS260" i="1"/>
  <c r="L260" i="1"/>
  <c r="AN260" i="1"/>
  <c r="AS259" i="1"/>
  <c r="E260" i="1"/>
  <c r="X260" i="1"/>
  <c r="K260" i="1"/>
  <c r="S260" i="1"/>
  <c r="AR260" i="1"/>
  <c r="AO260" i="1"/>
  <c r="G260" i="1"/>
  <c r="AG260" i="1"/>
  <c r="AU260" i="1"/>
  <c r="BN260" i="1"/>
  <c r="BC260" i="1"/>
  <c r="G256" i="4"/>
  <c r="M257" i="4"/>
  <c r="D257" i="4"/>
  <c r="C257" i="4"/>
  <c r="L257" i="4"/>
  <c r="J257" i="4"/>
  <c r="K257" i="4"/>
  <c r="I257" i="4"/>
  <c r="B257" i="4"/>
  <c r="N257" i="4"/>
  <c r="E256" i="4"/>
  <c r="P257" i="4" l="1"/>
  <c r="A258" i="4"/>
  <c r="A261" i="1"/>
  <c r="AB261" i="1"/>
  <c r="B261" i="1"/>
  <c r="AW261" i="1"/>
  <c r="BB261" i="1"/>
  <c r="BQ261" i="1"/>
  <c r="X261" i="1"/>
  <c r="AR261" i="1"/>
  <c r="AZ261" i="1"/>
  <c r="Q261" i="1"/>
  <c r="BT261" i="1"/>
  <c r="BW261" i="1"/>
  <c r="F261" i="1"/>
  <c r="BZ261" i="1"/>
  <c r="W261" i="1"/>
  <c r="U261" i="1"/>
  <c r="D261" i="1"/>
  <c r="G261" i="1"/>
  <c r="AE261" i="1"/>
  <c r="C261" i="1"/>
  <c r="AC261" i="1"/>
  <c r="BO261" i="1"/>
  <c r="BX261" i="1"/>
  <c r="N261" i="1"/>
  <c r="AK261" i="1"/>
  <c r="J261" i="1"/>
  <c r="AU261" i="1"/>
  <c r="E261" i="1"/>
  <c r="S261" i="1"/>
  <c r="AD261" i="1"/>
  <c r="T261" i="1"/>
  <c r="AH261" i="1"/>
  <c r="BJ261" i="1"/>
  <c r="BK261" i="1"/>
  <c r="BP261" i="1"/>
  <c r="Z261" i="1"/>
  <c r="AN261" i="1"/>
  <c r="AG261" i="1"/>
  <c r="BM261" i="1"/>
  <c r="BR261" i="1"/>
  <c r="AY261" i="1"/>
  <c r="BH261" i="1"/>
  <c r="BS261" i="1"/>
  <c r="BN261" i="1"/>
  <c r="BV261" i="1"/>
  <c r="L261" i="1"/>
  <c r="AO261" i="1"/>
  <c r="BY261" i="1"/>
  <c r="AF261" i="1"/>
  <c r="AV261" i="1"/>
  <c r="H261" i="1"/>
  <c r="R261" i="1"/>
  <c r="AA261" i="1"/>
  <c r="O261" i="1"/>
  <c r="I261" i="1"/>
  <c r="K261" i="1"/>
  <c r="V261" i="1"/>
  <c r="AP261" i="1"/>
  <c r="AX261" i="1"/>
  <c r="AQ261" i="1"/>
  <c r="AI261" i="1"/>
  <c r="BA261" i="1"/>
  <c r="M261" i="1"/>
  <c r="BU261" i="1"/>
  <c r="BI261" i="1"/>
  <c r="AM261" i="1"/>
  <c r="P261" i="1"/>
  <c r="AL261" i="1"/>
  <c r="Y261" i="1"/>
  <c r="C258" i="4"/>
  <c r="J258" i="4"/>
  <c r="L258" i="4"/>
  <c r="B258" i="4"/>
  <c r="D258" i="4"/>
  <c r="I258" i="4"/>
  <c r="N258" i="4"/>
  <c r="K258" i="4"/>
  <c r="M258" i="4"/>
  <c r="E257" i="4"/>
  <c r="G257" i="4"/>
  <c r="P258" i="4" l="1"/>
  <c r="A259" i="4"/>
  <c r="A262" i="1"/>
  <c r="AV262" i="1"/>
  <c r="Z262" i="1"/>
  <c r="AO262" i="1"/>
  <c r="BX262" i="1"/>
  <c r="BV262" i="1"/>
  <c r="BI262" i="1"/>
  <c r="U262" i="1"/>
  <c r="F262" i="1"/>
  <c r="BJ262" i="1"/>
  <c r="BY262" i="1"/>
  <c r="AE262" i="1"/>
  <c r="BH262" i="1"/>
  <c r="T262" i="1"/>
  <c r="BM262" i="1"/>
  <c r="BS262" i="1"/>
  <c r="AM262" i="1"/>
  <c r="Q262" i="1"/>
  <c r="AA262" i="1"/>
  <c r="AI262" i="1"/>
  <c r="K262" i="1"/>
  <c r="AU262" i="1"/>
  <c r="I262" i="1"/>
  <c r="BQ262" i="1"/>
  <c r="BB262" i="1"/>
  <c r="S262" i="1"/>
  <c r="AK262" i="1"/>
  <c r="AQ262" i="1"/>
  <c r="BT262" i="1"/>
  <c r="BR262" i="1"/>
  <c r="O262" i="1"/>
  <c r="AN262" i="1"/>
  <c r="AP262" i="1"/>
  <c r="J262" i="1"/>
  <c r="BE261" i="1"/>
  <c r="E262" i="1"/>
  <c r="BP262" i="1"/>
  <c r="AG262" i="1"/>
  <c r="R262" i="1"/>
  <c r="V262" i="1"/>
  <c r="M262" i="1"/>
  <c r="AX262" i="1"/>
  <c r="BC261" i="1"/>
  <c r="BU262" i="1"/>
  <c r="AW262" i="1"/>
  <c r="W262" i="1"/>
  <c r="N262" i="1"/>
  <c r="B262" i="1"/>
  <c r="AZ262" i="1"/>
  <c r="C262" i="1"/>
  <c r="BA262" i="1"/>
  <c r="BO262" i="1"/>
  <c r="AY262" i="1"/>
  <c r="Y262" i="1"/>
  <c r="BW262" i="1"/>
  <c r="AB262" i="1"/>
  <c r="AS261" i="1"/>
  <c r="BK262" i="1"/>
  <c r="BD261" i="1"/>
  <c r="L262" i="1"/>
  <c r="G262" i="1"/>
  <c r="BZ262" i="1"/>
  <c r="AF262" i="1"/>
  <c r="AH262" i="1"/>
  <c r="X262" i="1"/>
  <c r="BN262" i="1"/>
  <c r="H262" i="1"/>
  <c r="AR262" i="1"/>
  <c r="D262" i="1"/>
  <c r="AC262" i="1"/>
  <c r="AD262" i="1"/>
  <c r="AT261" i="1"/>
  <c r="AL262" i="1"/>
  <c r="P262" i="1"/>
  <c r="G258" i="4"/>
  <c r="N259" i="4"/>
  <c r="K259" i="4"/>
  <c r="D259" i="4"/>
  <c r="B259" i="4"/>
  <c r="J259" i="4"/>
  <c r="M259" i="4"/>
  <c r="C259" i="4"/>
  <c r="I259" i="4"/>
  <c r="L259" i="4"/>
  <c r="E258" i="4"/>
  <c r="P259" i="4" l="1"/>
  <c r="A260" i="4"/>
  <c r="A263" i="1"/>
  <c r="A264" i="1" s="1"/>
  <c r="BO263" i="1"/>
  <c r="AX263" i="1"/>
  <c r="AZ263" i="1"/>
  <c r="AN263" i="1"/>
  <c r="Y263" i="1"/>
  <c r="AP263" i="1"/>
  <c r="AY263" i="1"/>
  <c r="BI263" i="1"/>
  <c r="D263" i="1"/>
  <c r="O263" i="1"/>
  <c r="BP263" i="1"/>
  <c r="P263" i="1"/>
  <c r="BZ263" i="1"/>
  <c r="BN263" i="1"/>
  <c r="G263" i="1"/>
  <c r="T263" i="1"/>
  <c r="BY263" i="1"/>
  <c r="BX263" i="1"/>
  <c r="S263" i="1"/>
  <c r="X263" i="1"/>
  <c r="AO263" i="1"/>
  <c r="AU263" i="1"/>
  <c r="BQ263" i="1"/>
  <c r="J264" i="1"/>
  <c r="I264" i="1"/>
  <c r="D264" i="1"/>
  <c r="C264" i="1"/>
  <c r="B264" i="1"/>
  <c r="BM264" i="1"/>
  <c r="BY264" i="1"/>
  <c r="M264" i="1"/>
  <c r="N264" i="1"/>
  <c r="F264" i="1"/>
  <c r="O264" i="1"/>
  <c r="BT264" i="1"/>
  <c r="BQ264" i="1"/>
  <c r="L264" i="1"/>
  <c r="H264" i="1"/>
  <c r="W264" i="1"/>
  <c r="AE264" i="1"/>
  <c r="BP264" i="1"/>
  <c r="BB264" i="1"/>
  <c r="AZ264" i="1"/>
  <c r="AY264" i="1"/>
  <c r="BW264" i="1"/>
  <c r="BK264" i="1"/>
  <c r="BH264" i="1"/>
  <c r="Q264" i="1"/>
  <c r="E264" i="1"/>
  <c r="AN264" i="1"/>
  <c r="AV264" i="1"/>
  <c r="G264" i="1"/>
  <c r="BA264" i="1"/>
  <c r="AX264" i="1"/>
  <c r="AW264" i="1"/>
  <c r="AR264" i="1"/>
  <c r="AQ264" i="1"/>
  <c r="BO264" i="1"/>
  <c r="BS264" i="1"/>
  <c r="P264" i="1"/>
  <c r="BI264" i="1"/>
  <c r="AO264" i="1"/>
  <c r="AI264" i="1"/>
  <c r="BJ264" i="1"/>
  <c r="V264" i="1"/>
  <c r="BU264" i="1"/>
  <c r="AP264" i="1"/>
  <c r="AL264" i="1"/>
  <c r="BV264" i="1"/>
  <c r="AF264" i="1"/>
  <c r="AC264" i="1"/>
  <c r="AA264" i="1"/>
  <c r="BN264" i="1"/>
  <c r="K264" i="1"/>
  <c r="AU264" i="1"/>
  <c r="AK264" i="1"/>
  <c r="AH264" i="1"/>
  <c r="AG264" i="1"/>
  <c r="AM264" i="1"/>
  <c r="AB264" i="1"/>
  <c r="Z264" i="1"/>
  <c r="BZ264" i="1"/>
  <c r="Y264" i="1"/>
  <c r="X264" i="1"/>
  <c r="AD264" i="1"/>
  <c r="U264" i="1"/>
  <c r="T264" i="1"/>
  <c r="S264" i="1"/>
  <c r="R264" i="1"/>
  <c r="BX264" i="1"/>
  <c r="BR264" i="1"/>
  <c r="V263" i="1"/>
  <c r="BJ263" i="1"/>
  <c r="J263" i="1"/>
  <c r="K263" i="1"/>
  <c r="I263" i="1"/>
  <c r="AQ263" i="1"/>
  <c r="AM263" i="1"/>
  <c r="AS262" i="1"/>
  <c r="AL263" i="1"/>
  <c r="BH263" i="1"/>
  <c r="AG263" i="1"/>
  <c r="M263" i="1"/>
  <c r="BU263" i="1"/>
  <c r="W263" i="1"/>
  <c r="BK263" i="1"/>
  <c r="H263" i="1"/>
  <c r="BB263" i="1"/>
  <c r="BD262" i="1"/>
  <c r="BA263" i="1"/>
  <c r="BV263" i="1"/>
  <c r="AD263" i="1"/>
  <c r="AB263" i="1"/>
  <c r="AI263" i="1"/>
  <c r="BM263" i="1"/>
  <c r="AC263" i="1"/>
  <c r="BC262" i="1"/>
  <c r="BS263" i="1"/>
  <c r="F263" i="1"/>
  <c r="N263" i="1"/>
  <c r="AR263" i="1"/>
  <c r="Q263" i="1"/>
  <c r="AF263" i="1"/>
  <c r="AW263" i="1"/>
  <c r="AT262" i="1"/>
  <c r="C263" i="1"/>
  <c r="U263" i="1"/>
  <c r="R263" i="1"/>
  <c r="BR263" i="1"/>
  <c r="BW263" i="1"/>
  <c r="L263" i="1"/>
  <c r="AE263" i="1"/>
  <c r="BE262" i="1"/>
  <c r="Z263" i="1"/>
  <c r="AK263" i="1"/>
  <c r="AV263" i="1"/>
  <c r="B263" i="1"/>
  <c r="AH263" i="1"/>
  <c r="AA263" i="1"/>
  <c r="E263" i="1"/>
  <c r="BT263" i="1"/>
  <c r="D260" i="4"/>
  <c r="N260" i="4"/>
  <c r="M260" i="4"/>
  <c r="C260" i="4"/>
  <c r="B260" i="4"/>
  <c r="J260" i="4"/>
  <c r="K260" i="4"/>
  <c r="L260" i="4"/>
  <c r="I260" i="4"/>
  <c r="E259" i="4"/>
  <c r="G259" i="4"/>
  <c r="P260" i="4" l="1"/>
  <c r="A261" i="4"/>
  <c r="AS264" i="1"/>
  <c r="BE263" i="1"/>
  <c r="AT264" i="1"/>
  <c r="AS263" i="1"/>
  <c r="BD263" i="1"/>
  <c r="BC263" i="1"/>
  <c r="BC264" i="1"/>
  <c r="BD264" i="1"/>
  <c r="AT263" i="1"/>
  <c r="BE264" i="1"/>
  <c r="E260" i="4"/>
  <c r="B261" i="4"/>
  <c r="J261" i="4"/>
  <c r="L261" i="4"/>
  <c r="K261" i="4"/>
  <c r="I261" i="4"/>
  <c r="N261" i="4"/>
  <c r="D261" i="4"/>
  <c r="M261" i="4"/>
  <c r="C261" i="4"/>
  <c r="G260" i="4"/>
  <c r="P261" i="4" l="1"/>
  <c r="A262" i="4"/>
  <c r="G261" i="4"/>
  <c r="I262" i="4"/>
  <c r="N262" i="4"/>
  <c r="D262" i="4"/>
  <c r="M262" i="4"/>
  <c r="J262" i="4"/>
  <c r="L262" i="4"/>
  <c r="B262" i="4"/>
  <c r="C262" i="4"/>
  <c r="K262" i="4"/>
  <c r="E261" i="4"/>
  <c r="P262" i="4" l="1"/>
  <c r="A263" i="4"/>
  <c r="C263" i="4"/>
  <c r="M263" i="4"/>
  <c r="J263" i="4"/>
  <c r="L263" i="4"/>
  <c r="I263" i="4"/>
  <c r="B263" i="4"/>
  <c r="K263" i="4"/>
  <c r="N263" i="4"/>
  <c r="D263" i="4"/>
  <c r="E262" i="4"/>
  <c r="G262" i="4"/>
  <c r="P263" i="4" l="1"/>
  <c r="A264" i="4"/>
  <c r="B264" i="4"/>
  <c r="L264" i="4"/>
  <c r="J264" i="4"/>
  <c r="K264" i="4"/>
  <c r="I264" i="4"/>
  <c r="N264" i="4"/>
  <c r="D264" i="4"/>
  <c r="M264" i="4"/>
  <c r="C264" i="4"/>
  <c r="G263" i="4"/>
  <c r="E263" i="4"/>
  <c r="G5" i="14" l="1"/>
  <c r="G6" i="14"/>
  <c r="G3" i="14"/>
  <c r="G4" i="14"/>
  <c r="J5" i="14"/>
  <c r="J4" i="14"/>
  <c r="J6" i="14"/>
  <c r="J3" i="14"/>
  <c r="P264" i="4"/>
  <c r="F3" i="14"/>
  <c r="F4" i="14"/>
  <c r="F5" i="14"/>
  <c r="F6" i="14"/>
  <c r="H3" i="14"/>
  <c r="H4" i="14"/>
  <c r="H5" i="14"/>
  <c r="H6" i="14"/>
  <c r="D3" i="14"/>
  <c r="D4" i="14"/>
  <c r="D6" i="14"/>
  <c r="D5" i="14"/>
  <c r="K3" i="14"/>
  <c r="K5" i="14"/>
  <c r="K6" i="14"/>
  <c r="K4" i="14"/>
  <c r="E5" i="14"/>
  <c r="E6" i="14"/>
  <c r="E4" i="14"/>
  <c r="E3" i="14"/>
  <c r="I3" i="14"/>
  <c r="I6" i="14"/>
  <c r="I5" i="14"/>
  <c r="I4" i="14"/>
  <c r="N4" i="14"/>
  <c r="N3" i="14"/>
  <c r="N5" i="14"/>
  <c r="N6" i="14"/>
  <c r="C4" i="14"/>
  <c r="C3" i="14"/>
  <c r="C5" i="14"/>
  <c r="C6" i="14"/>
  <c r="E264" i="4"/>
  <c r="G264" i="4"/>
  <c r="M5" i="14" l="1"/>
  <c r="M4" i="14"/>
  <c r="M3" i="14"/>
  <c r="M6" i="14"/>
  <c r="L5" i="14"/>
  <c r="L3" i="14"/>
  <c r="L4" i="14"/>
  <c r="L6" i="14"/>
  <c r="J7" i="14"/>
  <c r="J9" i="14"/>
  <c r="J8" i="14"/>
  <c r="I9" i="14"/>
  <c r="I8" i="14"/>
  <c r="I7" i="14"/>
  <c r="E7" i="14"/>
  <c r="E9" i="14"/>
  <c r="E8" i="14"/>
  <c r="H8" i="14"/>
  <c r="H9" i="14"/>
  <c r="H7" i="14"/>
  <c r="N7" i="14"/>
  <c r="N8" i="14"/>
  <c r="N9" i="14"/>
  <c r="G8" i="14"/>
  <c r="G9" i="14"/>
  <c r="G7" i="14"/>
  <c r="D7" i="14"/>
  <c r="D9" i="14"/>
  <c r="D8" i="14"/>
  <c r="F7" i="14"/>
  <c r="F8" i="14"/>
  <c r="F9" i="14"/>
  <c r="K9" i="14"/>
  <c r="K8" i="14"/>
  <c r="K7" i="14"/>
  <c r="L8" i="14" l="1"/>
  <c r="L9" i="14"/>
  <c r="L7" i="14"/>
  <c r="M8" i="14"/>
  <c r="M7" i="14"/>
  <c r="M9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Yunda, Alona (UK)</author>
  </authors>
  <commentList>
    <comment ref="AS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Published on Monday so is delayed per one week</t>
        </r>
      </text>
    </comment>
    <comment ref="AT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Published on Monday so is delayed per one week</t>
        </r>
      </text>
    </comment>
    <comment ref="AU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Returns the latest number rather than a weekly average</t>
        </r>
      </text>
    </comment>
    <comment ref="BR3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Returns the latest number rather than a weekly average</t>
        </r>
      </text>
    </comment>
    <comment ref="BM4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Changed from 70:30 to 75:25 on September 26, 2018</t>
        </r>
      </text>
    </comment>
    <comment ref="BF5" authorId="1" shapeId="0" xr:uid="{00000000-0006-0000-0200-000006000000}">
      <text>
        <r>
          <rPr>
            <b/>
            <sz val="9"/>
            <color indexed="81"/>
            <rFont val="Tahoma"/>
            <family val="2"/>
          </rPr>
          <t>Yunda, Alona (UK):</t>
        </r>
        <r>
          <rPr>
            <sz val="9"/>
            <color indexed="81"/>
            <rFont val="Tahoma"/>
            <family val="2"/>
          </rPr>
          <t xml:space="preserve">
A daily price now</t>
        </r>
      </text>
    </comment>
    <comment ref="BH77" authorId="1" shapeId="0" xr:uid="{00000000-0006-0000-0200-000007000000}">
      <text>
        <r>
          <rPr>
            <b/>
            <sz val="9"/>
            <color indexed="81"/>
            <rFont val="Tahoma"/>
            <family val="2"/>
          </rPr>
          <t>Yunda, Alona (UK):</t>
        </r>
        <r>
          <rPr>
            <sz val="9"/>
            <color indexed="81"/>
            <rFont val="Tahoma"/>
            <family val="2"/>
          </rPr>
          <t xml:space="preserve">
Switched to daily</t>
        </r>
      </text>
    </comment>
    <comment ref="AS172" authorId="1" shapeId="0" xr:uid="{00000000-0006-0000-0200-000008000000}">
      <text>
        <r>
          <rPr>
            <b/>
            <sz val="9"/>
            <color indexed="81"/>
            <rFont val="Tahoma"/>
            <family val="2"/>
          </rPr>
          <t>Yunda, Alona (UK):</t>
        </r>
        <r>
          <rPr>
            <sz val="9"/>
            <color indexed="81"/>
            <rFont val="Tahoma"/>
            <family val="2"/>
          </rPr>
          <t xml:space="preserve">
Change back the formula to +3 next week for columns AS-AT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Yunda, Alona (UK)</author>
    <author>Author</author>
  </authors>
  <commentList>
    <comment ref="E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Yunda, Alona (UK):</t>
        </r>
        <r>
          <rPr>
            <sz val="9"/>
            <color indexed="81"/>
            <rFont val="Tahoma"/>
            <family val="2"/>
          </rPr>
          <t xml:space="preserve">
A Monday price now https://www.metalbulletin.com/Article/3906925/PRICING-NOTICE-Change-in-publication-day-for-China-domestic-coking-coal-price.html</t>
        </r>
      </text>
    </comment>
    <comment ref="G5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published on Tuesdays</t>
        </r>
      </text>
    </comment>
    <comment ref="I9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Yunda, Alona (UK):</t>
        </r>
        <r>
          <rPr>
            <sz val="9"/>
            <color indexed="81"/>
            <rFont val="Tahoma"/>
            <family val="2"/>
          </rPr>
          <t xml:space="preserve">
changed formulas from offset to weekly averages (return the same results as the website)</t>
        </r>
      </text>
    </comment>
    <comment ref="E168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Yunda, Alona (UK):</t>
        </r>
        <r>
          <rPr>
            <sz val="9"/>
            <color indexed="81"/>
            <rFont val="Tahoma"/>
            <family val="2"/>
          </rPr>
          <t xml:space="preserve">
change back to +3</t>
        </r>
      </text>
    </comment>
  </commentList>
</comments>
</file>

<file path=xl/sharedStrings.xml><?xml version="1.0" encoding="utf-8"?>
<sst xmlns="http://schemas.openxmlformats.org/spreadsheetml/2006/main" count="16221" uniqueCount="4038">
  <si>
    <t>AMM</t>
  </si>
  <si>
    <t>HMS #1</t>
  </si>
  <si>
    <t>HMS #2</t>
  </si>
  <si>
    <t>Shredded</t>
  </si>
  <si>
    <t>Cut Structural/Plate 2' Max.</t>
  </si>
  <si>
    <t>Bundles #1</t>
  </si>
  <si>
    <t>Busheling #1</t>
  </si>
  <si>
    <t>Chicago</t>
  </si>
  <si>
    <t>Pittsburgh</t>
  </si>
  <si>
    <t>Philadelphia</t>
  </si>
  <si>
    <t>Delivered</t>
  </si>
  <si>
    <t>$/l.ton</t>
  </si>
  <si>
    <t>HMS #1&amp;2</t>
  </si>
  <si>
    <t>Auto Bodies</t>
  </si>
  <si>
    <t>Bundles #2</t>
  </si>
  <si>
    <t>East Coast</t>
  </si>
  <si>
    <t>West Coast</t>
  </si>
  <si>
    <t>Boston</t>
  </si>
  <si>
    <t>Alabama</t>
  </si>
  <si>
    <t>FOB New York</t>
  </si>
  <si>
    <t>FOB Los Angeles</t>
  </si>
  <si>
    <t>Export Yard</t>
  </si>
  <si>
    <t>$/tonne</t>
  </si>
  <si>
    <t>MB/Steel First</t>
  </si>
  <si>
    <t>MBR</t>
  </si>
  <si>
    <t>Steel First</t>
  </si>
  <si>
    <t>Merchant Pig Iron</t>
  </si>
  <si>
    <t>HBI</t>
  </si>
  <si>
    <t>HMS #1&amp;2 (80:20)</t>
  </si>
  <si>
    <t>E3</t>
  </si>
  <si>
    <t>E40</t>
  </si>
  <si>
    <t>5C Loose Old Light</t>
  </si>
  <si>
    <t>1&amp;2 Old Steel</t>
  </si>
  <si>
    <t>OA Plate &amp; Structural</t>
  </si>
  <si>
    <t>Domestic Auto Bundles</t>
  </si>
  <si>
    <t>Domestic Shipbreaking Scrap</t>
  </si>
  <si>
    <t>Heavy Melt Scrap</t>
  </si>
  <si>
    <t>DRI/HBI</t>
  </si>
  <si>
    <t>US Gulf Coast Import</t>
  </si>
  <si>
    <t>Brazilian Export (Vitoria)</t>
  </si>
  <si>
    <t>Brazilian Export (Ponta da Madeira)</t>
  </si>
  <si>
    <t>Venezuela Export</t>
  </si>
  <si>
    <t>UK Export</t>
  </si>
  <si>
    <t>Germany</t>
  </si>
  <si>
    <t>Italy</t>
  </si>
  <si>
    <t>UK</t>
  </si>
  <si>
    <t>EU Rotterdam</t>
  </si>
  <si>
    <t>European Import</t>
  </si>
  <si>
    <t>Turkey</t>
  </si>
  <si>
    <t>CIS Export (Baltic Sea)</t>
  </si>
  <si>
    <t>CIS Export (Black Sea)</t>
  </si>
  <si>
    <t>China</t>
  </si>
  <si>
    <t>Taiwan</t>
  </si>
  <si>
    <t>Nhava Sheva, India</t>
  </si>
  <si>
    <t>India</t>
  </si>
  <si>
    <t>CFR</t>
  </si>
  <si>
    <t>FOB</t>
  </si>
  <si>
    <t>Delivered (incl. tax)</t>
  </si>
  <si>
    <t>Ex-works</t>
  </si>
  <si>
    <t>£/tonne</t>
  </si>
  <si>
    <t>TRL/tonne</t>
  </si>
  <si>
    <t>Low RMB/tonne</t>
  </si>
  <si>
    <t>High RMB/tonne</t>
  </si>
  <si>
    <t>Average</t>
  </si>
  <si>
    <t>Low $/tonne</t>
  </si>
  <si>
    <t>High $/tonne</t>
  </si>
  <si>
    <t>INR/tonne</t>
  </si>
  <si>
    <t>€/tonne</t>
  </si>
  <si>
    <t>Scrap</t>
  </si>
  <si>
    <t>MB-STE-0216</t>
  </si>
  <si>
    <t>1084</t>
  </si>
  <si>
    <t>Alabama No. 1 busheling scrap consumer buying price $/gross ton</t>
  </si>
  <si>
    <t>USD</t>
  </si>
  <si>
    <t>gross ton</t>
  </si>
  <si>
    <t>Monthly</t>
  </si>
  <si>
    <t>MB-STE-0370</t>
  </si>
  <si>
    <t>1332</t>
  </si>
  <si>
    <t>Boston Auto bodies export yard buying price $/gross ton</t>
  </si>
  <si>
    <t>MB-STE-0236</t>
  </si>
  <si>
    <t>1104</t>
  </si>
  <si>
    <t>Chicago Cut structural/plate 2ft. max. scrap consumer buying price $/gross ton</t>
  </si>
  <si>
    <t>MB-STE-0232</t>
  </si>
  <si>
    <t>1100</t>
  </si>
  <si>
    <t>Chicago No. 1 busheling scrap consumer buying price $/gross ton</t>
  </si>
  <si>
    <t>MB-STE-0230</t>
  </si>
  <si>
    <t>1098</t>
  </si>
  <si>
    <t>Chicago No. 1 bundles scrap consumer buying price $/gross ton</t>
  </si>
  <si>
    <t>MB-STE-0228</t>
  </si>
  <si>
    <t>1096</t>
  </si>
  <si>
    <t>Chicago No. 1 heavy melt scrap consumer buying price $/gross ton</t>
  </si>
  <si>
    <t>MB-STE-0229</t>
  </si>
  <si>
    <t>1097</t>
  </si>
  <si>
    <t>Chicago No. 2 heavy melt scrap consumer buying price $/gross ton</t>
  </si>
  <si>
    <t>MB-STE-0233</t>
  </si>
  <si>
    <t>1101</t>
  </si>
  <si>
    <t>Chicago Shredded auto scrap consumer buying price $/gross ton</t>
  </si>
  <si>
    <t>MB-STE-0286</t>
  </si>
  <si>
    <t>1154</t>
  </si>
  <si>
    <t>Philadelphia No. 1 bundles scrap consumer buying price $/gross ton</t>
  </si>
  <si>
    <t>MB-STE-0288</t>
  </si>
  <si>
    <t>1156</t>
  </si>
  <si>
    <t>Philadelphia No. 1 busheling scrap consumer buying price $/gross ton</t>
  </si>
  <si>
    <t>MB-STE-0285</t>
  </si>
  <si>
    <t>1153</t>
  </si>
  <si>
    <t>Philadelphia No. 1 heavy melt scrap consumer buying price $/gross ton</t>
  </si>
  <si>
    <t>MB-STE-0287</t>
  </si>
  <si>
    <t>1155</t>
  </si>
  <si>
    <t>Philadelphia No. 2 bundles scrap consumer buying price $/gross ton</t>
  </si>
  <si>
    <t>MB-STE-0289</t>
  </si>
  <si>
    <t>1157</t>
  </si>
  <si>
    <t>Philadelphia Shredded auto scrap consumer buying price $/gross ton</t>
  </si>
  <si>
    <t>MB-STE-0304</t>
  </si>
  <si>
    <t>1172</t>
  </si>
  <si>
    <t>Pittsburgh No. 1 bundles scrap consumer buying price $/gross ton</t>
  </si>
  <si>
    <t>MB-STE-0306</t>
  </si>
  <si>
    <t>1174</t>
  </si>
  <si>
    <t>Pittsburgh No. 1 busheling scrap consumer buying price $/gross ton</t>
  </si>
  <si>
    <t>MB-STE-0303</t>
  </si>
  <si>
    <t>1171</t>
  </si>
  <si>
    <t>Pittsburgh No. 1 heavy melt scrap consumer buying price $/gross ton</t>
  </si>
  <si>
    <t>MB-STE-0308</t>
  </si>
  <si>
    <t>1176</t>
  </si>
  <si>
    <t>Pittsburgh Shredded auto scrap consumer buying price $/gross ton</t>
  </si>
  <si>
    <t>MB-STE-0418</t>
  </si>
  <si>
    <t>1398</t>
  </si>
  <si>
    <t>HMS 1&amp;2 (80:20) East Coast FOB New York export index US $/tonne</t>
  </si>
  <si>
    <t>tonne</t>
  </si>
  <si>
    <t>MB-STE-0425</t>
  </si>
  <si>
    <t>1405</t>
  </si>
  <si>
    <t>HMS 1&amp;2 (80:20) West Coast FOB Los Angeles export index US $/tonne</t>
  </si>
  <si>
    <t>MB-STE-0419</t>
  </si>
  <si>
    <t>1399</t>
  </si>
  <si>
    <t>Shredded East Coast FOB New York export index US $/tonne</t>
  </si>
  <si>
    <t>MB-STE-0217</t>
  </si>
  <si>
    <t>1085</t>
  </si>
  <si>
    <t>Alabama Shredded auto scrap consumer buying price $/gross ton</t>
  </si>
  <si>
    <t>Steel Raw Material</t>
  </si>
  <si>
    <t>MB-IRO-0001</t>
  </si>
  <si>
    <t>46</t>
  </si>
  <si>
    <t>CIS export pig iron Baltic Sea $ per tonne fob main port</t>
  </si>
  <si>
    <t>weekly</t>
  </si>
  <si>
    <t>MB-IRO-0002</t>
  </si>
  <si>
    <t>47</t>
  </si>
  <si>
    <t>CIS export pig iron Black Sea $ per tonne fob main port</t>
  </si>
  <si>
    <t>MB-IRO-0014</t>
  </si>
  <si>
    <t>1080</t>
  </si>
  <si>
    <t>EU pig iron imports $ per tonne cif Italy</t>
  </si>
  <si>
    <t>MB-IRO-0006</t>
  </si>
  <si>
    <t>250</t>
  </si>
  <si>
    <t>Latin America exports pig iron $ per tonne fob Ponta da Madeira Brazil</t>
  </si>
  <si>
    <t>MB-IRO-0005</t>
  </si>
  <si>
    <t>249</t>
  </si>
  <si>
    <t>Latin America exports pig iron $ per tonne fob Vitorio/Rio Brazil</t>
  </si>
  <si>
    <t>MB-IRO-0004</t>
  </si>
  <si>
    <t>248</t>
  </si>
  <si>
    <t>USA import pig iron $ per tonne cfr Gulf</t>
  </si>
  <si>
    <t>MB-FE-0002</t>
  </si>
  <si>
    <t>251</t>
  </si>
  <si>
    <t>Venezuelan export hot briquetted iron $ per tonne fob main port</t>
  </si>
  <si>
    <t>MB-STE-0077</t>
  </si>
  <si>
    <t>182</t>
  </si>
  <si>
    <t>UK domestic ferrous scrap 1&amp;2 Old Steel £ per tonne del consumer</t>
  </si>
  <si>
    <t>GBP</t>
  </si>
  <si>
    <t>MB-STE-0087</t>
  </si>
  <si>
    <t>193</t>
  </si>
  <si>
    <t>UK domestic ferrous scrap OA Plate and Structural £ per tonne del consumer</t>
  </si>
  <si>
    <t>MB-STS-0012</t>
  </si>
  <si>
    <t>187</t>
  </si>
  <si>
    <t>UK domestic ferrous scrap 5C Loose Old Light £ per tonne del consumers</t>
  </si>
  <si>
    <t>Weekly</t>
  </si>
  <si>
    <t>MB-STE-0098</t>
  </si>
  <si>
    <t>208</t>
  </si>
  <si>
    <t>Ferrous scrap Rotterdam export shredded $ per tonne fob Rotterdam</t>
  </si>
  <si>
    <t>MB-STE-0420</t>
  </si>
  <si>
    <t>1400</t>
  </si>
  <si>
    <t>HMS 1&amp;2 (80:20 mix) US $ per tonne fob Rotterdam</t>
  </si>
  <si>
    <t>Daily</t>
  </si>
  <si>
    <t>MB-STE-0416</t>
  </si>
  <si>
    <t>1396</t>
  </si>
  <si>
    <t>HMS 1&amp;2 (80:20 mix) North Europe origin US $ per tonne CFR Turkey</t>
  </si>
  <si>
    <t>MB-STE-0413</t>
  </si>
  <si>
    <t>1381</t>
  </si>
  <si>
    <t>India import ferrous scrap HMS 1 &amp; 2 (80:20 mix) cfr Nhava Sheva US $ per tonne</t>
  </si>
  <si>
    <t>MB-STE-0421</t>
  </si>
  <si>
    <t>1401</t>
  </si>
  <si>
    <t>Shredded scrap US $ per tonne CFR India</t>
  </si>
  <si>
    <t>MB-STE-0464</t>
  </si>
  <si>
    <t>1491</t>
  </si>
  <si>
    <t>Taiwan import ferrous scrap HMS 1&amp;2 (80:20 mix) (USA material) $ per tonne cfr main port</t>
  </si>
  <si>
    <t>twice weekly</t>
  </si>
  <si>
    <t>MB-STE-0094</t>
  </si>
  <si>
    <t>204</t>
  </si>
  <si>
    <t>Turkey domestic melting scrap from shipbreaking $ per tonne delivered</t>
  </si>
  <si>
    <t>MB-STE-0093</t>
  </si>
  <si>
    <t>203</t>
  </si>
  <si>
    <t>Turkey domestic auto bundle scrap Turkish lira per tonne delivered</t>
  </si>
  <si>
    <t>TRY</t>
  </si>
  <si>
    <t>MB-STE-0095</t>
  </si>
  <si>
    <t>205</t>
  </si>
  <si>
    <t>Turkey import ferrous scrap shredded $ per tonne cfr main Turkish port</t>
  </si>
  <si>
    <t>MB-STE-0100</t>
  </si>
  <si>
    <t>210</t>
  </si>
  <si>
    <t>UK export ferrous scrap HMS 1&amp;2 (80:20 mix) fob main port $/tonne</t>
  </si>
  <si>
    <t>MB-STE-0099</t>
  </si>
  <si>
    <t>209</t>
  </si>
  <si>
    <t>UK export ferrous scrap shredded $ per tonne fob main port</t>
  </si>
  <si>
    <t>MB-STE-0149</t>
  </si>
  <si>
    <t>275</t>
  </si>
  <si>
    <t>China domestic heavy scrap yuan per tonne del mill</t>
  </si>
  <si>
    <t>RMB</t>
  </si>
  <si>
    <t>MB-IRO-0023</t>
  </si>
  <si>
    <t>1426</t>
  </si>
  <si>
    <t>India domestic direct reduced iron rupees per tonne exw</t>
  </si>
  <si>
    <t>INR</t>
  </si>
  <si>
    <t>E8</t>
  </si>
  <si>
    <t>n/a</t>
  </si>
  <si>
    <t>#</t>
  </si>
  <si>
    <t>MB-STE-0097</t>
  </si>
  <si>
    <t>NEU HMS #1&amp;2 (80:20)</t>
  </si>
  <si>
    <t>MB</t>
  </si>
  <si>
    <t>Qingdao, China</t>
  </si>
  <si>
    <t>MBIOI62% Fines</t>
  </si>
  <si>
    <t>DBCT, Australia</t>
  </si>
  <si>
    <t>Jingtang, China</t>
  </si>
  <si>
    <t>Premium HCC</t>
  </si>
  <si>
    <t>Hard Coking Coal</t>
  </si>
  <si>
    <t>MB-IRO-0008</t>
  </si>
  <si>
    <t>MB-COA-0003</t>
  </si>
  <si>
    <t>MB-COA-0004</t>
  </si>
  <si>
    <t>MB-COA-0005</t>
  </si>
  <si>
    <t>MB-COA-0002</t>
  </si>
  <si>
    <t>Iron ore</t>
  </si>
  <si>
    <t>Coking coal</t>
  </si>
  <si>
    <t>MB-IRO-0012</t>
  </si>
  <si>
    <t>MB-IRO-0013</t>
  </si>
  <si>
    <t>Product</t>
  </si>
  <si>
    <t>Description</t>
  </si>
  <si>
    <t>Location</t>
  </si>
  <si>
    <t>Currency</t>
  </si>
  <si>
    <t>UnitOfMeasure</t>
  </si>
  <si>
    <t>Incoterm</t>
  </si>
  <si>
    <t>MB-AL-0001</t>
  </si>
  <si>
    <t>Aluminium 99.7%</t>
  </si>
  <si>
    <t>Japan</t>
  </si>
  <si>
    <t xml:space="preserve">US Dollar </t>
  </si>
  <si>
    <t>Tonne</t>
  </si>
  <si>
    <t>Cost, insurance and freight</t>
  </si>
  <si>
    <t>MB-AL-0002</t>
  </si>
  <si>
    <t>Aluminum 6063 Extrusion Billet</t>
  </si>
  <si>
    <t>Rotterdam</t>
  </si>
  <si>
    <t>Delivered duty paid</t>
  </si>
  <si>
    <t>MB-AL-0004</t>
  </si>
  <si>
    <t>Aluminium P1020A</t>
  </si>
  <si>
    <t>In Warehouse dutypaid</t>
  </si>
  <si>
    <t>MB-AL-0005</t>
  </si>
  <si>
    <t>DIN226</t>
  </si>
  <si>
    <t>Europe</t>
  </si>
  <si>
    <t>Delivered at place</t>
  </si>
  <si>
    <t>MB-AL-0006</t>
  </si>
  <si>
    <t>Old rolled</t>
  </si>
  <si>
    <t>United Kingdom</t>
  </si>
  <si>
    <t>British Pound</t>
  </si>
  <si>
    <t>MB-AL-0007</t>
  </si>
  <si>
    <t>Cast wheels</t>
  </si>
  <si>
    <t>MB-AL-0008</t>
  </si>
  <si>
    <t>Aluminium scrap cast</t>
  </si>
  <si>
    <t>MB-AL-0009</t>
  </si>
  <si>
    <t>Clean HE9 extrusions</t>
  </si>
  <si>
    <t>MB-AL-0010</t>
  </si>
  <si>
    <t>Commercial cast</t>
  </si>
  <si>
    <t>MB-AL-0011</t>
  </si>
  <si>
    <t>Pure Cuttings</t>
  </si>
  <si>
    <t>MB-AL-0012</t>
  </si>
  <si>
    <t>Aluminium scrap commercial turnings</t>
  </si>
  <si>
    <t>MB-AL-0013</t>
  </si>
  <si>
    <t>MB-AL-0014</t>
  </si>
  <si>
    <t>Group 1 Pure and Litho</t>
  </si>
  <si>
    <t>MB-AL-0015</t>
  </si>
  <si>
    <t>Aluminium scrap group 7</t>
  </si>
  <si>
    <t>MB-AL-0016</t>
  </si>
  <si>
    <t>LM24 pressure diecasting ingot</t>
  </si>
  <si>
    <t>MB-AL-0017</t>
  </si>
  <si>
    <t>Aluminium scrap LM6/LM25 gravity diecasting int</t>
  </si>
  <si>
    <t>MB-AL-0018</t>
  </si>
  <si>
    <t>Loose old rolled cuttings</t>
  </si>
  <si>
    <t>MB-AL-0019</t>
  </si>
  <si>
    <t>Mixed turnings</t>
  </si>
  <si>
    <t>MB-AL-0020</t>
  </si>
  <si>
    <t>Midwest United States</t>
  </si>
  <si>
    <t>US Dollar cent</t>
  </si>
  <si>
    <t>Pound</t>
  </si>
  <si>
    <t>Delivered duty unpaid</t>
  </si>
  <si>
    <t>MB-AL-0021</t>
  </si>
  <si>
    <t>Brazil</t>
  </si>
  <si>
    <t>MB-AL-0022</t>
  </si>
  <si>
    <t>MB-AL-0023</t>
  </si>
  <si>
    <t>Aluminum Scrap Mixed Low Copper Clips</t>
  </si>
  <si>
    <t>United States</t>
  </si>
  <si>
    <t>MB-AL-0024</t>
  </si>
  <si>
    <t>Aluminum Scrap Mixed High Copper Clips</t>
  </si>
  <si>
    <t>MB-AL-0025</t>
  </si>
  <si>
    <t xml:space="preserve">Aluminum Scrap Mixed High Zinc Clips </t>
  </si>
  <si>
    <t>MB-AL-0027</t>
  </si>
  <si>
    <t>Aluminum Scrap Siding Painted</t>
  </si>
  <si>
    <t>MB-AL-0028</t>
  </si>
  <si>
    <t>Aluminum Scrap Mixed Clips</t>
  </si>
  <si>
    <t>MB-AL-0029</t>
  </si>
  <si>
    <t>Aluminum Scrap Old Sheet</t>
  </si>
  <si>
    <t>MB-AL-0030</t>
  </si>
  <si>
    <t>Aluminum Scrap Old Cast</t>
  </si>
  <si>
    <t>MB-AL-0031</t>
  </si>
  <si>
    <t>Aluminum Scrap Turnings clean dry high grade</t>
  </si>
  <si>
    <t>MB-AL-0032</t>
  </si>
  <si>
    <t>Aluminum Scrap Turnings Clean Dry Mixed Grade (max 5% Zn)</t>
  </si>
  <si>
    <t>MB-AL-0033</t>
  </si>
  <si>
    <t>Aluminum Scrap Aluminum-copper Radiators</t>
  </si>
  <si>
    <t>MB-AL-0034</t>
  </si>
  <si>
    <t>Aluminum Scrap Nonferrous Auto Shred (90% Al)</t>
  </si>
  <si>
    <t>MB-AL-0035</t>
  </si>
  <si>
    <t>Used Beverage Can</t>
  </si>
  <si>
    <t>Free on board</t>
  </si>
  <si>
    <t>MB-AL-0036</t>
  </si>
  <si>
    <t>Aluminum Scrap Segregated Low Copper Alloy Clips 5052</t>
  </si>
  <si>
    <t>MB-AL-0037</t>
  </si>
  <si>
    <t>Aluminum Scrap Segreated Low Copper Alloy Clips</t>
  </si>
  <si>
    <t>MB-AL-0038</t>
  </si>
  <si>
    <t>Aluminum Scrap Mixed Low Copper Alloy Clips</t>
  </si>
  <si>
    <t>MB-AL-0039</t>
  </si>
  <si>
    <t>Painted Siding</t>
  </si>
  <si>
    <t>MB-AL-0040</t>
  </si>
  <si>
    <t>Aluminum Alloy A380.1</t>
  </si>
  <si>
    <t>MB-AL-0041</t>
  </si>
  <si>
    <t>Aluminum Alloy 319.1 ingot</t>
  </si>
  <si>
    <t>MB-AL-0042</t>
  </si>
  <si>
    <t>Aluminum Alloy 356.1 ingot</t>
  </si>
  <si>
    <t>MB-AL-0043</t>
  </si>
  <si>
    <t>Aluminum Alloy A360.1 ingot</t>
  </si>
  <si>
    <t>MB-AL-0044</t>
  </si>
  <si>
    <t>Aluminum Alloy 413.1 ingot</t>
  </si>
  <si>
    <t>MB-AL-0045</t>
  </si>
  <si>
    <t>Aluminum 6061 Alloyed Ingot</t>
  </si>
  <si>
    <t>MB-AL-0046</t>
  </si>
  <si>
    <t>Aluminum 6063 Alloyed Ingot</t>
  </si>
  <si>
    <t>Republic of Korea</t>
  </si>
  <si>
    <t>Shanghai</t>
  </si>
  <si>
    <t>In Warehouse dutyunpaid</t>
  </si>
  <si>
    <t>MB-AL-0052</t>
  </si>
  <si>
    <t>Free carrier</t>
  </si>
  <si>
    <t>MB-AL-0053</t>
  </si>
  <si>
    <t>Segregated Low Copper Clips</t>
  </si>
  <si>
    <t>Montreal</t>
  </si>
  <si>
    <t>MB-AL-0054</t>
  </si>
  <si>
    <t>Toronto</t>
  </si>
  <si>
    <t>New York</t>
  </si>
  <si>
    <t>Atlanta</t>
  </si>
  <si>
    <t>Houston</t>
  </si>
  <si>
    <t>Cleveland</t>
  </si>
  <si>
    <t>Cincinnati</t>
  </si>
  <si>
    <t>Detroit</t>
  </si>
  <si>
    <t>St Louis</t>
  </si>
  <si>
    <t>San Francisco</t>
  </si>
  <si>
    <t>Los Angeles</t>
  </si>
  <si>
    <t>MB-AL-0069</t>
  </si>
  <si>
    <t>Mixed Low Copper Clips</t>
  </si>
  <si>
    <t>MB-AL-0070</t>
  </si>
  <si>
    <t>MB-AL-0085</t>
  </si>
  <si>
    <t>Mixed Clips</t>
  </si>
  <si>
    <t>MB-AL-0101</t>
  </si>
  <si>
    <t>Aluminum Borings, Turnings, Clean &amp; Dry</t>
  </si>
  <si>
    <t>MB-AL-0102</t>
  </si>
  <si>
    <t>MB-AL-0117</t>
  </si>
  <si>
    <t>Old Aluminum Sheet &amp; Cast</t>
  </si>
  <si>
    <t>MB-AL-0118</t>
  </si>
  <si>
    <t>MB-AL-0133</t>
  </si>
  <si>
    <t>Used beverage cans, clean &amp; dry</t>
  </si>
  <si>
    <t>MB-AL-0134</t>
  </si>
  <si>
    <t>MB-AL-0149</t>
  </si>
  <si>
    <t>Industrial Castings</t>
  </si>
  <si>
    <t>MB-AL-0150</t>
  </si>
  <si>
    <t>MB-AL-0160</t>
  </si>
  <si>
    <t>63S Aluminum Solids</t>
  </si>
  <si>
    <t>MB-AL-0161</t>
  </si>
  <si>
    <t>MB-AL-0203</t>
  </si>
  <si>
    <t>MB-AL-0204</t>
  </si>
  <si>
    <t>Litho sheets</t>
  </si>
  <si>
    <t>MB-AL-0231</t>
  </si>
  <si>
    <t>MB-AL-0233</t>
  </si>
  <si>
    <t>Ex works</t>
  </si>
  <si>
    <t>MB-AL-0256</t>
  </si>
  <si>
    <t>South Africa</t>
  </si>
  <si>
    <t>South Africa Rand</t>
  </si>
  <si>
    <t>In Warehouse</t>
  </si>
  <si>
    <t>MB-AL-0276</t>
  </si>
  <si>
    <t>A356.2 Aluminum Alloy</t>
  </si>
  <si>
    <t>MB-AL-0277</t>
  </si>
  <si>
    <t>C355.2 Aluminum Alloy</t>
  </si>
  <si>
    <t>MB-AL-0278</t>
  </si>
  <si>
    <t>MB-AL-0279</t>
  </si>
  <si>
    <t>MB-AL-0280</t>
  </si>
  <si>
    <t>MB-AL-0281</t>
  </si>
  <si>
    <t>MB-AL-0282</t>
  </si>
  <si>
    <t>MB-AL-0283</t>
  </si>
  <si>
    <t>MB-AL-0284</t>
  </si>
  <si>
    <t>MB-AL-0285</t>
  </si>
  <si>
    <t>MB-AL-0286</t>
  </si>
  <si>
    <t>MB-AL-0287</t>
  </si>
  <si>
    <t>Aluminium 6063 and 6060 extrusion billet</t>
  </si>
  <si>
    <t>MB-AL-0289</t>
  </si>
  <si>
    <t>Aluminium</t>
  </si>
  <si>
    <t>MB-AL-0290</t>
  </si>
  <si>
    <t>China Yuan</t>
  </si>
  <si>
    <t>MB-AL-0292</t>
  </si>
  <si>
    <t>ADC 12</t>
  </si>
  <si>
    <t>Cost and freight</t>
  </si>
  <si>
    <t>MB-AL-0296</t>
  </si>
  <si>
    <t>Gross ton</t>
  </si>
  <si>
    <t>MB-AL-0297</t>
  </si>
  <si>
    <t>Thailand</t>
  </si>
  <si>
    <t>MB-AL-0299</t>
  </si>
  <si>
    <t>Spain</t>
  </si>
  <si>
    <t>MB-AL-0300</t>
  </si>
  <si>
    <t>MB-AL-0302</t>
  </si>
  <si>
    <t>MB-AL-0307</t>
  </si>
  <si>
    <t>Antwerp</t>
  </si>
  <si>
    <t>MB-AL-0316</t>
  </si>
  <si>
    <t>FCA dutypaid</t>
  </si>
  <si>
    <t>MB-AL-0319</t>
  </si>
  <si>
    <t>MB-AL-0328</t>
  </si>
  <si>
    <t>MB-AL-0329</t>
  </si>
  <si>
    <t>MB-AL-0333</t>
  </si>
  <si>
    <t>Aluminium P1020A Warrants</t>
  </si>
  <si>
    <t>South East Asia</t>
  </si>
  <si>
    <t>MB-AL-0334</t>
  </si>
  <si>
    <t>East Asia</t>
  </si>
  <si>
    <t>Singapore</t>
  </si>
  <si>
    <t>Malaysia</t>
  </si>
  <si>
    <t>MB-AL-0337</t>
  </si>
  <si>
    <t>Cost, insurance and freight dutyunpaid</t>
  </si>
  <si>
    <t>MB-AL-0338</t>
  </si>
  <si>
    <t>MB-AL-0339</t>
  </si>
  <si>
    <t>Aluminium foundry alloy ingot silicon 7</t>
  </si>
  <si>
    <t>MB-AL-0340</t>
  </si>
  <si>
    <t>Eastern Europe</t>
  </si>
  <si>
    <t>MB-AL-0341</t>
  </si>
  <si>
    <t>MB-AL-0342</t>
  </si>
  <si>
    <t>Aluminium foundry alloy ingot/T-bar silicon 7</t>
  </si>
  <si>
    <t>MB-AL-0343</t>
  </si>
  <si>
    <t>MB-AL-0344</t>
  </si>
  <si>
    <t>MB-AL-0345</t>
  </si>
  <si>
    <t>MB-AL-0346</t>
  </si>
  <si>
    <t>MB-ALU-0001</t>
  </si>
  <si>
    <t>Alumina metallurgical grade</t>
  </si>
  <si>
    <t>MB-ALU-0002</t>
  </si>
  <si>
    <t>Australia</t>
  </si>
  <si>
    <t>MB-ALU-0003</t>
  </si>
  <si>
    <t>MB-ALU-0006</t>
  </si>
  <si>
    <t>MB-ALU-0008</t>
  </si>
  <si>
    <t>MB-ALU-0009</t>
  </si>
  <si>
    <t>MB-ALU-0010</t>
  </si>
  <si>
    <t>MB-ALU-0011</t>
  </si>
  <si>
    <t>MB-ALU-0012</t>
  </si>
  <si>
    <t>MB-ALU-0013</t>
  </si>
  <si>
    <t>MB-AND-0001</t>
  </si>
  <si>
    <t>Andalusite, 57% AL2O3</t>
  </si>
  <si>
    <t>MB-AND-0002</t>
  </si>
  <si>
    <t>MB-AS-0001</t>
  </si>
  <si>
    <t>Global</t>
  </si>
  <si>
    <t>Kilogram</t>
  </si>
  <si>
    <t>Morocco</t>
  </si>
  <si>
    <t>MB-BAR-0004</t>
  </si>
  <si>
    <t>MB-BAR-0006</t>
  </si>
  <si>
    <t>Chennai</t>
  </si>
  <si>
    <t>MB-BAR-0007</t>
  </si>
  <si>
    <t>MB-BAR-0014</t>
  </si>
  <si>
    <t>MB-BEN-0003</t>
  </si>
  <si>
    <t>Bentonite rail hopper cars, crude</t>
  </si>
  <si>
    <t>Wyoming</t>
  </si>
  <si>
    <t>MB-BI-0001</t>
  </si>
  <si>
    <t>MB-BI-0002</t>
  </si>
  <si>
    <t>Bismuth min 99.99%</t>
  </si>
  <si>
    <t>Latin America</t>
  </si>
  <si>
    <t>MB-BX-0010</t>
  </si>
  <si>
    <t>Bauxite</t>
  </si>
  <si>
    <t>Xingang</t>
  </si>
  <si>
    <t>MB-BX-0011</t>
  </si>
  <si>
    <t>MB-BX-0012</t>
  </si>
  <si>
    <t>MB-BX-0013</t>
  </si>
  <si>
    <t>MB-BX-0014</t>
  </si>
  <si>
    <t>Guinea</t>
  </si>
  <si>
    <t>MB-BX-0015</t>
  </si>
  <si>
    <t>Dry metric ton unit</t>
  </si>
  <si>
    <t>MB-CD-0001</t>
  </si>
  <si>
    <t>Cadmium min 99.95%</t>
  </si>
  <si>
    <t>MB-CD-0002</t>
  </si>
  <si>
    <t>Cadmium min 99.99%</t>
  </si>
  <si>
    <t>MB-CHO-0002</t>
  </si>
  <si>
    <t>Chrome ore lumpy 40-42%</t>
  </si>
  <si>
    <t>MB-CHO-0003</t>
  </si>
  <si>
    <t>Chrome Ore Basis 42%, Range 40 to 44%</t>
  </si>
  <si>
    <t>MB-CHR-0001</t>
  </si>
  <si>
    <t>MB-CHR-0004</t>
  </si>
  <si>
    <t>MB-CHR-0005</t>
  </si>
  <si>
    <t>MB-CHR-0006</t>
  </si>
  <si>
    <t>MB-CO-0001</t>
  </si>
  <si>
    <t>MB-CO-0004</t>
  </si>
  <si>
    <t>MB-CO-0005</t>
  </si>
  <si>
    <t>MB-CO-0012</t>
  </si>
  <si>
    <t>Cobalt tetroxide min 72.6%</t>
  </si>
  <si>
    <t>MB-COA-0001</t>
  </si>
  <si>
    <t>Jingtang</t>
  </si>
  <si>
    <t>MB-COA-0006</t>
  </si>
  <si>
    <t>CSR Coke</t>
  </si>
  <si>
    <t>MB-CR-0001</t>
  </si>
  <si>
    <t>Chromium alumino-thermic min 99%</t>
  </si>
  <si>
    <t>MB-CU-0002</t>
  </si>
  <si>
    <t>Copper grade A</t>
  </si>
  <si>
    <t>MB-CU-0009</t>
  </si>
  <si>
    <t>No. 1 Copper Wire - Barley</t>
  </si>
  <si>
    <t>MB-CU-0010</t>
  </si>
  <si>
    <t>MB-CU-0025</t>
  </si>
  <si>
    <t>No. 2 Copper Wire</t>
  </si>
  <si>
    <t>MB-CU-0026</t>
  </si>
  <si>
    <t>MB-CU-0041</t>
  </si>
  <si>
    <t>Light Copper</t>
  </si>
  <si>
    <t>MB-CU-0042</t>
  </si>
  <si>
    <t>MB-CU-0057</t>
  </si>
  <si>
    <t>Red Brass Solids</t>
  </si>
  <si>
    <t>MB-CU-0058</t>
  </si>
  <si>
    <t>MB-CU-0073</t>
  </si>
  <si>
    <t>Red Brass Composition Turnings</t>
  </si>
  <si>
    <t>MB-CU-0074</t>
  </si>
  <si>
    <t>MB-CU-0119</t>
  </si>
  <si>
    <t>Yellow Brass Scrap</t>
  </si>
  <si>
    <t>MB-CU-0120</t>
  </si>
  <si>
    <t>Buffalo</t>
  </si>
  <si>
    <t>MB-CU-0135</t>
  </si>
  <si>
    <t>Mixed Yellow Brass Turnings, Borings</t>
  </si>
  <si>
    <t>MB-CU-0136</t>
  </si>
  <si>
    <t>MB-CU-0181</t>
  </si>
  <si>
    <t>70-30 Brass Clips</t>
  </si>
  <si>
    <t>MB-CU-0196</t>
  </si>
  <si>
    <t>Mixed Unsweated Auto Radiators</t>
  </si>
  <si>
    <t>MB-CU-0197</t>
  </si>
  <si>
    <t>MB-CU-0287</t>
  </si>
  <si>
    <t>Asia Pacific</t>
  </si>
  <si>
    <t>MB-CU-0288</t>
  </si>
  <si>
    <t>MB-CU-0291</t>
  </si>
  <si>
    <t>MB-CU-0292</t>
  </si>
  <si>
    <t>No. 1 Copper Wire - Berry</t>
  </si>
  <si>
    <t>MB-CU-0293</t>
  </si>
  <si>
    <t>MB-CU-0294</t>
  </si>
  <si>
    <t>MB-CU-0295</t>
  </si>
  <si>
    <t>No. 1 Heavy Copper</t>
  </si>
  <si>
    <t>MB-CU-0296</t>
  </si>
  <si>
    <t>MB-CU-0297</t>
  </si>
  <si>
    <t>MB-CU-0298</t>
  </si>
  <si>
    <t>Composition or Red Brass</t>
  </si>
  <si>
    <t>MB-CU-0299</t>
  </si>
  <si>
    <t>MB-CU-0300</t>
  </si>
  <si>
    <t>MB-CU-0301</t>
  </si>
  <si>
    <t>MB-CU-0302</t>
  </si>
  <si>
    <t>MB-CU-0303</t>
  </si>
  <si>
    <t>MB-CU-0304</t>
  </si>
  <si>
    <t>MB-CU-0305</t>
  </si>
  <si>
    <t>MB-CU-0306</t>
  </si>
  <si>
    <t>MB-CU-0307</t>
  </si>
  <si>
    <t>MB-CU-0308</t>
  </si>
  <si>
    <t>MB-CU-0309</t>
  </si>
  <si>
    <t>Copper Cathode Grade 1</t>
  </si>
  <si>
    <t>MB-CU-0310</t>
  </si>
  <si>
    <t>MB-CU-0321</t>
  </si>
  <si>
    <t>Copper Republican copper price for Palabora 7.90mm South Africa Rand per tonne</t>
  </si>
  <si>
    <t>MB-CU-0336</t>
  </si>
  <si>
    <t>MB-CU-0338</t>
  </si>
  <si>
    <t>MB-CU-0360</t>
  </si>
  <si>
    <t>No.2 Copper Scrap</t>
  </si>
  <si>
    <t>MB-CU-0361</t>
  </si>
  <si>
    <t>MB-CU-0362</t>
  </si>
  <si>
    <t>MB-CU-0369</t>
  </si>
  <si>
    <t>MB-CU-0372</t>
  </si>
  <si>
    <t>MB-CU-0377</t>
  </si>
  <si>
    <t>Copper grade A Warrant</t>
  </si>
  <si>
    <t>MB-CU-0380</t>
  </si>
  <si>
    <t>Copper grade A ER</t>
  </si>
  <si>
    <t>MB-CU-0382</t>
  </si>
  <si>
    <t>Copper grade A SX-EW</t>
  </si>
  <si>
    <t>MB-CU-0383</t>
  </si>
  <si>
    <t>MB-CU-0384</t>
  </si>
  <si>
    <t>MB-CU-0386</t>
  </si>
  <si>
    <t>MB-CU-0397</t>
  </si>
  <si>
    <t>MB-CU-0398</t>
  </si>
  <si>
    <t>MB-CU-0399</t>
  </si>
  <si>
    <t>MB-CU-0400</t>
  </si>
  <si>
    <t>North Europe</t>
  </si>
  <si>
    <t>MB-CU-0401</t>
  </si>
  <si>
    <t>Southern Europe</t>
  </si>
  <si>
    <t>MB-CU-0402</t>
  </si>
  <si>
    <t>Copper wire rod</t>
  </si>
  <si>
    <t>MB-CU-0403</t>
  </si>
  <si>
    <t>MB-CU-0404</t>
  </si>
  <si>
    <t>MB-CU-0405</t>
  </si>
  <si>
    <t>MB-CU-0406</t>
  </si>
  <si>
    <t>Leghorn</t>
  </si>
  <si>
    <t>MB-FE-0001</t>
  </si>
  <si>
    <t>Iron merchant bar</t>
  </si>
  <si>
    <t>Hot briquetted iron</t>
  </si>
  <si>
    <t>Venezuela</t>
  </si>
  <si>
    <t>MB-FE-0003</t>
  </si>
  <si>
    <t>MB-FEC-0003</t>
  </si>
  <si>
    <t>MB-FEC-0004</t>
  </si>
  <si>
    <t>Ferro-chrome high carbon 6-8.5% C basis 60-70% Cr max 1.5% Si</t>
  </si>
  <si>
    <t>MB-FEC-0005</t>
  </si>
  <si>
    <t>Ferro-chrome 6-8% C basis 50% Cr</t>
  </si>
  <si>
    <t>MB-FEC-0006</t>
  </si>
  <si>
    <t>MB-FEC-0007</t>
  </si>
  <si>
    <t>Ferro-chrome high carbon 6-8% C basis 60-65% Cr max 2% Si</t>
  </si>
  <si>
    <t>MB-FEC-0008</t>
  </si>
  <si>
    <t>Ferro-chrome low carbon 0.05%C - 65% min Cr</t>
  </si>
  <si>
    <t>MB-FEC-0009</t>
  </si>
  <si>
    <t>Ferro-chrome low carbon 0.10%C - 62% min Cr</t>
  </si>
  <si>
    <t>MB-FEC-0010</t>
  </si>
  <si>
    <t>Ferro-chrome low carbon 0.15%C - 60% min Cr</t>
  </si>
  <si>
    <t>MB-FEC-0011</t>
  </si>
  <si>
    <t>MB-FEC-0016</t>
  </si>
  <si>
    <t>Ferro-chrome lumpy Cr charge, basis 52% Cr</t>
  </si>
  <si>
    <t>MB-FEC-0017</t>
  </si>
  <si>
    <t>Ferro-chrome 6-8% C basis 60% Cr</t>
  </si>
  <si>
    <t>MB-FEC-0018</t>
  </si>
  <si>
    <t>Ferro-chrome 8-9% C, basis 60% Cr</t>
  </si>
  <si>
    <t>MB-FEC-0019</t>
  </si>
  <si>
    <t>Ferro-silicon min 75% Si 7.5% C</t>
  </si>
  <si>
    <t>Ferro-silicon lumpy basis 75% Si</t>
  </si>
  <si>
    <t>MB-FEM-0001</t>
  </si>
  <si>
    <t>Ferro-manganese high carbon 78% Mn Standard 7.5% C</t>
  </si>
  <si>
    <t>MB-FEM-0002</t>
  </si>
  <si>
    <t>Ferro-manganese low carbon 80% Mn max. 0.80% C</t>
  </si>
  <si>
    <t>MB-FEM-0003</t>
  </si>
  <si>
    <t>Ferro-manganese medium carbon 80% Mn max 1.50% C</t>
  </si>
  <si>
    <t>MB-FEN-0001</t>
  </si>
  <si>
    <t>Nickel pig iron high grade content 10-15%</t>
  </si>
  <si>
    <t>MB-FEN-0002</t>
  </si>
  <si>
    <t>MB-FEN-0004</t>
  </si>
  <si>
    <t>MB-FEO-0001</t>
  </si>
  <si>
    <t>MB-FEO-0002</t>
  </si>
  <si>
    <t>Ferro-molybdenum basis 65-70% Mo</t>
  </si>
  <si>
    <t>MB-FEO-0003</t>
  </si>
  <si>
    <t>Drummed molybdic oxide</t>
  </si>
  <si>
    <t>MB-FES-0001</t>
  </si>
  <si>
    <t>Ferro-silicon min 75% Si</t>
  </si>
  <si>
    <t>MB-FES-0002</t>
  </si>
  <si>
    <t>MB-FET-0001</t>
  </si>
  <si>
    <t>Ferro-titanium 70% (max 4.5% Al)</t>
  </si>
  <si>
    <t>MB-FEU-0001</t>
  </si>
  <si>
    <t>Ferro-tungsten basis 75%</t>
  </si>
  <si>
    <t>MB-FEV-0001</t>
  </si>
  <si>
    <t>MB-FEV-0002</t>
  </si>
  <si>
    <t>Ferro-vanadium basis 70-80% V</t>
  </si>
  <si>
    <t>Ferro-manganese basis 78% Mn (scale pro rata) - Standard 7.5% C</t>
  </si>
  <si>
    <t>Delivered at terminal</t>
  </si>
  <si>
    <t>Ferro-manganese min 65% Mn max 7.0% C</t>
  </si>
  <si>
    <t>MB-FLU-0001</t>
  </si>
  <si>
    <t>Fluorspar Acidspar max 97% CaF2</t>
  </si>
  <si>
    <t>Mexico</t>
  </si>
  <si>
    <t>MB-FLU-0003</t>
  </si>
  <si>
    <t>MB-FLU-0004</t>
  </si>
  <si>
    <t>MB-FLU-0005</t>
  </si>
  <si>
    <t>Russia</t>
  </si>
  <si>
    <t>Fluorspar Metspar min 85% CaF2</t>
  </si>
  <si>
    <t>MB-FLU-0015</t>
  </si>
  <si>
    <t>MB-FLU-0016</t>
  </si>
  <si>
    <t>Fluorspar Metspar min 90% CaF2</t>
  </si>
  <si>
    <t>MB-FLU-0017</t>
  </si>
  <si>
    <t>MB-GA-0001</t>
  </si>
  <si>
    <t>MB-GA-0002</t>
  </si>
  <si>
    <t>Gallium min 99,99%</t>
  </si>
  <si>
    <t>MB-GER-0001</t>
  </si>
  <si>
    <t>Germanium dioxide</t>
  </si>
  <si>
    <t>MB-GER-0003</t>
  </si>
  <si>
    <t>MB-GER-0004</t>
  </si>
  <si>
    <t>Germanium min 99,99% Ge</t>
  </si>
  <si>
    <t>Flake Graphite</t>
  </si>
  <si>
    <t>MB-GRA-0016</t>
  </si>
  <si>
    <t>Amorphous Graphite</t>
  </si>
  <si>
    <t>MB-I-0002</t>
  </si>
  <si>
    <t>MB-I-0003</t>
  </si>
  <si>
    <t>Indium min 99.99%</t>
  </si>
  <si>
    <t>Pig iron</t>
  </si>
  <si>
    <t>Commonwealth of Independent States</t>
  </si>
  <si>
    <t>Iron Ore 62% Fe sinter fines</t>
  </si>
  <si>
    <t>Qingdao</t>
  </si>
  <si>
    <t>MB-IRO-0009</t>
  </si>
  <si>
    <t>Iron Ore 65% Fe sinter fines</t>
  </si>
  <si>
    <t>MB-IRO-0010</t>
  </si>
  <si>
    <t>Iron Ore 63% Fe lump</t>
  </si>
  <si>
    <t>MB-IRO-0011</t>
  </si>
  <si>
    <t>Wet Tonne</t>
  </si>
  <si>
    <t>Free on truck</t>
  </si>
  <si>
    <t>Iron Ore 65% Fe blast furnace pellet</t>
  </si>
  <si>
    <t>Iron Ore concentrate 66% Fe</t>
  </si>
  <si>
    <t>MB-IRO-0015</t>
  </si>
  <si>
    <t>Iron ore fines</t>
  </si>
  <si>
    <t>MB-IRO-0016</t>
  </si>
  <si>
    <t>MB-IRO-0017</t>
  </si>
  <si>
    <t>MB-IRO-0018</t>
  </si>
  <si>
    <t>MB-IRO-0019</t>
  </si>
  <si>
    <t>MB-IRO-0020</t>
  </si>
  <si>
    <t>MB-IRO-0021</t>
  </si>
  <si>
    <t>MB-IRO-0022</t>
  </si>
  <si>
    <t>Indian rupee</t>
  </si>
  <si>
    <t>MB-IRO-0024</t>
  </si>
  <si>
    <t>Iran</t>
  </si>
  <si>
    <t>MB-IRO-0076</t>
  </si>
  <si>
    <t>Iron Ore product differential - PBF</t>
  </si>
  <si>
    <t>MB-IRO-0078</t>
  </si>
  <si>
    <t>MB-IRO-0079</t>
  </si>
  <si>
    <t>Ukraine</t>
  </si>
  <si>
    <t>Iron ore implied pellet premium</t>
  </si>
  <si>
    <t>Vietnam</t>
  </si>
  <si>
    <t>MB-LI-0012</t>
  </si>
  <si>
    <t>Asia</t>
  </si>
  <si>
    <t>MB-LI-0018</t>
  </si>
  <si>
    <t>Lithium carbonate min 99% Li2CO3 technical and industrial grades</t>
  </si>
  <si>
    <t>MB-LI-0019</t>
  </si>
  <si>
    <t>MB-LI-0020</t>
  </si>
  <si>
    <t>Lithium hydroxide monohydrate min 56.5% LiOH.H2O technical and industrial grades</t>
  </si>
  <si>
    <t>MB-LI-0021</t>
  </si>
  <si>
    <t>MB-LI-0022</t>
  </si>
  <si>
    <t>Lithium carbonate min 99.5% Li2CO3 battery grade</t>
  </si>
  <si>
    <t>MB-LI-0023</t>
  </si>
  <si>
    <t>MB-LI-0024</t>
  </si>
  <si>
    <t>Lithium hydroxide monohydrate min 56.5% LiOH.H2O battery grade</t>
  </si>
  <si>
    <t>MB-LI-0025</t>
  </si>
  <si>
    <t>MB-LI-0026</t>
  </si>
  <si>
    <t>MB-LI-0027</t>
  </si>
  <si>
    <t>MB-LI-0028</t>
  </si>
  <si>
    <t>MB-LI-0029</t>
  </si>
  <si>
    <t>MB-LI-0030</t>
  </si>
  <si>
    <t>MB-LI-0031</t>
  </si>
  <si>
    <t>MB-LI-0032</t>
  </si>
  <si>
    <t>MB-LI-0033</t>
  </si>
  <si>
    <t>MB-MAG-0001</t>
  </si>
  <si>
    <t>MB-MAG-0002</t>
  </si>
  <si>
    <t>MB-MAG-0003</t>
  </si>
  <si>
    <t>MB-MAG-0004</t>
  </si>
  <si>
    <t>MB-MAG-0005</t>
  </si>
  <si>
    <t>MB-MAG-0006</t>
  </si>
  <si>
    <t>MB-MAG-0009</t>
  </si>
  <si>
    <t>MB-MAG-0010</t>
  </si>
  <si>
    <t>MB-MAG-0011</t>
  </si>
  <si>
    <t>MB-MAG-0012</t>
  </si>
  <si>
    <t>MB-MAG-0013</t>
  </si>
  <si>
    <t>MB-MG-0001</t>
  </si>
  <si>
    <t>MB-MG-0002</t>
  </si>
  <si>
    <t>MB-MG-0003</t>
  </si>
  <si>
    <t>MB-MN-0001</t>
  </si>
  <si>
    <t>Manganese min. 99.7% electrolytic manganese flake</t>
  </si>
  <si>
    <t>MB-MNO-0001</t>
  </si>
  <si>
    <t>Manganese ore 44% Mn</t>
  </si>
  <si>
    <t>MB-MNO-0002</t>
  </si>
  <si>
    <t>Manganese Ore 37%</t>
  </si>
  <si>
    <t>Port Elizabeth</t>
  </si>
  <si>
    <t>MB-MO-0001</t>
  </si>
  <si>
    <t>Canned molybdic oxide</t>
  </si>
  <si>
    <t>MB-NI-0001</t>
  </si>
  <si>
    <t>Nickel 4x4 cathodes</t>
  </si>
  <si>
    <t>MB-NI-0002</t>
  </si>
  <si>
    <t>Nickel briquettes</t>
  </si>
  <si>
    <t>MB-NI-0003</t>
  </si>
  <si>
    <t>Nickel Full plates</t>
  </si>
  <si>
    <t>MB-NI-0093</t>
  </si>
  <si>
    <t>MB-NI-0106</t>
  </si>
  <si>
    <t>MB-NI-0107</t>
  </si>
  <si>
    <t>MB-NI-0137</t>
  </si>
  <si>
    <t>Nickel Full plates Warrants</t>
  </si>
  <si>
    <t>MB-NI-0138</t>
  </si>
  <si>
    <t>Nickel briquettes Warrants</t>
  </si>
  <si>
    <t>MB-NI-0139</t>
  </si>
  <si>
    <t>MB-NI-0140</t>
  </si>
  <si>
    <t>MB-NI-0141</t>
  </si>
  <si>
    <t>MB-NI-0142</t>
  </si>
  <si>
    <t>MB-NI-0143</t>
  </si>
  <si>
    <t>MB-NI-0144</t>
  </si>
  <si>
    <t>Nickel scrap solids</t>
  </si>
  <si>
    <t>MB-NI-0145</t>
  </si>
  <si>
    <t>Nickel scrap turnings</t>
  </si>
  <si>
    <t>MB-NI-0146</t>
  </si>
  <si>
    <t>Monel R-400 scrap solids, clips</t>
  </si>
  <si>
    <t>MB-NI-0147</t>
  </si>
  <si>
    <t>Monel scrap turnings</t>
  </si>
  <si>
    <t>MB-NI-0148</t>
  </si>
  <si>
    <t>Monel K-500 (casting) solids, clips</t>
  </si>
  <si>
    <t>MB-NI-0149</t>
  </si>
  <si>
    <t>Inconel 600 scrap solids, clips</t>
  </si>
  <si>
    <t>MB-NI-0150</t>
  </si>
  <si>
    <t>309 stainless steel scrap solids</t>
  </si>
  <si>
    <t>MB-NI-0151</t>
  </si>
  <si>
    <t>310 stainless steel scrap solids</t>
  </si>
  <si>
    <t>MB-NI-0152</t>
  </si>
  <si>
    <t>330 stainless steel scrap solids</t>
  </si>
  <si>
    <t>MB-NI-0153</t>
  </si>
  <si>
    <t>Invar scrap solids, clips</t>
  </si>
  <si>
    <t>MB-NI-0154</t>
  </si>
  <si>
    <t>Inconel 601 scrap solids, clips</t>
  </si>
  <si>
    <t>MB-NI-0155</t>
  </si>
  <si>
    <t>17-4PH solids</t>
  </si>
  <si>
    <t>MB-NI-0156</t>
  </si>
  <si>
    <t>MB-NI-0157</t>
  </si>
  <si>
    <t>MB-NI-0158</t>
  </si>
  <si>
    <t>MB-NI-0159</t>
  </si>
  <si>
    <t>MB-NI-0160</t>
  </si>
  <si>
    <t>MB-NI-0161</t>
  </si>
  <si>
    <t>MB-NI-0162</t>
  </si>
  <si>
    <t>MB-NI-0163</t>
  </si>
  <si>
    <t>MB-NI-0164</t>
  </si>
  <si>
    <t>MB-NI-0165</t>
  </si>
  <si>
    <t>MB-NI-0166</t>
  </si>
  <si>
    <t>MB-NI-0167</t>
  </si>
  <si>
    <t>MB-NI-0168</t>
  </si>
  <si>
    <t>MB-NI-0169</t>
  </si>
  <si>
    <t>MB-NI-0170</t>
  </si>
  <si>
    <t>MB-NI-0171</t>
  </si>
  <si>
    <t>MB-NI-0172</t>
  </si>
  <si>
    <t>MB-NI-0173</t>
  </si>
  <si>
    <t>MB-NI-0174</t>
  </si>
  <si>
    <t>MB-NI-0175</t>
  </si>
  <si>
    <t>MB-NI-0176</t>
  </si>
  <si>
    <t>MB-NI-0177</t>
  </si>
  <si>
    <t>MB-NI-0178</t>
  </si>
  <si>
    <t>MB-NI-0179</t>
  </si>
  <si>
    <t>MB-NI-0180</t>
  </si>
  <si>
    <t>MB-NI-0181</t>
  </si>
  <si>
    <t>MB-NI-0182</t>
  </si>
  <si>
    <t>MB-NI-0183</t>
  </si>
  <si>
    <t>MB-NI-0184</t>
  </si>
  <si>
    <t>MB-NI-0185</t>
  </si>
  <si>
    <t>MB-NI-0186</t>
  </si>
  <si>
    <t>MB-NI-0187</t>
  </si>
  <si>
    <t>MB-NI-0188</t>
  </si>
  <si>
    <t>MB-NI-0189</t>
  </si>
  <si>
    <t>MB-NI-0190</t>
  </si>
  <si>
    <t>MB-NI-0191</t>
  </si>
  <si>
    <t>MB-NI-0192</t>
  </si>
  <si>
    <t>MB-NI-0193</t>
  </si>
  <si>
    <t>MB-NI-0194</t>
  </si>
  <si>
    <t>MB-NI-0195</t>
  </si>
  <si>
    <t>MB-NI-0196</t>
  </si>
  <si>
    <t>MB-NI-0197</t>
  </si>
  <si>
    <t>MB-NI-0198</t>
  </si>
  <si>
    <t>MB-NI-0199</t>
  </si>
  <si>
    <t>MB-NI-0200</t>
  </si>
  <si>
    <t>Chicago 330 stainless steel scrap solids Broker buying price cents/lb</t>
  </si>
  <si>
    <t>MB-NI-0201</t>
  </si>
  <si>
    <t>Chicago Invar scrap solids, clips Broker buying price cents/lb</t>
  </si>
  <si>
    <t>MB-NI-0202</t>
  </si>
  <si>
    <t>Chicago Inconel 601 scrap solids, clips Broker buying price cents/lb</t>
  </si>
  <si>
    <t>MB-NI-0203</t>
  </si>
  <si>
    <t>Chicago 17-4PH solids Broker buying price cents/lb</t>
  </si>
  <si>
    <t>MB-NI-0204</t>
  </si>
  <si>
    <t>Detroit nickel scrap solids Broker buying price cents/lb</t>
  </si>
  <si>
    <t>MB-NI-0205</t>
  </si>
  <si>
    <t>Detroit nickel turnings scrap Broker buying price cents/lb</t>
  </si>
  <si>
    <t>MB-NI-0206</t>
  </si>
  <si>
    <t>Detroit Monel R-400 scrap solids, clips Broker buying price cents/lb</t>
  </si>
  <si>
    <t>MB-NI-0207</t>
  </si>
  <si>
    <t>Detroit Monel scrap turnings Broker buying price cents/lb</t>
  </si>
  <si>
    <t>MB-NI-0208</t>
  </si>
  <si>
    <t>Detroit Monel K-500 (castings) solids, clips Broker buying price cents/lb</t>
  </si>
  <si>
    <t>MB-NI-0209</t>
  </si>
  <si>
    <t>Detroit Inconel 600 scrap solids, clips Broker buying price cents/lb</t>
  </si>
  <si>
    <t>MB-NI-0210</t>
  </si>
  <si>
    <t>Detroit 309 stainless steel scrap solids Broker buying price cents/lb</t>
  </si>
  <si>
    <t>MB-NI-0211</t>
  </si>
  <si>
    <t>Detroit 310 stainless steel scrap solids Broker buying price cents/lb</t>
  </si>
  <si>
    <t>MB-NI-0212</t>
  </si>
  <si>
    <t>Detroit 330 stainless steel scrap solids Broker buying price cents/lb</t>
  </si>
  <si>
    <t>MB-NI-0213</t>
  </si>
  <si>
    <t>Detroit Invar scrap solids, clips Broker buying price cents/lb</t>
  </si>
  <si>
    <t>MB-NI-0214</t>
  </si>
  <si>
    <t>Detroit Inconel 601 scrap solids, clips Broker buying price cents/lb</t>
  </si>
  <si>
    <t>MB-NI-0215</t>
  </si>
  <si>
    <t>Detroit 17-4PH solids Broker buying price cents/lb</t>
  </si>
  <si>
    <t>MB-NI-0216</t>
  </si>
  <si>
    <t>Houston nickel scrap solids Broker buying price cents/lb</t>
  </si>
  <si>
    <t>MB-NI-0217</t>
  </si>
  <si>
    <t>Houston nickel turnings scrap Broker buying price cents/lb</t>
  </si>
  <si>
    <t>MB-NI-0218</t>
  </si>
  <si>
    <t>Houston Monel R-400 scrap solids, clips Broker buying price cents/lb</t>
  </si>
  <si>
    <t>MB-NI-0219</t>
  </si>
  <si>
    <t>Houston Monel scrap turnings Broker buying price cents/lb</t>
  </si>
  <si>
    <t>MB-NI-0220</t>
  </si>
  <si>
    <t>Houston Monel K-500 (castings) solids, clips Broker buying price cents/lb</t>
  </si>
  <si>
    <t>MB-NI-0221</t>
  </si>
  <si>
    <t>Houston Inconel 600 scrap solids, clips Broker buying price cents/lb</t>
  </si>
  <si>
    <t>MB-NI-0222</t>
  </si>
  <si>
    <t>Houston 309 stainless steel scrap solids Broker buying price cents/lb</t>
  </si>
  <si>
    <t>MB-NI-0223</t>
  </si>
  <si>
    <t>Houston 310 stainless steel scrap solids Broker buying price cents/lb</t>
  </si>
  <si>
    <t>MB-NI-0224</t>
  </si>
  <si>
    <t>Houston 330 stainless steel scrap solids Broker buying price cents/lb</t>
  </si>
  <si>
    <t>MB-NI-0225</t>
  </si>
  <si>
    <t>Houston Invar scrap solids, clips Broker buying price cents/lb</t>
  </si>
  <si>
    <t>MB-NI-0226</t>
  </si>
  <si>
    <t>Houston Inconel 601 scrap solids, clips Broker buying price cents/lb</t>
  </si>
  <si>
    <t>MB-NI-0227</t>
  </si>
  <si>
    <t>Houston 17-4PH solids Broker buying price cents/lb</t>
  </si>
  <si>
    <t>MB-NI-0228</t>
  </si>
  <si>
    <t>Pittsburgh nickel scrap solids Broker buying price cents/lb</t>
  </si>
  <si>
    <t>MB-NI-0229</t>
  </si>
  <si>
    <t>Pittsburgh nickel turnings scrap Broker buying price cents/lb</t>
  </si>
  <si>
    <t>MB-NI-0230</t>
  </si>
  <si>
    <t>Pittsburgh Monel R-400 scrap solids, clips Broker buying price cents/lb</t>
  </si>
  <si>
    <t>MB-NI-0231</t>
  </si>
  <si>
    <t>Pittsburgh Monel scrap turnings Broker buying price cents/lb</t>
  </si>
  <si>
    <t>MB-NI-0232</t>
  </si>
  <si>
    <t>Pittsburgh Monel K-500 (castings) solids, clips Broker buying price cents/lb</t>
  </si>
  <si>
    <t>MB-NI-0233</t>
  </si>
  <si>
    <t>Pittsburgh Inconel 600 scrap solids, clips Broker buying price cents/lb</t>
  </si>
  <si>
    <t>MB-NI-0234</t>
  </si>
  <si>
    <t>Pittsburgh 309 stainless steel scrap solids Broker buying price cents/lb</t>
  </si>
  <si>
    <t>MB-NI-0235</t>
  </si>
  <si>
    <t>Pittsburgh 310 stainless steel scrap solids Broker buying price cents/lb</t>
  </si>
  <si>
    <t>MB-NI-0236</t>
  </si>
  <si>
    <t>Pittsburgh 330 stainless steel scrap solids Broker buying price cents/lb</t>
  </si>
  <si>
    <t>MB-NI-0237</t>
  </si>
  <si>
    <t>Pittsburgh Invar scrap solids, clips Broker buying price cents/lb</t>
  </si>
  <si>
    <t>MB-NI-0238</t>
  </si>
  <si>
    <t>Pittsburgh Inconel 601 scrap solids, clips Broker buying price cents/lb</t>
  </si>
  <si>
    <t>MB-NI-0239</t>
  </si>
  <si>
    <t>Pittsburgh 17-4PH solids Broker buying price cents/lb</t>
  </si>
  <si>
    <t>MB-NIO-0001</t>
  </si>
  <si>
    <t>Nickel ore 1.8% basis cif China 15-20% Fe</t>
  </si>
  <si>
    <t>MB-NIO-0002</t>
  </si>
  <si>
    <t>Nickel ore 1.5% basis cif China 15-20% Fe</t>
  </si>
  <si>
    <t>MB-PB-0002</t>
  </si>
  <si>
    <t>Cable lead scrap</t>
  </si>
  <si>
    <t>Hundredweight</t>
  </si>
  <si>
    <t>MB-PB-0003</t>
  </si>
  <si>
    <t>Remelt lead scrap</t>
  </si>
  <si>
    <t>MB-PB-0004</t>
  </si>
  <si>
    <t>Lead scrap</t>
  </si>
  <si>
    <t>MB-PB-0005</t>
  </si>
  <si>
    <t>Whole batteries lead scrap</t>
  </si>
  <si>
    <t>MB-PB-0006</t>
  </si>
  <si>
    <t>MB-PB-0009</t>
  </si>
  <si>
    <t>Heavy Soft Lead</t>
  </si>
  <si>
    <t>MB-PB-0010</t>
  </si>
  <si>
    <t>MB-PB-0033</t>
  </si>
  <si>
    <t>Undrained Whole Old Batteries</t>
  </si>
  <si>
    <t>MB-PB-0056</t>
  </si>
  <si>
    <t>MB-PB-0064</t>
  </si>
  <si>
    <t>MB-PB-0083</t>
  </si>
  <si>
    <t>Lead 99.99%</t>
  </si>
  <si>
    <t>MB-PB-0084</t>
  </si>
  <si>
    <t>MB-PB-0086</t>
  </si>
  <si>
    <t>MB-PB-0087</t>
  </si>
  <si>
    <t>MB-PB-0097</t>
  </si>
  <si>
    <t>Lead 99.97% Warrants</t>
  </si>
  <si>
    <t>MB-PB-0099</t>
  </si>
  <si>
    <t>MB-PB-0105</t>
  </si>
  <si>
    <t>MB-PB-0106</t>
  </si>
  <si>
    <t>MB-PB-0107</t>
  </si>
  <si>
    <t>MB-PB-0108</t>
  </si>
  <si>
    <t>MB-PB-0109</t>
  </si>
  <si>
    <t>MB-PB-0110</t>
  </si>
  <si>
    <t>MB-RE-0001</t>
  </si>
  <si>
    <t>Rhenium APR Catalytic grade</t>
  </si>
  <si>
    <t>MB-RE-0002</t>
  </si>
  <si>
    <t>Rhenimum pellets min 99.9%</t>
  </si>
  <si>
    <t>MB-RUT-0001</t>
  </si>
  <si>
    <t>Rutile min 95% TiO2</t>
  </si>
  <si>
    <t>MB-RUT-0002</t>
  </si>
  <si>
    <t>MB-RUT-0003</t>
  </si>
  <si>
    <t>Middle East</t>
  </si>
  <si>
    <t>MB-SB-0001</t>
  </si>
  <si>
    <t>Antimony</t>
  </si>
  <si>
    <t>MB-SB-0002</t>
  </si>
  <si>
    <t>Antimony standard grade II</t>
  </si>
  <si>
    <t>MB-SB-0003</t>
  </si>
  <si>
    <t>MB-SB-0004</t>
  </si>
  <si>
    <t>Antimony Trioxide</t>
  </si>
  <si>
    <t>MB-SB-0006</t>
  </si>
  <si>
    <t>MB-SB-0008</t>
  </si>
  <si>
    <t>East Coast United States</t>
  </si>
  <si>
    <t>MB-SB-0009</t>
  </si>
  <si>
    <t>MB-SB-0010</t>
  </si>
  <si>
    <t>Baltimore</t>
  </si>
  <si>
    <t>MB-SE-0002</t>
  </si>
  <si>
    <t>MB-SE-0003</t>
  </si>
  <si>
    <t>Selenium min 99.9% Se</t>
  </si>
  <si>
    <t>MB-SI-0001</t>
  </si>
  <si>
    <t>MB-SI-0002</t>
  </si>
  <si>
    <t>Silicon 98.5% Si</t>
  </si>
  <si>
    <t>MB-SI-0003</t>
  </si>
  <si>
    <t>MB-SI-0004</t>
  </si>
  <si>
    <t>MB-SIC-0008</t>
  </si>
  <si>
    <t>Silicon Carbide</t>
  </si>
  <si>
    <t>MB-SIC-0009</t>
  </si>
  <si>
    <t>MB-SIC-0010</t>
  </si>
  <si>
    <t>MB-SIC-0011</t>
  </si>
  <si>
    <t>MB-SIC-0012</t>
  </si>
  <si>
    <t>MB-SIM-0004</t>
  </si>
  <si>
    <t>Silico-manganese  65% min Mn 16% min Si</t>
  </si>
  <si>
    <t>MB-SN-0002</t>
  </si>
  <si>
    <t>MB-SN-0005</t>
  </si>
  <si>
    <t>MB-SN-0011</t>
  </si>
  <si>
    <t>MB-SN-0012</t>
  </si>
  <si>
    <t>MB-SN-0029</t>
  </si>
  <si>
    <t>MB-SN-0036</t>
  </si>
  <si>
    <t>MB-SN-0038</t>
  </si>
  <si>
    <t>MB-SN-0042</t>
  </si>
  <si>
    <t>MB-SOA-0001</t>
  </si>
  <si>
    <t>Natural soda ash</t>
  </si>
  <si>
    <t>MB-SOA-0002</t>
  </si>
  <si>
    <t>Synthetic soda ash</t>
  </si>
  <si>
    <t>MB-SOA-0005</t>
  </si>
  <si>
    <t>MB-SOA-0006</t>
  </si>
  <si>
    <t>MB-SOA-0007</t>
  </si>
  <si>
    <t>MB-SOA-0009</t>
  </si>
  <si>
    <t>Steel cold rolled coil</t>
  </si>
  <si>
    <t>MB-STE-0005</t>
  </si>
  <si>
    <t>Brazilian real</t>
  </si>
  <si>
    <t>MB-STE-0007</t>
  </si>
  <si>
    <t>MB-STE-0008</t>
  </si>
  <si>
    <t>Steel rebar</t>
  </si>
  <si>
    <t>MB-STE-0009</t>
  </si>
  <si>
    <t>Steel galvanized coil (1mm)</t>
  </si>
  <si>
    <t>MB-STE-0012</t>
  </si>
  <si>
    <t>MB-STE-0013</t>
  </si>
  <si>
    <t>Steel heavy plate (10-50mm)</t>
  </si>
  <si>
    <t>MB-STE-0014</t>
  </si>
  <si>
    <t>MB-STE-0015</t>
  </si>
  <si>
    <t>MB-STE-0016</t>
  </si>
  <si>
    <t>Steel slab</t>
  </si>
  <si>
    <t>MB-STE-0017</t>
  </si>
  <si>
    <t>Steel Wire rod (mesh quality)</t>
  </si>
  <si>
    <t>MB-STE-0020</t>
  </si>
  <si>
    <t>Steel hollow sections ASTM A500</t>
  </si>
  <si>
    <t>MB-STE-0021</t>
  </si>
  <si>
    <t>Steel hot dipped galvanized coil</t>
  </si>
  <si>
    <t>Eastern China</t>
  </si>
  <si>
    <t>MB-STE-0022</t>
  </si>
  <si>
    <t>Steel ERW standard pipe A53 Grade A</t>
  </si>
  <si>
    <t>MB-STE-0023</t>
  </si>
  <si>
    <t>Steel ERW standard pipe A53 Grade B</t>
  </si>
  <si>
    <t>MB-STE-0024</t>
  </si>
  <si>
    <t>Steel beams</t>
  </si>
  <si>
    <t>Northern Europe</t>
  </si>
  <si>
    <t>MB-STE-0025</t>
  </si>
  <si>
    <t>MB-STE-0026</t>
  </si>
  <si>
    <t>MB-STE-0027</t>
  </si>
  <si>
    <t>MB-STE-0028</t>
  </si>
  <si>
    <t>MB-STE-0029</t>
  </si>
  <si>
    <t>MB-STE-0030</t>
  </si>
  <si>
    <t>MB-STE-0031</t>
  </si>
  <si>
    <t>MB-STE-0034</t>
  </si>
  <si>
    <t>Steel plate (8-40mm)</t>
  </si>
  <si>
    <t>MB-STE-0035</t>
  </si>
  <si>
    <t>MB-STE-0036</t>
  </si>
  <si>
    <t>MB-STE-0037</t>
  </si>
  <si>
    <t>MB-STE-0038</t>
  </si>
  <si>
    <t>Steel medium sections</t>
  </si>
  <si>
    <t>MB-STE-0039</t>
  </si>
  <si>
    <t>MB-STE-0042</t>
  </si>
  <si>
    <t>MB-STE-0043</t>
  </si>
  <si>
    <t>MB-STE-0044</t>
  </si>
  <si>
    <t>MB-STE-0045</t>
  </si>
  <si>
    <t>MB-STE-0046</t>
  </si>
  <si>
    <t>MB-STE-0047</t>
  </si>
  <si>
    <t>MB-STE-0048</t>
  </si>
  <si>
    <t>MB-STE-0049</t>
  </si>
  <si>
    <t>MB-STE-0050</t>
  </si>
  <si>
    <t>MB-STE-0051</t>
  </si>
  <si>
    <t>MB-STE-0052</t>
  </si>
  <si>
    <t>MB-STE-0053</t>
  </si>
  <si>
    <t>MB-STE-0054</t>
  </si>
  <si>
    <t>MB-STE-0056</t>
  </si>
  <si>
    <t>MB-STE-0057</t>
  </si>
  <si>
    <t>OCTG API 5CT casing J55</t>
  </si>
  <si>
    <t>MB-STE-0059</t>
  </si>
  <si>
    <t>Seamless line pipe API 5LB</t>
  </si>
  <si>
    <t>MB-STE-0062</t>
  </si>
  <si>
    <t>Seamless OCTG API 5CT casing P110</t>
  </si>
  <si>
    <t>MB-STE-0063</t>
  </si>
  <si>
    <t>MB-STE-0064</t>
  </si>
  <si>
    <t>Steel cold rolled sheets</t>
  </si>
  <si>
    <t>Russia Ruble</t>
  </si>
  <si>
    <t>Carriage paid</t>
  </si>
  <si>
    <t>MB-STE-0065</t>
  </si>
  <si>
    <t>Steel hot rolled sheet</t>
  </si>
  <si>
    <t>MB-STE-0066</t>
  </si>
  <si>
    <t>MB-STE-0071</t>
  </si>
  <si>
    <t>Southern China</t>
  </si>
  <si>
    <t>MB-STE-0073</t>
  </si>
  <si>
    <t>MB-STE-0074</t>
  </si>
  <si>
    <t>1&amp;2 old steel</t>
  </si>
  <si>
    <t>MB-STE-0078</t>
  </si>
  <si>
    <t>11A cast iron borings</t>
  </si>
  <si>
    <t>MB-STE-0080</t>
  </si>
  <si>
    <t>4A new steel bales</t>
  </si>
  <si>
    <t>MB-STE-0081</t>
  </si>
  <si>
    <t>4C new steel bales</t>
  </si>
  <si>
    <t>MB-STE-0083</t>
  </si>
  <si>
    <t>8A new loose light cuttings</t>
  </si>
  <si>
    <t>MB-STE-0084</t>
  </si>
  <si>
    <t>8B new loose light cuttings</t>
  </si>
  <si>
    <t>MB-STE-0085</t>
  </si>
  <si>
    <t>9A/10 heavy and light cast iron</t>
  </si>
  <si>
    <t>MB-STE-0086</t>
  </si>
  <si>
    <t>9B/C cylinder block</t>
  </si>
  <si>
    <t>OA plate and structural</t>
  </si>
  <si>
    <t>MB-STE-0090</t>
  </si>
  <si>
    <t>Steel welded mechanical tubing ASTM A513</t>
  </si>
  <si>
    <t>MB-STE-0091</t>
  </si>
  <si>
    <t>MB-STE-0092</t>
  </si>
  <si>
    <t>Poland</t>
  </si>
  <si>
    <t>Polish zloty</t>
  </si>
  <si>
    <t>Steel scrap auto bundle</t>
  </si>
  <si>
    <t>Turkish lira</t>
  </si>
  <si>
    <t>Steel melting scrap from shipbreaking</t>
  </si>
  <si>
    <t>MB-STE-0096</t>
  </si>
  <si>
    <t>HMS 1&amp;2</t>
  </si>
  <si>
    <t>MB-STE-0101</t>
  </si>
  <si>
    <t>Steel plate</t>
  </si>
  <si>
    <t>MB-STE-0102</t>
  </si>
  <si>
    <t>MB-STE-0103</t>
  </si>
  <si>
    <t>MB-STE-0105</t>
  </si>
  <si>
    <t>MB-STE-0106</t>
  </si>
  <si>
    <t>MB-STE-0107</t>
  </si>
  <si>
    <t>MB-STE-0108</t>
  </si>
  <si>
    <t>MB-STE-0109</t>
  </si>
  <si>
    <t>MB-STE-0110</t>
  </si>
  <si>
    <t>MB-STE-0111</t>
  </si>
  <si>
    <t>Steel prepainted galvanized</t>
  </si>
  <si>
    <t>MB-STE-0112</t>
  </si>
  <si>
    <t>Egypt</t>
  </si>
  <si>
    <t>Egyptian pound</t>
  </si>
  <si>
    <t>MB-STE-0113</t>
  </si>
  <si>
    <t>Saudi Arabia</t>
  </si>
  <si>
    <t>MB-STE-0115</t>
  </si>
  <si>
    <t>Steel billet</t>
  </si>
  <si>
    <t>MB-STE-0116</t>
  </si>
  <si>
    <t>MB-STE-0117</t>
  </si>
  <si>
    <t>MB-STE-0119</t>
  </si>
  <si>
    <t>MB-STE-0120</t>
  </si>
  <si>
    <t>MB-STE-0122</t>
  </si>
  <si>
    <t>United Arab Emirates</t>
  </si>
  <si>
    <t>MB-STE-0123</t>
  </si>
  <si>
    <t>MB-STE-0124</t>
  </si>
  <si>
    <t>MB-STE-0125</t>
  </si>
  <si>
    <t>MB-STE-0126</t>
  </si>
  <si>
    <t>United Arab Emirates dirham</t>
  </si>
  <si>
    <t>MB-STE-0127</t>
  </si>
  <si>
    <t>MB-STE-0128</t>
  </si>
  <si>
    <t>MB-STE-0130</t>
  </si>
  <si>
    <t>MB-STE-0132</t>
  </si>
  <si>
    <t>MB-STE-0133</t>
  </si>
  <si>
    <t>MB-STE-0134</t>
  </si>
  <si>
    <t>MB-STE-0139</t>
  </si>
  <si>
    <t>MB-STE-0140</t>
  </si>
  <si>
    <t>MB-STE-0141</t>
  </si>
  <si>
    <t>MB-STE-0142</t>
  </si>
  <si>
    <t>MB-STE-0143</t>
  </si>
  <si>
    <t>Steel wire rod (low carbon)</t>
  </si>
  <si>
    <t>MB-STE-0144</t>
  </si>
  <si>
    <t>MB-STE-0145</t>
  </si>
  <si>
    <t>MB-STE-0146</t>
  </si>
  <si>
    <t>Steel heavy plate</t>
  </si>
  <si>
    <t>MB-STE-0147</t>
  </si>
  <si>
    <t>MB-STE-0148</t>
  </si>
  <si>
    <t>Steel heavy scrap</t>
  </si>
  <si>
    <t>Cold-rolled coil, Steel Sheet</t>
  </si>
  <si>
    <t>MB-STE-0152</t>
  </si>
  <si>
    <t>MB-STE-0153</t>
  </si>
  <si>
    <t>MB-STE-0154</t>
  </si>
  <si>
    <t>MB-STE-0155</t>
  </si>
  <si>
    <t>MB-STE-0157</t>
  </si>
  <si>
    <t>Northern China</t>
  </si>
  <si>
    <t>MB-STE-0158</t>
  </si>
  <si>
    <t>Steel sections</t>
  </si>
  <si>
    <t>MB-STE-0161</t>
  </si>
  <si>
    <t>MB-STE-0162</t>
  </si>
  <si>
    <t>Carriage and insurance paid</t>
  </si>
  <si>
    <t>MB-STE-0164</t>
  </si>
  <si>
    <t>Steel wire rod</t>
  </si>
  <si>
    <t>MB-STE-0166</t>
  </si>
  <si>
    <t>Steel structural pipes S235JR grade EN10219 2mm</t>
  </si>
  <si>
    <t>MB-STE-0170</t>
  </si>
  <si>
    <t>MB-STE-0171</t>
  </si>
  <si>
    <t>MB-STE-0172</t>
  </si>
  <si>
    <t>Cut-to-length Plate, Carbon Grade</t>
  </si>
  <si>
    <t>MB-STE-0173</t>
  </si>
  <si>
    <t>Coiled Plate, Carbon Grade</t>
  </si>
  <si>
    <t>MB-STE-0179</t>
  </si>
  <si>
    <t>Medium Plate</t>
  </si>
  <si>
    <t>MB-STE-0180</t>
  </si>
  <si>
    <t>MB-STE-0181</t>
  </si>
  <si>
    <t>MB-STE-0182</t>
  </si>
  <si>
    <t>Hot-dipped galvanized, 0.012-0.015", G30</t>
  </si>
  <si>
    <t>MB-STE-0184</t>
  </si>
  <si>
    <t>MB-STE-0185</t>
  </si>
  <si>
    <t>MB-STE-0186</t>
  </si>
  <si>
    <t>Hot Dipped Galvanized Base Price</t>
  </si>
  <si>
    <t>MB-STE-0187</t>
  </si>
  <si>
    <t>Galvalume</t>
  </si>
  <si>
    <t>MB-STE-0192</t>
  </si>
  <si>
    <t>Industrial quality low carbon, Wire Rod</t>
  </si>
  <si>
    <t>MB-STE-0193</t>
  </si>
  <si>
    <t>High Carbon, Wire Rod</t>
  </si>
  <si>
    <t>MB-STE-0194</t>
  </si>
  <si>
    <t>Cold heading quality, Wire Rod</t>
  </si>
  <si>
    <t>MB-STE-0195</t>
  </si>
  <si>
    <t>Low Carbon, Wire Rod</t>
  </si>
  <si>
    <t>MB-STE-0199</t>
  </si>
  <si>
    <t>Steel Bar, Merchant Products, 2 x 2 x 1/4" Angle</t>
  </si>
  <si>
    <t>MB-STE-0200</t>
  </si>
  <si>
    <t>Steel Bar, Merchant Products, 3 x 3 x 1/4" Angle</t>
  </si>
  <si>
    <t>MB-STE-0201</t>
  </si>
  <si>
    <t>Steel Bar, Merchant Products, 8 x 11.5 Channels</t>
  </si>
  <si>
    <t>MB-STE-0202</t>
  </si>
  <si>
    <t>Steel Bar, Merchant Products, 1/2 x 4" Flat</t>
  </si>
  <si>
    <t>MB-STE-0203</t>
  </si>
  <si>
    <t>Steel Merchant Bar</t>
  </si>
  <si>
    <t>MB-STE-0204</t>
  </si>
  <si>
    <t>Steel Bars, Cold-Finished Alloy,  4140, 1" Round</t>
  </si>
  <si>
    <t>MB-STE-0205</t>
  </si>
  <si>
    <t>Steel Bars, Cold-Finished Carbon, 1018, 1" Round</t>
  </si>
  <si>
    <t>MB-STE-0206</t>
  </si>
  <si>
    <t>Steel Bars, Cold-Finished Carbon, 12L14, 1" Round</t>
  </si>
  <si>
    <t>MB-STE-0207</t>
  </si>
  <si>
    <t>Special Bar Quality Steel, Hot-Rolled Alloy, 4100 Series, 1" Round</t>
  </si>
  <si>
    <t>MB-STE-0208</t>
  </si>
  <si>
    <t>Special Bar Quality Steel, Hot-Rolled Carbon, 1000 Series, 1" Round</t>
  </si>
  <si>
    <t>MB-STE-0209</t>
  </si>
  <si>
    <t>Steel Beams, 8 x 8-inch</t>
  </si>
  <si>
    <t>MB-STE-0210</t>
  </si>
  <si>
    <t>MB-STE-0212</t>
  </si>
  <si>
    <t>Hot Dipped Galvanized</t>
  </si>
  <si>
    <t>MB-STE-0213</t>
  </si>
  <si>
    <t>No. 1 heavy melt</t>
  </si>
  <si>
    <t>MB-STE-0214</t>
  </si>
  <si>
    <t>No. 2 heavy melt</t>
  </si>
  <si>
    <t>MB-STE-0215</t>
  </si>
  <si>
    <t>No. 1 bundles</t>
  </si>
  <si>
    <t>No. 1 busheling</t>
  </si>
  <si>
    <t>Shredded auto scrap</t>
  </si>
  <si>
    <t>MB-STE-0218</t>
  </si>
  <si>
    <t>Machine shop turnings</t>
  </si>
  <si>
    <t>MB-STE-0219</t>
  </si>
  <si>
    <t>Cut structural/plate 3ft. max.</t>
  </si>
  <si>
    <t>MB-STE-0220</t>
  </si>
  <si>
    <t>Cut structural/plate 5ft. max.</t>
  </si>
  <si>
    <t>MB-STE-0221</t>
  </si>
  <si>
    <t>Arkansas/Tennessee Border</t>
  </si>
  <si>
    <t>MB-STE-0222</t>
  </si>
  <si>
    <t>MB-STE-0223</t>
  </si>
  <si>
    <t>No. 2 bundles</t>
  </si>
  <si>
    <t>MB-STE-0224</t>
  </si>
  <si>
    <t>MB-STE-0225</t>
  </si>
  <si>
    <t>MB-STE-0226</t>
  </si>
  <si>
    <t>MB-STE-0227</t>
  </si>
  <si>
    <t>MB-STE-0231</t>
  </si>
  <si>
    <t>MB-STE-0234</t>
  </si>
  <si>
    <t>MB-STE-0235</t>
  </si>
  <si>
    <t>Cast iron borings</t>
  </si>
  <si>
    <t>Cut structural/plate 2ft. max.</t>
  </si>
  <si>
    <t>MB-STE-0237</t>
  </si>
  <si>
    <t>MB-STE-0238</t>
  </si>
  <si>
    <t>Foundry steel 2ft. max.</t>
  </si>
  <si>
    <t>MB-STE-0239</t>
  </si>
  <si>
    <t>Cupola cast</t>
  </si>
  <si>
    <t>MB-STE-0240</t>
  </si>
  <si>
    <t>Clean auto cast</t>
  </si>
  <si>
    <t>MB-STE-0241</t>
  </si>
  <si>
    <t>Unstripped motor blocks</t>
  </si>
  <si>
    <t>MB-STE-0242</t>
  </si>
  <si>
    <t>Heavy breakable cast</t>
  </si>
  <si>
    <t>MB-STE-0243</t>
  </si>
  <si>
    <t>Drop broken machinery cast</t>
  </si>
  <si>
    <t>MB-STE-0244</t>
  </si>
  <si>
    <t>Rail crops 2ft. max.</t>
  </si>
  <si>
    <t>Random rails</t>
  </si>
  <si>
    <t>MB-STE-0246</t>
  </si>
  <si>
    <t>Steel car wheels</t>
  </si>
  <si>
    <t>MB-STE-0248</t>
  </si>
  <si>
    <t>Steel (tin) can bundles</t>
  </si>
  <si>
    <t>MB-STE-0249</t>
  </si>
  <si>
    <t>MB-STE-0250</t>
  </si>
  <si>
    <t>MB-STE-0251</t>
  </si>
  <si>
    <t>MB-STE-0252</t>
  </si>
  <si>
    <t>MB-STE-0253</t>
  </si>
  <si>
    <t>MB-STE-0254</t>
  </si>
  <si>
    <t>MB-STE-0255</t>
  </si>
  <si>
    <t>MB-STE-0256</t>
  </si>
  <si>
    <t>MB-STE-0257</t>
  </si>
  <si>
    <t>MB-STE-0258</t>
  </si>
  <si>
    <t>MB-STE-0259</t>
  </si>
  <si>
    <t>MB-STE-0260</t>
  </si>
  <si>
    <t>MB-STE-0269</t>
  </si>
  <si>
    <t>MB-STE-0270</t>
  </si>
  <si>
    <t>MB-STE-0271</t>
  </si>
  <si>
    <t>MB-STE-0272</t>
  </si>
  <si>
    <t>MB-STE-0273</t>
  </si>
  <si>
    <t>MB-STE-0274</t>
  </si>
  <si>
    <t>MB-STE-0275</t>
  </si>
  <si>
    <t>MB-STE-0276</t>
  </si>
  <si>
    <t>MB-STE-0277</t>
  </si>
  <si>
    <t>MB-STE-0278</t>
  </si>
  <si>
    <t>MB-STE-0279</t>
  </si>
  <si>
    <t>MB-STE-0280</t>
  </si>
  <si>
    <t>North Carolina/Virginia</t>
  </si>
  <si>
    <t>MB-STE-0281</t>
  </si>
  <si>
    <t>MB-STE-0282</t>
  </si>
  <si>
    <t>MB-STE-0283</t>
  </si>
  <si>
    <t>MB-STE-0284</t>
  </si>
  <si>
    <t>MB-STE-0290</t>
  </si>
  <si>
    <t>MB-STE-0291</t>
  </si>
  <si>
    <t>MB-STE-0292</t>
  </si>
  <si>
    <t>MB-STE-0293</t>
  </si>
  <si>
    <t>MB-STE-0295</t>
  </si>
  <si>
    <t>MB-STE-0296</t>
  </si>
  <si>
    <t>MB-STE-0297</t>
  </si>
  <si>
    <t>MB-STE-0298</t>
  </si>
  <si>
    <t>MB-STE-0299</t>
  </si>
  <si>
    <t>MB-STE-0300</t>
  </si>
  <si>
    <t>MB-STE-0301</t>
  </si>
  <si>
    <t>MB-STE-0305</t>
  </si>
  <si>
    <t>MB-STE-0307</t>
  </si>
  <si>
    <t>No. 1 industrial bundles</t>
  </si>
  <si>
    <t>MB-STE-0309</t>
  </si>
  <si>
    <t>MB-STE-0310</t>
  </si>
  <si>
    <t>MB-STE-0311</t>
  </si>
  <si>
    <t>MB-STE-0312</t>
  </si>
  <si>
    <t>MB-STE-0321</t>
  </si>
  <si>
    <t>MB-STE-0322</t>
  </si>
  <si>
    <t>South Carolina</t>
  </si>
  <si>
    <t>MB-STE-0323</t>
  </si>
  <si>
    <t>MB-STE-0324</t>
  </si>
  <si>
    <t>MB-STE-0325</t>
  </si>
  <si>
    <t>MB-STE-0326</t>
  </si>
  <si>
    <t>MB-STE-0333</t>
  </si>
  <si>
    <t>Hamilton, Ontario</t>
  </si>
  <si>
    <t>Canada Dollar</t>
  </si>
  <si>
    <t>Net Ton</t>
  </si>
  <si>
    <t>MB-STE-0334</t>
  </si>
  <si>
    <t>MB-STE-0335</t>
  </si>
  <si>
    <t>MB-STE-0336</t>
  </si>
  <si>
    <t>MB-STE-0337</t>
  </si>
  <si>
    <t>MB-STE-0340</t>
  </si>
  <si>
    <t>MB-STE-0341</t>
  </si>
  <si>
    <t>MB-STE-0342</t>
  </si>
  <si>
    <t>MB-STE-0343</t>
  </si>
  <si>
    <t>MB-STE-0344</t>
  </si>
  <si>
    <t>MB-STE-0350</t>
  </si>
  <si>
    <t>MB-STE-0351</t>
  </si>
  <si>
    <t>MB-STE-0352</t>
  </si>
  <si>
    <t>MB-STE-0353</t>
  </si>
  <si>
    <t>MB-STE-0354</t>
  </si>
  <si>
    <t>MB-STE-0355</t>
  </si>
  <si>
    <t>MB-STE-0356</t>
  </si>
  <si>
    <t>MB-STE-0357</t>
  </si>
  <si>
    <t>MB-STE-0358</t>
  </si>
  <si>
    <t>MB-STE-0359</t>
  </si>
  <si>
    <t>MB-STE-0360</t>
  </si>
  <si>
    <t>MB-STE-0366</t>
  </si>
  <si>
    <t>MB-STE-0367</t>
  </si>
  <si>
    <t>MB-STE-0368</t>
  </si>
  <si>
    <t>Mixed cast</t>
  </si>
  <si>
    <t>MB-STE-0369</t>
  </si>
  <si>
    <t>Auto bodies</t>
  </si>
  <si>
    <t>MB-STE-0371</t>
  </si>
  <si>
    <t>MB-STE-0372</t>
  </si>
  <si>
    <t>MB-STE-0373</t>
  </si>
  <si>
    <t>MB-STE-0374</t>
  </si>
  <si>
    <t>MB-STE-0375</t>
  </si>
  <si>
    <t>MB-STE-0378</t>
  </si>
  <si>
    <t>MB-STE-0379</t>
  </si>
  <si>
    <t>MB-STE-0380</t>
  </si>
  <si>
    <t>MB-STE-0381</t>
  </si>
  <si>
    <t>MB-STE-0382</t>
  </si>
  <si>
    <t>MB-STE-0383</t>
  </si>
  <si>
    <t>MB-STE-0384</t>
  </si>
  <si>
    <t>MB-STE-0385</t>
  </si>
  <si>
    <t>MB-STE-0386</t>
  </si>
  <si>
    <t>MB-STE-0387</t>
  </si>
  <si>
    <t>MB-STE-0388</t>
  </si>
  <si>
    <t>MB-STE-0389</t>
  </si>
  <si>
    <t>MB-STE-0390</t>
  </si>
  <si>
    <t>MB-STE-0391</t>
  </si>
  <si>
    <t>Seattle/Portland</t>
  </si>
  <si>
    <t>MB-STE-0404</t>
  </si>
  <si>
    <t>MB-STE-0405</t>
  </si>
  <si>
    <t>MB-STE-0406</t>
  </si>
  <si>
    <t>MB-STE-0407</t>
  </si>
  <si>
    <t>MB-STE-0408</t>
  </si>
  <si>
    <t>MB-STE-0409</t>
  </si>
  <si>
    <t>MB-STE-0410</t>
  </si>
  <si>
    <t>MB-STE-0411</t>
  </si>
  <si>
    <t>MB-STE-0412</t>
  </si>
  <si>
    <t>MB-STE-0422</t>
  </si>
  <si>
    <t>MB-STE-0423</t>
  </si>
  <si>
    <t>MB-STE-0424</t>
  </si>
  <si>
    <t>MB-STE-0426</t>
  </si>
  <si>
    <t>MB-STE-0427</t>
  </si>
  <si>
    <t>MB-STE-0428</t>
  </si>
  <si>
    <t>MB-STE-0430</t>
  </si>
  <si>
    <t>MB-STE-0431</t>
  </si>
  <si>
    <t>12 D new production clean shovellable steel</t>
  </si>
  <si>
    <t>MB-STE-0432</t>
  </si>
  <si>
    <t>12 A/C new production heavy steel</t>
  </si>
  <si>
    <t>MB-STE-0433</t>
  </si>
  <si>
    <t>MB-STE-0434</t>
  </si>
  <si>
    <t>MB-STE-0435</t>
  </si>
  <si>
    <t>MB-STE-0436</t>
  </si>
  <si>
    <t>MB-STE-0437</t>
  </si>
  <si>
    <t>MB-STE-0438</t>
  </si>
  <si>
    <t>MB-STE-0439</t>
  </si>
  <si>
    <t>MB-STE-0440</t>
  </si>
  <si>
    <t>MB-STE-0441</t>
  </si>
  <si>
    <t>MB-STE-0442</t>
  </si>
  <si>
    <t>MB-STE-0443</t>
  </si>
  <si>
    <t>MB-STE-0444</t>
  </si>
  <si>
    <t>MB-STE-0445</t>
  </si>
  <si>
    <t>MB-STE-0446</t>
  </si>
  <si>
    <t>MB-STE-0465</t>
  </si>
  <si>
    <t>Reinforcing bar</t>
  </si>
  <si>
    <t>MB-STE-0469</t>
  </si>
  <si>
    <t>MB-STE-0514</t>
  </si>
  <si>
    <t>MB-STE-0516</t>
  </si>
  <si>
    <t>MB-STE-0519</t>
  </si>
  <si>
    <t>Shredded auto scrap composite</t>
  </si>
  <si>
    <t>MB-STE-0520</t>
  </si>
  <si>
    <t>MB-STE-0521</t>
  </si>
  <si>
    <t>MB-STE-0522</t>
  </si>
  <si>
    <t>MB-STE-0523</t>
  </si>
  <si>
    <t>MB-STE-0524</t>
  </si>
  <si>
    <t>No. 1 busheling composite</t>
  </si>
  <si>
    <t>MB-STE-0525</t>
  </si>
  <si>
    <t>MB-STE-0526</t>
  </si>
  <si>
    <t>MB-STE-0527</t>
  </si>
  <si>
    <t>MB-STE-0528</t>
  </si>
  <si>
    <t>No. 1 heavy melt composite</t>
  </si>
  <si>
    <t>MB-STE-0529</t>
  </si>
  <si>
    <t>MB-STE-0530</t>
  </si>
  <si>
    <t>MB-STE-0531</t>
  </si>
  <si>
    <t>MB-STE-0532</t>
  </si>
  <si>
    <t>Central Europe</t>
  </si>
  <si>
    <t>MB-STE-0533</t>
  </si>
  <si>
    <t>Monterrey</t>
  </si>
  <si>
    <t>MB-STE-0534</t>
  </si>
  <si>
    <t>Mexico Peso</t>
  </si>
  <si>
    <t>MB-STE-0535</t>
  </si>
  <si>
    <t>MB-STE-0536</t>
  </si>
  <si>
    <t>MB-STE-0537</t>
  </si>
  <si>
    <t>MB-STE-0538</t>
  </si>
  <si>
    <t>MB-STE-0539</t>
  </si>
  <si>
    <t>MB-STE-0540</t>
  </si>
  <si>
    <t>MB-STE-0541</t>
  </si>
  <si>
    <t>MB-STE-0542</t>
  </si>
  <si>
    <t>MB-STE-0545</t>
  </si>
  <si>
    <t>Steel ERW line pipe (X52)</t>
  </si>
  <si>
    <t>MB-STE-0547</t>
  </si>
  <si>
    <t>Bajio</t>
  </si>
  <si>
    <t>MB-STE-0548</t>
  </si>
  <si>
    <t>MB-STE-0549</t>
  </si>
  <si>
    <t>MB-STE-0550</t>
  </si>
  <si>
    <t>MB-STE-0551</t>
  </si>
  <si>
    <t>MB-STE-0552</t>
  </si>
  <si>
    <t>MB-STE-0553</t>
  </si>
  <si>
    <t>MB-STE-0554</t>
  </si>
  <si>
    <t>MB-STE-0555</t>
  </si>
  <si>
    <t>MB-STE-0556</t>
  </si>
  <si>
    <t>MB-STE-0558</t>
  </si>
  <si>
    <t>No. 1 dealer bundles</t>
  </si>
  <si>
    <t>Shredded scrap</t>
  </si>
  <si>
    <t>Birmingham</t>
  </si>
  <si>
    <t>MB-STE-0710</t>
  </si>
  <si>
    <t>MB-STE-0765</t>
  </si>
  <si>
    <t>MB-STE-0766</t>
  </si>
  <si>
    <t>MB-STE-0767</t>
  </si>
  <si>
    <t>MB-STE-0768</t>
  </si>
  <si>
    <t>MB-STE-0769</t>
  </si>
  <si>
    <t>MB-STE-0770</t>
  </si>
  <si>
    <t>MB-STE-0772</t>
  </si>
  <si>
    <t>MB-STE-0773</t>
  </si>
  <si>
    <t>MB-STE-0774</t>
  </si>
  <si>
    <t>MB-STE-0776</t>
  </si>
  <si>
    <t>MB-STE-0777</t>
  </si>
  <si>
    <t>MB-STS-0001</t>
  </si>
  <si>
    <t>Stainless steel cold rolled sheet (2mm) grade 316</t>
  </si>
  <si>
    <t>European Union</t>
  </si>
  <si>
    <t>MB-STS-0002</t>
  </si>
  <si>
    <t>Stainless steel cold rolled sheet (2mm) grade 304</t>
  </si>
  <si>
    <t>MB-STS-0004</t>
  </si>
  <si>
    <t>Stainless steel bright bar grade 304</t>
  </si>
  <si>
    <t>MB-STS-0005</t>
  </si>
  <si>
    <t>MB-STS-0006</t>
  </si>
  <si>
    <t>MB-STS-0007</t>
  </si>
  <si>
    <t>MB-STS-0008</t>
  </si>
  <si>
    <t>Stainless steel scrap 18/8 solids</t>
  </si>
  <si>
    <t>MB-STS-0009</t>
  </si>
  <si>
    <t>Stainless steel scrap 18/8 turnings</t>
  </si>
  <si>
    <t>MB-STS-0010</t>
  </si>
  <si>
    <t>MB-STS-0011</t>
  </si>
  <si>
    <t>Stainless steel scrap 5C loose old light</t>
  </si>
  <si>
    <t>MB-STS-0013</t>
  </si>
  <si>
    <t>Stainless steel scrap 12-13% Cr solids</t>
  </si>
  <si>
    <t>MB-STS-0014</t>
  </si>
  <si>
    <t>Stainless steel scrap 16-17% Cr solids</t>
  </si>
  <si>
    <t>MB-STS-0015</t>
  </si>
  <si>
    <t>Stainless steel cold rolled coil (2mm) grade 304</t>
  </si>
  <si>
    <t>MB-STS-0016</t>
  </si>
  <si>
    <t>Stainless steel cold rolled coil (2mm) grade 430</t>
  </si>
  <si>
    <t>MB-STS-0018</t>
  </si>
  <si>
    <t>MB-STS-0019</t>
  </si>
  <si>
    <t>Stainless Steel 303 Bar</t>
  </si>
  <si>
    <t>MB-STS-0020</t>
  </si>
  <si>
    <t xml:space="preserve">Stainless Steel 304 Bar </t>
  </si>
  <si>
    <t>MB-STS-0021</t>
  </si>
  <si>
    <t xml:space="preserve">Stainless Steel 316 Bar </t>
  </si>
  <si>
    <t>MB-STS-0022</t>
  </si>
  <si>
    <t>Stainless Steel 416 Bar</t>
  </si>
  <si>
    <t>MB-STS-0023</t>
  </si>
  <si>
    <t>Stainless Steel 17Cr4Ni Bar</t>
  </si>
  <si>
    <t>MB-STS-0024</t>
  </si>
  <si>
    <t>Stainless Steel 304 Coiled Plate</t>
  </si>
  <si>
    <t>MB-STS-0025</t>
  </si>
  <si>
    <t>Stainless Steel 304L Coiled Plate</t>
  </si>
  <si>
    <t>MB-STS-0026</t>
  </si>
  <si>
    <t>Stainless Steel 316 Coiled Plate</t>
  </si>
  <si>
    <t>MB-STS-0034</t>
  </si>
  <si>
    <t xml:space="preserve">Stainless Steel 304L Cold Rolled Sheet </t>
  </si>
  <si>
    <t>MB-STS-0035</t>
  </si>
  <si>
    <t>Stainless Steel 304 Cold Rolled Sheet</t>
  </si>
  <si>
    <t>MB-STS-0037</t>
  </si>
  <si>
    <t>Stainless Steel 316L Cold Rolled Sheet</t>
  </si>
  <si>
    <t>MB-STS-0040</t>
  </si>
  <si>
    <t>Dealer 316 solids, clips</t>
  </si>
  <si>
    <t>MB-STS-0041</t>
  </si>
  <si>
    <t>Dealer 304 solids, clips</t>
  </si>
  <si>
    <t>MB-STS-0042</t>
  </si>
  <si>
    <t>Dealer 304 turnings</t>
  </si>
  <si>
    <t>MB-STS-0043</t>
  </si>
  <si>
    <t>Dealer 304 new clips</t>
  </si>
  <si>
    <t>MB-STS-0044</t>
  </si>
  <si>
    <t>Dealer 430 new clips</t>
  </si>
  <si>
    <t>MB-STS-0045</t>
  </si>
  <si>
    <t>Broker 316 solids, clips</t>
  </si>
  <si>
    <t>MB-STS-0046</t>
  </si>
  <si>
    <t>Broker 304 solids, clips</t>
  </si>
  <si>
    <t>MB-STS-0047</t>
  </si>
  <si>
    <t>Broker 304 turnings</t>
  </si>
  <si>
    <t>MB-STS-0048</t>
  </si>
  <si>
    <t>Broker 430 bundles, solids</t>
  </si>
  <si>
    <t>MB-STS-0049</t>
  </si>
  <si>
    <t>Broker 430 turnings</t>
  </si>
  <si>
    <t>MB-STS-0050</t>
  </si>
  <si>
    <t>Broker 409 bundles, solids</t>
  </si>
  <si>
    <t>MB-STS-0051</t>
  </si>
  <si>
    <t>Broker 409 turnings</t>
  </si>
  <si>
    <t>MB-STS-0052</t>
  </si>
  <si>
    <t>MB-STS-0053</t>
  </si>
  <si>
    <t>MB-STS-0054</t>
  </si>
  <si>
    <t>MB-STS-0055</t>
  </si>
  <si>
    <t>MB-STS-0056</t>
  </si>
  <si>
    <t>Export yard 430 bundles, solids</t>
  </si>
  <si>
    <t>MB-STS-0061</t>
  </si>
  <si>
    <t>MB-STS-0062</t>
  </si>
  <si>
    <t>MB-STS-0063</t>
  </si>
  <si>
    <t>MB-STS-0064</t>
  </si>
  <si>
    <t>MB-STS-0065</t>
  </si>
  <si>
    <t>MB-STS-0066</t>
  </si>
  <si>
    <t>MB-STS-0067</t>
  </si>
  <si>
    <t>MB-STS-0068</t>
  </si>
  <si>
    <t>MB-STS-0069</t>
  </si>
  <si>
    <t>MB-STS-0070</t>
  </si>
  <si>
    <t>MB-STS-0071</t>
  </si>
  <si>
    <t>MB-STS-0072</t>
  </si>
  <si>
    <t>MB-STS-0073</t>
  </si>
  <si>
    <t>MB-STS-0074</t>
  </si>
  <si>
    <t>MB-STS-0075</t>
  </si>
  <si>
    <t>MB-STS-0076</t>
  </si>
  <si>
    <t>MB-STS-0077</t>
  </si>
  <si>
    <t>MB-STS-0078</t>
  </si>
  <si>
    <t>MB-STS-0079</t>
  </si>
  <si>
    <t>MB-STS-0080</t>
  </si>
  <si>
    <t>MB-STS-0081</t>
  </si>
  <si>
    <t>MB-STS-0082</t>
  </si>
  <si>
    <t>MB-STS-0083</t>
  </si>
  <si>
    <t>MB-STS-0084</t>
  </si>
  <si>
    <t>MB-STS-0085</t>
  </si>
  <si>
    <t>MB-STS-0086</t>
  </si>
  <si>
    <t>MB-STS-0087</t>
  </si>
  <si>
    <t>MB-STS-0088</t>
  </si>
  <si>
    <t>MB-STS-0089</t>
  </si>
  <si>
    <t>MB-STS-0090</t>
  </si>
  <si>
    <t>MB-STS-0091</t>
  </si>
  <si>
    <t>MB-STS-0092</t>
  </si>
  <si>
    <t>MB-STS-0093</t>
  </si>
  <si>
    <t>MB-STS-0094</t>
  </si>
  <si>
    <t>MB-STS-0095</t>
  </si>
  <si>
    <t>MB-STS-0096</t>
  </si>
  <si>
    <t>MB-STS-0097</t>
  </si>
  <si>
    <t>MB-STS-0098</t>
  </si>
  <si>
    <t>MB-STS-0099</t>
  </si>
  <si>
    <t>MB-STS-0100</t>
  </si>
  <si>
    <t>MB-STS-0101</t>
  </si>
  <si>
    <t>MB-STS-0102</t>
  </si>
  <si>
    <t>MB-STS-0103</t>
  </si>
  <si>
    <t>MB-STS-0104</t>
  </si>
  <si>
    <t>Export yard 304 solids, clips</t>
  </si>
  <si>
    <t>MB-STS-0105</t>
  </si>
  <si>
    <t>Export yard 304 turnings</t>
  </si>
  <si>
    <t>MB-STS-0106</t>
  </si>
  <si>
    <t>MB-STS-0107</t>
  </si>
  <si>
    <t>MB-STS-0108</t>
  </si>
  <si>
    <t>MB-STS-0109</t>
  </si>
  <si>
    <t>MB-STS-0110</t>
  </si>
  <si>
    <t>MB-STS-0111</t>
  </si>
  <si>
    <t>MB-STS-0112</t>
  </si>
  <si>
    <t>MB-STS-0113</t>
  </si>
  <si>
    <t>MB-STS-0114</t>
  </si>
  <si>
    <t>MB-STS-0115</t>
  </si>
  <si>
    <t>MB-STS-0116</t>
  </si>
  <si>
    <t>MB-STS-0117</t>
  </si>
  <si>
    <t>MB-STS-0118</t>
  </si>
  <si>
    <t>MB-STS-0119</t>
  </si>
  <si>
    <t>MB-STS-0120</t>
  </si>
  <si>
    <t>MB-STS-0121</t>
  </si>
  <si>
    <t>MB-STS-0122</t>
  </si>
  <si>
    <t>MB-STS-0123</t>
  </si>
  <si>
    <t>MB-STS-0124</t>
  </si>
  <si>
    <t>MB-STS-0125</t>
  </si>
  <si>
    <t>MB-STS-0126</t>
  </si>
  <si>
    <t>MB-STS-0127</t>
  </si>
  <si>
    <t>MB-STS-0128</t>
  </si>
  <si>
    <t>MB-STS-0129</t>
  </si>
  <si>
    <t>MB-STS-0130</t>
  </si>
  <si>
    <t>MB-STS-0131</t>
  </si>
  <si>
    <t>MB-STS-0132</t>
  </si>
  <si>
    <t>Consumer 316 solids, clips</t>
  </si>
  <si>
    <t>MB-STS-0133</t>
  </si>
  <si>
    <t>Consumer 304 solids, clips</t>
  </si>
  <si>
    <t>MB-STS-0134</t>
  </si>
  <si>
    <t>Consumer 304 turnings</t>
  </si>
  <si>
    <t>MB-STS-0135</t>
  </si>
  <si>
    <t>Consumer 430 bundles, solids</t>
  </si>
  <si>
    <t>MB-STS-0136</t>
  </si>
  <si>
    <t>Consumer 409 bundles, solids</t>
  </si>
  <si>
    <t>MB-STS-0138</t>
  </si>
  <si>
    <t>Southeast United States</t>
  </si>
  <si>
    <t>MB-STS-0139</t>
  </si>
  <si>
    <t>MB-STS-0140</t>
  </si>
  <si>
    <t>MB-STS-0141</t>
  </si>
  <si>
    <t>MB-STS-0142</t>
  </si>
  <si>
    <t>MB-STS-0143</t>
  </si>
  <si>
    <t>MB-STS-0144</t>
  </si>
  <si>
    <t>MB-STS-0145</t>
  </si>
  <si>
    <t>MB-STS-0146</t>
  </si>
  <si>
    <t>MB-STS-0147</t>
  </si>
  <si>
    <t>MB-STS-0148</t>
  </si>
  <si>
    <t>MB-STS-0149</t>
  </si>
  <si>
    <t>MB-STS-0150</t>
  </si>
  <si>
    <t>MB-STS-0151</t>
  </si>
  <si>
    <t>MB-STS-0152</t>
  </si>
  <si>
    <t>MB-STS-0153</t>
  </si>
  <si>
    <t>MB-STS-0154</t>
  </si>
  <si>
    <t>MB-STS-0155</t>
  </si>
  <si>
    <t>MB-STS-0156</t>
  </si>
  <si>
    <t>MB-STS-0157</t>
  </si>
  <si>
    <t>MB-STS-0158</t>
  </si>
  <si>
    <t>MB-STS-0159</t>
  </si>
  <si>
    <t>MB-STS-0160</t>
  </si>
  <si>
    <t>MB-STS-0161</t>
  </si>
  <si>
    <t>MB-STS-0162</t>
  </si>
  <si>
    <t>MB-STS-0163</t>
  </si>
  <si>
    <t>MB-STS-0164</t>
  </si>
  <si>
    <t>MB-STS-0165</t>
  </si>
  <si>
    <t>MB-STS-0166</t>
  </si>
  <si>
    <t>MB-STS-0167</t>
  </si>
  <si>
    <t>MB-STS-0168</t>
  </si>
  <si>
    <t>MB-STS-0169</t>
  </si>
  <si>
    <t>MB-STS-0170</t>
  </si>
  <si>
    <t>MB-STS-0171</t>
  </si>
  <si>
    <t>MB-STS-0172</t>
  </si>
  <si>
    <t>MB-STS-0173</t>
  </si>
  <si>
    <t>MB-STS-0174</t>
  </si>
  <si>
    <t>MB-STS-0175</t>
  </si>
  <si>
    <t>MB-STS-0176</t>
  </si>
  <si>
    <t>MB-STS-0177</t>
  </si>
  <si>
    <t>MB-STS-0178</t>
  </si>
  <si>
    <t>MB-STS-0183</t>
  </si>
  <si>
    <t>MB-STS-0184</t>
  </si>
  <si>
    <t>MB-STS-0185</t>
  </si>
  <si>
    <t>MB-STS-0186</t>
  </si>
  <si>
    <t>MB-STS-0187</t>
  </si>
  <si>
    <t>MB-STS-0188</t>
  </si>
  <si>
    <t>MB-STS-0189</t>
  </si>
  <si>
    <t>MB-STS-0190</t>
  </si>
  <si>
    <t>MB-STS-0191</t>
  </si>
  <si>
    <t>MB-STS-0192</t>
  </si>
  <si>
    <t>MB-STS-0193</t>
  </si>
  <si>
    <t>MB-STS-0194</t>
  </si>
  <si>
    <t>MB-STS-0195</t>
  </si>
  <si>
    <t>MB-STS-0196</t>
  </si>
  <si>
    <t>MB-STS-0197</t>
  </si>
  <si>
    <t>MB-STS-0198</t>
  </si>
  <si>
    <t>MB-STS-0199</t>
  </si>
  <si>
    <t>MB-STS-0200</t>
  </si>
  <si>
    <t>MB-STS-0201</t>
  </si>
  <si>
    <t>MB-STS-0202</t>
  </si>
  <si>
    <t>MB-STS-0203</t>
  </si>
  <si>
    <t>MB-STS-0204</t>
  </si>
  <si>
    <t>MB-STS-0205</t>
  </si>
  <si>
    <t>MB-STS-0206</t>
  </si>
  <si>
    <t>MB-STS-0207</t>
  </si>
  <si>
    <t>MB-STS-0208</t>
  </si>
  <si>
    <t>MB-STS-0209</t>
  </si>
  <si>
    <t>MB-STS-0210</t>
  </si>
  <si>
    <t>MB-STS-0211</t>
  </si>
  <si>
    <t>MB-STS-0212</t>
  </si>
  <si>
    <t>MB-STS-0213</t>
  </si>
  <si>
    <t>MB-STS-0214</t>
  </si>
  <si>
    <t>MB-STS-0215</t>
  </si>
  <si>
    <t>MB-STS-0216</t>
  </si>
  <si>
    <t>MB-STS-0217</t>
  </si>
  <si>
    <t>MB-STS-0218</t>
  </si>
  <si>
    <t>MB-STS-0219</t>
  </si>
  <si>
    <t>MB-STS-0220</t>
  </si>
  <si>
    <t>MB-STS-0221</t>
  </si>
  <si>
    <t>MB-STS-0222</t>
  </si>
  <si>
    <t>MB-STS-0223</t>
  </si>
  <si>
    <t>MB-STS-0224</t>
  </si>
  <si>
    <t>MB-STS-0225</t>
  </si>
  <si>
    <t>MB-STS-0226</t>
  </si>
  <si>
    <t>MB-STS-0227</t>
  </si>
  <si>
    <t>MB-STS-0228</t>
  </si>
  <si>
    <t>MB-STS-0229</t>
  </si>
  <si>
    <t>MB-STS-0230</t>
  </si>
  <si>
    <t>MB-STS-0231</t>
  </si>
  <si>
    <t>MB-STS-0232</t>
  </si>
  <si>
    <t>MB-STS-0233</t>
  </si>
  <si>
    <t>MB-STS-0234</t>
  </si>
  <si>
    <t>MB-STS-0235</t>
  </si>
  <si>
    <t>MB-STS-0236</t>
  </si>
  <si>
    <t>MB-STS-0237</t>
  </si>
  <si>
    <t>MB-STS-0238</t>
  </si>
  <si>
    <t>MB-STS-0239</t>
  </si>
  <si>
    <t>MB-STS-0240</t>
  </si>
  <si>
    <t>MB-STS-0241</t>
  </si>
  <si>
    <t>MB-STS-0242</t>
  </si>
  <si>
    <t>MB-STS-0243</t>
  </si>
  <si>
    <t>MB-STS-0244</t>
  </si>
  <si>
    <t>MB-STS-0245</t>
  </si>
  <si>
    <t>MB-STS-0246</t>
  </si>
  <si>
    <t>MB-STS-0247</t>
  </si>
  <si>
    <t>MB-STS-0248</t>
  </si>
  <si>
    <t>MB-STS-0249</t>
  </si>
  <si>
    <t>MB-STS-0250</t>
  </si>
  <si>
    <t>MB-STS-0251</t>
  </si>
  <si>
    <t>MB-STS-0252</t>
  </si>
  <si>
    <t>MB-STS-0253</t>
  </si>
  <si>
    <t>MB-STS-0254</t>
  </si>
  <si>
    <t>MB-STS-0255</t>
  </si>
  <si>
    <t>MB-STS-0256</t>
  </si>
  <si>
    <t>MB-STS-0257</t>
  </si>
  <si>
    <t>MB-STS-0258</t>
  </si>
  <si>
    <t>MB-TE-0001</t>
  </si>
  <si>
    <t>Tellurium min 99.99% Te</t>
  </si>
  <si>
    <t>MB-TE-0002</t>
  </si>
  <si>
    <t>MB-TI-0001</t>
  </si>
  <si>
    <t>Titanium Scrap Turnings Unprocessed (90/6/4) (0.5% Sn Max)</t>
  </si>
  <si>
    <t>MB-TI-0002</t>
  </si>
  <si>
    <t>Titanium Scrap Turnings Unprocessed (90/6/4) (over 0.5% max 2% Sn)</t>
  </si>
  <si>
    <t>MB-TI-0003</t>
  </si>
  <si>
    <t>Titanium, Japan, rotor quality</t>
  </si>
  <si>
    <t>MB-TI-0004</t>
  </si>
  <si>
    <t>Titanium, 6AI - 4V ingot</t>
  </si>
  <si>
    <t>MB-TI-0005</t>
  </si>
  <si>
    <t>Titanium Plate Alloy AMS 4911 1/2-inch x 48-inch x 120-inch</t>
  </si>
  <si>
    <t>MB-TI-0006</t>
  </si>
  <si>
    <t>Titanium Bar, Alloy, AMS 4911, 1-inch diameter round</t>
  </si>
  <si>
    <t>MB-TI-0007</t>
  </si>
  <si>
    <t>Titanium plate, commercially pure, ASTM-B265 Grade 2, 1/2-inch x96-inch x 240-inch</t>
  </si>
  <si>
    <t>MB-TI-0008</t>
  </si>
  <si>
    <t>Titanium Sheet, Commerically Pure, ASTM-B266 Grade 2, 1/8-inch x 36-inch x 96-inch</t>
  </si>
  <si>
    <t>MB-TI-0009</t>
  </si>
  <si>
    <t>Titanium dioxide pigment</t>
  </si>
  <si>
    <t>MB-TI-0010</t>
  </si>
  <si>
    <t>MB-TI-0011</t>
  </si>
  <si>
    <t>MB-V-0001</t>
  </si>
  <si>
    <t>MB-W-0001</t>
  </si>
  <si>
    <t>Tungsten APT</t>
  </si>
  <si>
    <t>MB-W-0002</t>
  </si>
  <si>
    <t>Tungsten concentrate 65% WO3</t>
  </si>
  <si>
    <t>MB-W-0003</t>
  </si>
  <si>
    <t>Zircon premium grade min 66.5% ZrO2</t>
  </si>
  <si>
    <t>Zircon standard grade min 65.5% ZrO2</t>
  </si>
  <si>
    <t>Hafnium 1% Zr max</t>
  </si>
  <si>
    <t>MB-ZIR-0014</t>
  </si>
  <si>
    <t>MB-ZIR-0015</t>
  </si>
  <si>
    <t>MB-ZN-0001</t>
  </si>
  <si>
    <t>Zinc SHG</t>
  </si>
  <si>
    <t>MB-ZN-0002</t>
  </si>
  <si>
    <t>Galvanizers dross zinc scrap</t>
  </si>
  <si>
    <t>MB-ZN-0003</t>
  </si>
  <si>
    <t>New zinc clippings scrap</t>
  </si>
  <si>
    <t>MB-ZN-0004</t>
  </si>
  <si>
    <t>Old Zinc (clean) scrap</t>
  </si>
  <si>
    <t>Old Zinc (clean) zinc scrap US smelters buying price cents/lb</t>
  </si>
  <si>
    <t>MB-ZN-0005</t>
  </si>
  <si>
    <t>Special High Grade Zinc premium delivered domestic US cents/lb</t>
  </si>
  <si>
    <t>MB-ZN-0006</t>
  </si>
  <si>
    <t>Zinc Die Casting Alloy Nos. 3 and 7</t>
  </si>
  <si>
    <t>Nos. 3 and 7 zinc die casting alloy premium delivered domestic US cents/lb</t>
  </si>
  <si>
    <t>MB-ZN-0007</t>
  </si>
  <si>
    <t>Zinc Die Casting Alloy No. 5</t>
  </si>
  <si>
    <t>No. 5 zinc die casting alloy premium delivered domestic US cents/lb</t>
  </si>
  <si>
    <t>MB-ZN-0008</t>
  </si>
  <si>
    <t>Zinc Die Casting Alloy No. 2</t>
  </si>
  <si>
    <t>No. 2 zinc die casting alloy premium delivered domestic US cents/lb</t>
  </si>
  <si>
    <t>MB-ZN-0009</t>
  </si>
  <si>
    <t>Zinc-aluminum Foundry Alloys No. 8</t>
  </si>
  <si>
    <t>No. 8 Zinc-aluminum foundry alloys premium delivered domestic US cents/lb</t>
  </si>
  <si>
    <t>MB-ZN-0010</t>
  </si>
  <si>
    <t>Zinc-aluminum Foundry Alloys No. 12</t>
  </si>
  <si>
    <t>No. 12 Zinc-aluminum foundry alloys premium Delivered Domestic US cents/lb</t>
  </si>
  <si>
    <t>MB-ZN-0011</t>
  </si>
  <si>
    <t>Zinc-aluminum Foundry Alloys No. 27</t>
  </si>
  <si>
    <t>No. 27 Zinc-aluminum foundry alloys premium delivered domestic US cents/lb</t>
  </si>
  <si>
    <t>MB-ZN-0017</t>
  </si>
  <si>
    <t>New Zinc Die Cast</t>
  </si>
  <si>
    <t>Atlanta New zinc die cast scrap delivered to yard cents/lb</t>
  </si>
  <si>
    <t>MB-ZN-0018</t>
  </si>
  <si>
    <t>Boston New zinc die cast scrap delivered to yard cents/lb</t>
  </si>
  <si>
    <t>MB-ZN-0020</t>
  </si>
  <si>
    <t>Chicago New zinc die cast scrap delivered to yard cents/lb</t>
  </si>
  <si>
    <t>MB-ZN-0021</t>
  </si>
  <si>
    <t>Detroit New zinc die cast scrap delivered to yard cents/lb</t>
  </si>
  <si>
    <t>MB-ZN-0022</t>
  </si>
  <si>
    <t>Houston New zinc die cast scrap delivered to yard cents/lb</t>
  </si>
  <si>
    <t>MB-ZN-0023</t>
  </si>
  <si>
    <t>Los Angeles New zinc die cast scrap delivered to yard cents/lb</t>
  </si>
  <si>
    <t>MB-ZN-0024</t>
  </si>
  <si>
    <t>New York New zinc die cast scrap delivered to yard cents/lb</t>
  </si>
  <si>
    <t>MB-ZN-0025</t>
  </si>
  <si>
    <t>San Francisco New zinc die cast scrap delivered to yard cents/lb</t>
  </si>
  <si>
    <t>MB-ZN-0026</t>
  </si>
  <si>
    <t>St Louis New zinc die cast scrap delivered to yard cents/lb</t>
  </si>
  <si>
    <t>MB-ZN-0027</t>
  </si>
  <si>
    <t>Montreal New zinc die cast scrap delivered to yard cents/lb</t>
  </si>
  <si>
    <t>MB-ZN-0028</t>
  </si>
  <si>
    <t>Old Zinc Die Cast</t>
  </si>
  <si>
    <t>Atlanta old zinc die cast scrap delivered to yard cents/lb</t>
  </si>
  <si>
    <t>MB-ZN-0029</t>
  </si>
  <si>
    <t>Boston old zinc die cast scrap delivered to yard cents/lb</t>
  </si>
  <si>
    <t>MB-ZN-0031</t>
  </si>
  <si>
    <t>Chicago old zinc die cast scrap delivered to yard cents/lb</t>
  </si>
  <si>
    <t>MB-ZN-0032</t>
  </si>
  <si>
    <t>Detroit old zinc die cast scrap delivered to yard cents/lb</t>
  </si>
  <si>
    <t>MB-ZN-0033</t>
  </si>
  <si>
    <t>Houston old zinc die cast scrap delivered to yard cents/lb</t>
  </si>
  <si>
    <t>MB-ZN-0034</t>
  </si>
  <si>
    <t>Los Angeles old zinc die cast scrap delivered to yard cents/lb</t>
  </si>
  <si>
    <t>MB-ZN-0035</t>
  </si>
  <si>
    <t>New York old zinc die cast scrap delivered to yard cents/lb</t>
  </si>
  <si>
    <t>MB-ZN-0036</t>
  </si>
  <si>
    <t>San Francisco old zinc die cast scrap delivered to yard cents/lb</t>
  </si>
  <si>
    <t>MB-ZN-0037</t>
  </si>
  <si>
    <t>St Louis old zinc die cast scrap delivered to yard cents/lb</t>
  </si>
  <si>
    <t>MB-ZN-0038</t>
  </si>
  <si>
    <t>Montreal old zinc die cast scrap delivered to yard cents/lb</t>
  </si>
  <si>
    <t>MB-ZN-0039</t>
  </si>
  <si>
    <t>Toronto old zinc die cast scrap delivered to yard cents/lb</t>
  </si>
  <si>
    <t>MB-ZN-0040</t>
  </si>
  <si>
    <t>Old Zinc Scrap</t>
  </si>
  <si>
    <t>Atlanta old zinc scrap delivered to yard cents/lb</t>
  </si>
  <si>
    <t>MB-ZN-0041</t>
  </si>
  <si>
    <t>Boston old zinc scrap delivered to yard cents/lb</t>
  </si>
  <si>
    <t>MB-ZN-0043</t>
  </si>
  <si>
    <t>Chicago old zinc scrap delivered to yard cents/lb</t>
  </si>
  <si>
    <t>MB-ZN-0044</t>
  </si>
  <si>
    <t>Detroit old zinc scrap delivered to yard cents/lb</t>
  </si>
  <si>
    <t>MB-ZN-0045</t>
  </si>
  <si>
    <t>Houston old zinc scrap delivered to yard cents/lb</t>
  </si>
  <si>
    <t>MB-ZN-0046</t>
  </si>
  <si>
    <t>Los Angeles old zinc scrap delivered to yard cents/lb</t>
  </si>
  <si>
    <t>MB-ZN-0047</t>
  </si>
  <si>
    <t>New York old zinc scrap delivered to yard cents/lb</t>
  </si>
  <si>
    <t>MB-ZN-0048</t>
  </si>
  <si>
    <t>San Francisco old zinc scrap delivered to yard cents/lb</t>
  </si>
  <si>
    <t>MB-ZN-0049</t>
  </si>
  <si>
    <t>St Louis old zinc scrap delivered to yard cents/lb</t>
  </si>
  <si>
    <t>MB-ZN-0050</t>
  </si>
  <si>
    <t>Motreal old zinc scrap delivered to yard cents/lb</t>
  </si>
  <si>
    <t>MB-ZN-0051</t>
  </si>
  <si>
    <t>Zinc Diecast Automotive Grilles</t>
  </si>
  <si>
    <t>Boston zinc die cast automotive grilles scrap delivered to yard cents/lb</t>
  </si>
  <si>
    <t>MB-ZN-0052</t>
  </si>
  <si>
    <t>Buffalo zinc die cast automotive grilles scrap delivered to yard cents/lb</t>
  </si>
  <si>
    <t>MB-ZN-0053</t>
  </si>
  <si>
    <t>Chicago zinc die cast automotive grilles scrap delivered to yard cents/lb</t>
  </si>
  <si>
    <t>MB-ZN-0054</t>
  </si>
  <si>
    <t>Detroit zinc die cast automotive grilles scrap delivered to yard cents/lb</t>
  </si>
  <si>
    <t>MB-ZN-0055</t>
  </si>
  <si>
    <t>Houston zinc die cast automotive grilles scrap delivered to yard cents/lb</t>
  </si>
  <si>
    <t>MB-ZN-0056</t>
  </si>
  <si>
    <t>St Louis zinc die cast automotive grilles scrap delivered to yard cents/lb</t>
  </si>
  <si>
    <t>MB-ZN-0057</t>
  </si>
  <si>
    <t>Montreal zinc die cast automotive grilles scrap delivered to yard cents/lb</t>
  </si>
  <si>
    <t>MB-ZN-0061</t>
  </si>
  <si>
    <t>Zinc special high grade, 99.995% purity (minimum)</t>
  </si>
  <si>
    <t>Special High Grade Zinc free market delivered domestic US cents/lb</t>
  </si>
  <si>
    <t>MB-ZN-0062</t>
  </si>
  <si>
    <t>Nos. 3 and 7 Zinc Die Casting Alloy delivered domestic US cents/lb</t>
  </si>
  <si>
    <t>MB-ZN-0063</t>
  </si>
  <si>
    <t>No. 5 Zinc Die Casting Alloy delivered domestic US cents/lb</t>
  </si>
  <si>
    <t>MB-ZN-0064</t>
  </si>
  <si>
    <t>No. 2 Zinc Die Casting Alloy delivered domestic US cents/lb</t>
  </si>
  <si>
    <t>MB-ZN-0065</t>
  </si>
  <si>
    <t>No. 8 Zinc-aluminum Foundry Alloys delivered domestic US cents/lb</t>
  </si>
  <si>
    <t>MB-ZN-0066</t>
  </si>
  <si>
    <t>No. 12 Zinc-aluminum foundry alloys delivered domestic US cents/lb</t>
  </si>
  <si>
    <t>MB-ZN-0067</t>
  </si>
  <si>
    <t>No. 27 Zinc-aluminum foundry alloys delivered domestic US cents/lb</t>
  </si>
  <si>
    <t>MB-ZN-0072</t>
  </si>
  <si>
    <t>Zinc rand fixing price per tonne for LME trade</t>
  </si>
  <si>
    <t>MB-ZN-0082</t>
  </si>
  <si>
    <t>Zinc MB UK delivered monthly average SHG price £ per tonne</t>
  </si>
  <si>
    <t>MB-ZN-0083</t>
  </si>
  <si>
    <t>Zinc</t>
  </si>
  <si>
    <t>Zinc import arbitrage $ per tonne</t>
  </si>
  <si>
    <t>MB-ZN-0084</t>
  </si>
  <si>
    <t>Zinc import arbitrage yuan per tonne</t>
  </si>
  <si>
    <t>MB-ZN-0093</t>
  </si>
  <si>
    <t>Zinc premium, 99.995% purity, Southeast Asia, CIF, $ per tonne</t>
  </si>
  <si>
    <t>MB-ZN-0094</t>
  </si>
  <si>
    <t>Zinc premium, 99.995% purity, India, CIF duty-unpaid, $ per tonne</t>
  </si>
  <si>
    <t>MB-ZN-0095</t>
  </si>
  <si>
    <t>Zinc premium, 99.995% purity, India, CIF duty-paid, $ per tonne</t>
  </si>
  <si>
    <t>Cost, insurance and freight dutypaid</t>
  </si>
  <si>
    <t>MB-ZN-0099</t>
  </si>
  <si>
    <t>Zinc premium, 99.995% purity, Antwerp, duty paid FCA, $ per tonne</t>
  </si>
  <si>
    <t>MB-ZN-0102</t>
  </si>
  <si>
    <t>Zinc premium, 99.995% purity, Italy, delivered duty paid, $ per tonne</t>
  </si>
  <si>
    <t>MB-ZN-0103</t>
  </si>
  <si>
    <t>Zinc premium, 99.995% purity, Italy duty paid, FCA, $ per tonne</t>
  </si>
  <si>
    <t>MB-ZN-0104</t>
  </si>
  <si>
    <t>Zinc SHG Warrants</t>
  </si>
  <si>
    <t>Zinc premium, 99.995% purity, United States, in warehouse warrants, $ per tonne</t>
  </si>
  <si>
    <t>MB-ZN-0106</t>
  </si>
  <si>
    <t>Zinc premium, 99.995% purity, Shanghai, CIF, $ per tonne</t>
  </si>
  <si>
    <t>MB-ZN-0110</t>
  </si>
  <si>
    <t>Zinc spot concentrate Treatment Charge (TC), CIF China, $ per tonne</t>
  </si>
  <si>
    <t>MB-ZN-0113</t>
  </si>
  <si>
    <t>Zinc premium, 99.995% SHG ingots, Singapore FCA $ per tonne</t>
  </si>
  <si>
    <t>MB-ZN-0114</t>
  </si>
  <si>
    <t>Zinc premium, 99.995% SHG ingots, Malaysia in-warehouse, $ per tonne</t>
  </si>
  <si>
    <t>MB-ZN-0115</t>
  </si>
  <si>
    <t>Zinc premium, 99.995% SHG ingots, Malaysia FCA, $ per tonne</t>
  </si>
  <si>
    <t>MB-ZN-0116</t>
  </si>
  <si>
    <t>Zinc premium, 99.995% SHG ingots, Taiwan CIF, $ per tonne</t>
  </si>
  <si>
    <t>MB-ZN-0117</t>
  </si>
  <si>
    <t>Zinc Premium, min 99.995% SHG ingots, North European Warrants, $ per tonne</t>
  </si>
  <si>
    <t>MB-ZN-0118</t>
  </si>
  <si>
    <t>Singapore, Zinc premium,  99.995% purity, in warehouse, low - high, $ per tonne</t>
  </si>
  <si>
    <t>MB-ZN-0119</t>
  </si>
  <si>
    <t>Shanghai, Zinc premium, 99.995% purity, in warehouse, low - high, $ per tonne</t>
  </si>
  <si>
    <t>Date of assessment:</t>
  </si>
  <si>
    <t>TODAY</t>
  </si>
  <si>
    <t>Week ended:</t>
  </si>
  <si>
    <t>Date:</t>
  </si>
  <si>
    <r>
      <t xml:space="preserve">MBIOI66% </t>
    </r>
    <r>
      <rPr>
        <b/>
        <sz val="11"/>
        <color theme="1"/>
        <rFont val="Calibri"/>
        <family val="2"/>
        <scheme val="minor"/>
      </rPr>
      <t>Concentrate</t>
    </r>
  </si>
  <si>
    <r>
      <t xml:space="preserve">MBIOI65% </t>
    </r>
    <r>
      <rPr>
        <b/>
        <sz val="11"/>
        <color theme="1"/>
        <rFont val="Calibri"/>
        <family val="2"/>
        <scheme val="minor"/>
      </rPr>
      <t>Pellet</t>
    </r>
  </si>
  <si>
    <t>RMB/tonne</t>
  </si>
  <si>
    <r>
      <t xml:space="preserve">65% CSR </t>
    </r>
    <r>
      <rPr>
        <b/>
        <sz val="11"/>
        <color theme="1"/>
        <rFont val="Calibri"/>
        <family val="2"/>
        <scheme val="minor"/>
      </rPr>
      <t>Coke</t>
    </r>
  </si>
  <si>
    <r>
      <t xml:space="preserve">Hard </t>
    </r>
    <r>
      <rPr>
        <b/>
        <sz val="11"/>
        <color theme="1"/>
        <rFont val="Calibri"/>
        <family val="2"/>
        <scheme val="minor"/>
      </rPr>
      <t>Coking Coal</t>
    </r>
  </si>
  <si>
    <t>MBIOI65% Fines</t>
  </si>
  <si>
    <r>
      <rPr>
        <b/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Coking Coal</t>
    </r>
  </si>
  <si>
    <r>
      <rPr>
        <b/>
        <sz val="11"/>
        <color theme="1"/>
        <rFont val="Calibri"/>
        <family val="2"/>
        <scheme val="minor"/>
      </rPr>
      <t>Shanxi,</t>
    </r>
    <r>
      <rPr>
        <sz val="11"/>
        <color theme="1"/>
        <rFont val="Calibri"/>
        <family val="2"/>
        <scheme val="minor"/>
      </rPr>
      <t xml:space="preserve"> China</t>
    </r>
  </si>
  <si>
    <r>
      <t>MBIOI</t>
    </r>
    <r>
      <rPr>
        <b/>
        <sz val="11"/>
        <color theme="1"/>
        <rFont val="Calibri"/>
        <family val="2"/>
        <scheme val="minor"/>
      </rPr>
      <t>62% Fines</t>
    </r>
  </si>
  <si>
    <r>
      <t>MBIOI</t>
    </r>
    <r>
      <rPr>
        <b/>
        <sz val="11"/>
        <color theme="1"/>
        <rFont val="Calibri"/>
        <family val="2"/>
        <scheme val="minor"/>
      </rPr>
      <t>65%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Fines</t>
    </r>
  </si>
  <si>
    <t>Shanghai, China</t>
  </si>
  <si>
    <t>CIF</t>
  </si>
  <si>
    <r>
      <t xml:space="preserve">FeCr </t>
    </r>
    <r>
      <rPr>
        <sz val="11"/>
        <color theme="1"/>
        <rFont val="Calibri"/>
        <family val="2"/>
        <scheme val="minor"/>
      </rPr>
      <t>50%</t>
    </r>
  </si>
  <si>
    <t>API barite</t>
  </si>
  <si>
    <t>Drilling grade barite</t>
  </si>
  <si>
    <t>ctrl+alt+f9</t>
  </si>
  <si>
    <t>to refresh</t>
  </si>
  <si>
    <t>MB-GRA-0036</t>
  </si>
  <si>
    <t>Spherical Graphite</t>
  </si>
  <si>
    <t>MB-LI-0034</t>
  </si>
  <si>
    <t>MB-LI-0036</t>
  </si>
  <si>
    <t>MB-LI-0038</t>
  </si>
  <si>
    <t>Lithium hydroxide monohydrate min 56.5% LiOH.H2O technical and industrial grade, spot price range, ex-works domestic China, yuan/tonne</t>
  </si>
  <si>
    <t>MB-LI-0040</t>
  </si>
  <si>
    <t>Lithium hydroxide monohydrate min 56.5% LiOH.H2O battery grade, spot price range, ex-works domestic China, yuan/tonne</t>
  </si>
  <si>
    <t>MB-MNO-0003</t>
  </si>
  <si>
    <t>Manganese Ore Index 37% Mn, US $ per dry metric tonne unit of metal contained, cif Tianjin China</t>
  </si>
  <si>
    <t>MB-CO-0018</t>
  </si>
  <si>
    <t>Cobalt sulfate</t>
  </si>
  <si>
    <t>Cobalt sulfate, Co 20.5% min, China ex-works, adjustment to low-grade cobalt low-end price at Co 20.5% basis, $/Ib</t>
  </si>
  <si>
    <t>MB-FE-0004</t>
  </si>
  <si>
    <t>Italian hot-briquetted iron, $ per tonne, cfr Italian ports</t>
  </si>
  <si>
    <t>MB-STS-0280</t>
  </si>
  <si>
    <t>Stainless steel hot rolled coil grade 304</t>
  </si>
  <si>
    <t>Asia grade 304 stainless steel hot rolled coil $ per tonne cif East Asian port</t>
  </si>
  <si>
    <t>MB-NI-0244</t>
  </si>
  <si>
    <t>Nickel sulfate</t>
  </si>
  <si>
    <t>Nickel sulfate min 21%, max: 22.5%; cobalt 10ppm max, China ex-works, yuan/tonne</t>
  </si>
  <si>
    <t>MB-STE-0006</t>
  </si>
  <si>
    <t>MB-FEC-0001</t>
  </si>
  <si>
    <t>Ferro-chrome Low phosphorous Cr min 65%, C max 7%, Si max 1%, P max 0.015%, Ti max 0.05%</t>
  </si>
  <si>
    <t>MB-FEC-0002</t>
  </si>
  <si>
    <t>Ferro-chrome 0.06% C max - 65%</t>
  </si>
  <si>
    <t>MB-SIM-0002</t>
  </si>
  <si>
    <t>Silico-manganese lumpy 65-75% Mn basis 14-25% Si</t>
  </si>
  <si>
    <t>MB-STE-0167</t>
  </si>
  <si>
    <t>Steel scrap No E3</t>
  </si>
  <si>
    <t>MB-STE-0168</t>
  </si>
  <si>
    <t>No E8</t>
  </si>
  <si>
    <t>MB-STE-0169</t>
  </si>
  <si>
    <t>MB-ZN-0019</t>
  </si>
  <si>
    <t>Buffalo New zinc die cast scrap delivered to yard cents/lb</t>
  </si>
  <si>
    <t>MB-ZN-0030</t>
  </si>
  <si>
    <t>Buffalo old zinc die cast scrap delivered to yard cents/lb</t>
  </si>
  <si>
    <t>MB-ZN-0042</t>
  </si>
  <si>
    <t>Buffalo old zinc scrap delivered to yard cents/lb</t>
  </si>
  <si>
    <t>MB-STS-0057</t>
  </si>
  <si>
    <t>MB-STS-0058</t>
  </si>
  <si>
    <t>MB-STS-0059</t>
  </si>
  <si>
    <t>MB-STS-0060</t>
  </si>
  <si>
    <t>MB-STE-0414</t>
  </si>
  <si>
    <t>No E40</t>
  </si>
  <si>
    <t>Delivered at mill</t>
  </si>
  <si>
    <t>MB-STE-0415</t>
  </si>
  <si>
    <t>MB-STE-0467</t>
  </si>
  <si>
    <t>MB-STE-0468</t>
  </si>
  <si>
    <t>MB-ZN-0071</t>
  </si>
  <si>
    <t>Zinc Virgin Germany € per tonne VDM</t>
  </si>
  <si>
    <t>MB-GRA-0035</t>
  </si>
  <si>
    <t>MB-STS-0179</t>
  </si>
  <si>
    <t>MB-STS-0180</t>
  </si>
  <si>
    <t>MB-STS-0181</t>
  </si>
  <si>
    <t>MB-STS-0182</t>
  </si>
  <si>
    <t>MB-TI-0012</t>
  </si>
  <si>
    <t>MB-MAG-0007</t>
  </si>
  <si>
    <t>MB-MAG-0008</t>
  </si>
  <si>
    <t>MB-AL-0298</t>
  </si>
  <si>
    <t>MB-PB-0103</t>
  </si>
  <si>
    <t>MB-IRO-0077</t>
  </si>
  <si>
    <t>Iron ore pellet DR Grade</t>
  </si>
  <si>
    <t>MB-STS-0259</t>
  </si>
  <si>
    <t>Stainless steel scrap 316 solids</t>
  </si>
  <si>
    <t>MB-STS-0260</t>
  </si>
  <si>
    <t>Stainless steel scrap 316 turnings</t>
  </si>
  <si>
    <t>MB-STS-0261</t>
  </si>
  <si>
    <t>MB-STS-0262</t>
  </si>
  <si>
    <t>MB-AL-0348</t>
  </si>
  <si>
    <t>MB-AL-0349</t>
  </si>
  <si>
    <t>MB-ZN-0120</t>
  </si>
  <si>
    <t>Zinc spot concentrate Treatment Charge (TC) dlvd North China yuan per tonne</t>
  </si>
  <si>
    <t>MB-ZN-0121</t>
  </si>
  <si>
    <t>Zinc spot concentrate Treatment Charge (TC) dlvd South China yuan per tonne</t>
  </si>
  <si>
    <t>MB-AL-0350</t>
  </si>
  <si>
    <t>Busan</t>
  </si>
  <si>
    <t>MB-STE-0780</t>
  </si>
  <si>
    <t>MB-ILM-0004</t>
  </si>
  <si>
    <t>Ilmenite concentrate, 47-49% TiO2</t>
  </si>
  <si>
    <t>MB-STE-0781</t>
  </si>
  <si>
    <t>MB-STE-0782</t>
  </si>
  <si>
    <t>MB-CU-0408</t>
  </si>
  <si>
    <t>Blister Copper</t>
  </si>
  <si>
    <t>MB-CU-0409</t>
  </si>
  <si>
    <t>MB-NI-0240</t>
  </si>
  <si>
    <t>MB-NI-0241</t>
  </si>
  <si>
    <t>MB-CO-0017</t>
  </si>
  <si>
    <t>MB-ZIR-0022</t>
  </si>
  <si>
    <t>MB-CHR-0009</t>
  </si>
  <si>
    <t>MB-STE-0783</t>
  </si>
  <si>
    <t>MB-STS-0281</t>
  </si>
  <si>
    <t>MB-IRO-0114</t>
  </si>
  <si>
    <t>Iron ore 62% Fe Pilbara blend fines</t>
  </si>
  <si>
    <t>MB-IRO-0144</t>
  </si>
  <si>
    <t>MB-STE-0784</t>
  </si>
  <si>
    <t>MB-STE-0785</t>
  </si>
  <si>
    <t>MB-COA-0007</t>
  </si>
  <si>
    <t>Pulverized coal injection (PCI)</t>
  </si>
  <si>
    <t>MB-COA-0008</t>
  </si>
  <si>
    <t>Ferro-chrome 0.10% C low-carbon 65-70%</t>
  </si>
  <si>
    <t>MB-STE-0417</t>
  </si>
  <si>
    <t>MB-PB-0104</t>
  </si>
  <si>
    <t>MB-FEN-0003</t>
  </si>
  <si>
    <t>Ferro-nickel 26-32%</t>
  </si>
  <si>
    <t>MB-AL-0355</t>
  </si>
  <si>
    <t>MB-FA-0001</t>
  </si>
  <si>
    <t>Northern white frac sand, 20/40 mesh</t>
  </si>
  <si>
    <t>US dollar</t>
  </si>
  <si>
    <t>Euro</t>
  </si>
  <si>
    <t>Soda ash, natural and synthetic, dense and light, large contracts, delivered Europe, €/tonne</t>
  </si>
  <si>
    <t>MB-FEV-0003</t>
  </si>
  <si>
    <t>USA HMS #1&amp;2 (80:20)</t>
  </si>
  <si>
    <r>
      <rPr>
        <b/>
        <sz val="11"/>
        <color rgb="FF00B050"/>
        <rFont val="Calibri"/>
        <family val="2"/>
        <scheme val="minor"/>
      </rPr>
      <t>Premium</t>
    </r>
    <r>
      <rPr>
        <sz val="11"/>
        <color theme="1"/>
        <rFont val="Calibri"/>
        <family val="2"/>
        <scheme val="minor"/>
      </rPr>
      <t xml:space="preserve"> HCC</t>
    </r>
  </si>
  <si>
    <t>MB-AL-0026</t>
  </si>
  <si>
    <t>Aluminum Scrap 1-1-3 sows</t>
  </si>
  <si>
    <t>MB-AL-0356</t>
  </si>
  <si>
    <t>MB-CR-0002</t>
  </si>
  <si>
    <t>Chromium alumino-thermic 99% min ex-US warehouse $/lb</t>
  </si>
  <si>
    <t>MB-CU-0410</t>
  </si>
  <si>
    <t>Copper rod</t>
  </si>
  <si>
    <t>MB-FEC-0012</t>
  </si>
  <si>
    <t>MB-FEC-0013</t>
  </si>
  <si>
    <t>MB-FEC-0014</t>
  </si>
  <si>
    <t>MB-FEC-0015</t>
  </si>
  <si>
    <t>MB-FEM-0004</t>
  </si>
  <si>
    <t>MB-FES-0003</t>
  </si>
  <si>
    <t>MB-FET-0002</t>
  </si>
  <si>
    <t>Ferro-titanium 68-72%</t>
  </si>
  <si>
    <t>MB-MN-0006</t>
  </si>
  <si>
    <t>MB-NI-0242</t>
  </si>
  <si>
    <t>MB-NI-0243</t>
  </si>
  <si>
    <t>MB-NI-0245</t>
  </si>
  <si>
    <t>MB-PB-0100</t>
  </si>
  <si>
    <t>MB-PB-0101</t>
  </si>
  <si>
    <t>MB-SIM-0001</t>
  </si>
  <si>
    <t xml:space="preserve">Silico-manganese min 65% Mn max 17% Si </t>
  </si>
  <si>
    <t>MB-SIM-0003</t>
  </si>
  <si>
    <t>MB-SIM-0005</t>
  </si>
  <si>
    <t>MB-STE-0104</t>
  </si>
  <si>
    <t>MB-STE-0470</t>
  </si>
  <si>
    <t>MB-STE-0561</t>
  </si>
  <si>
    <t>Steel ERW line pipe (X65)</t>
  </si>
  <si>
    <t>MB-STE-0564</t>
  </si>
  <si>
    <t>Welded OCTG API 5CT casing P110</t>
  </si>
  <si>
    <t>MB-STE-0565</t>
  </si>
  <si>
    <t>MB-STE-0566</t>
  </si>
  <si>
    <t>MB-STE-0786</t>
  </si>
  <si>
    <t>Shredder feed</t>
  </si>
  <si>
    <t>Ohio Valley</t>
  </si>
  <si>
    <t>MB-STE-0787</t>
  </si>
  <si>
    <t>MB-STE-0788</t>
  </si>
  <si>
    <t>MB-V-0002</t>
  </si>
  <si>
    <t>Vanadium ore V2O5 Min 98%</t>
  </si>
  <si>
    <t>MB-ZN-0012</t>
  </si>
  <si>
    <t>Johor, Zinc premium, 99.995% purity, in warehouse, $ per tonne</t>
  </si>
  <si>
    <t>MB-ZN-0013</t>
  </si>
  <si>
    <t>South Korea, Zinc premium, 99.995% purity, in warehouse, $ per tonne</t>
  </si>
  <si>
    <t>MB-ZN-0068</t>
  </si>
  <si>
    <t>Special High Grade Zinc Premium, Delivered Domestic US, US dollar per pound</t>
  </si>
  <si>
    <t>MB-ZN-0111</t>
  </si>
  <si>
    <t>Zinc concentrate TC Annual Benchmark, CIF China, $ per tonne</t>
  </si>
  <si>
    <t>MB-STE-0577</t>
  </si>
  <si>
    <t>Low-residual, black foundry busheling</t>
  </si>
  <si>
    <t>MB-STE-0578</t>
  </si>
  <si>
    <t>Low-residual, ductile-quality shredded clips</t>
  </si>
  <si>
    <t>MB-STE-0579</t>
  </si>
  <si>
    <t>Low-alloy punchings</t>
  </si>
  <si>
    <t>MB-STE-0598</t>
  </si>
  <si>
    <t>Punchings and plate</t>
  </si>
  <si>
    <t>MB-STE-0621</t>
  </si>
  <si>
    <t>MB-STE-0622</t>
  </si>
  <si>
    <t>MB-STE-0623</t>
  </si>
  <si>
    <t>MB-STE-0624</t>
  </si>
  <si>
    <t>MB-STE-0626</t>
  </si>
  <si>
    <t>MB-STE-0627</t>
  </si>
  <si>
    <t>MB-STE-0631</t>
  </si>
  <si>
    <t>MB-STE-0633</t>
  </si>
  <si>
    <t>MB-STE-0634</t>
  </si>
  <si>
    <t>MB-STE-0635</t>
  </si>
  <si>
    <t>MB-STE-0636</t>
  </si>
  <si>
    <t>MB-STE-0637</t>
  </si>
  <si>
    <t>MB-STE-0638</t>
  </si>
  <si>
    <t>MB-STE-0643</t>
  </si>
  <si>
    <t>MB-STE-0645</t>
  </si>
  <si>
    <t>MB-STE-0647</t>
  </si>
  <si>
    <t>MB-STE-0648</t>
  </si>
  <si>
    <t>MB-STE-0649</t>
  </si>
  <si>
    <t>MB-STE-0651</t>
  </si>
  <si>
    <t>MB-STE-0653</t>
  </si>
  <si>
    <t>MB-STE-0662</t>
  </si>
  <si>
    <t>MB-STE-0664</t>
  </si>
  <si>
    <t>MB-STE-0666</t>
  </si>
  <si>
    <t>MB-STE-0667</t>
  </si>
  <si>
    <t>MB-STE-0668</t>
  </si>
  <si>
    <t>MB-STE-0670</t>
  </si>
  <si>
    <t>MB-STE-0674</t>
  </si>
  <si>
    <t>Youngstown</t>
  </si>
  <si>
    <t>MB-STE-0676</t>
  </si>
  <si>
    <t>MB-STE-0678</t>
  </si>
  <si>
    <t>MB-STE-0679</t>
  </si>
  <si>
    <t>MB-STE-0681</t>
  </si>
  <si>
    <t>MB-STE-0698</t>
  </si>
  <si>
    <t>MB-STE-0699</t>
  </si>
  <si>
    <t>MB-STE-0700</t>
  </si>
  <si>
    <t>MB-STE-0702</t>
  </si>
  <si>
    <t>MB-STE-0703</t>
  </si>
  <si>
    <t>MB-STE-0704</t>
  </si>
  <si>
    <t>HMS #1&amp;2 (75:25)</t>
  </si>
  <si>
    <t>MB-MNO-0004</t>
  </si>
  <si>
    <t>Manganese ore port index, base 37% Mn, range 35-39%, fot Tianjin China, yuan/dmtu</t>
  </si>
  <si>
    <t>MB-MNO-0005</t>
  </si>
  <si>
    <t>Manganese ore port index, base 44% Mn, range 42-48%, fot Tianjin China, yuan/dmtu</t>
  </si>
  <si>
    <t>Lead concentrate TC High Silver, Annual Benchmark, $ per tonne</t>
  </si>
  <si>
    <t>MB-STE-0789</t>
  </si>
  <si>
    <t>MB-STE-0790</t>
  </si>
  <si>
    <t>MB-STE-0792</t>
  </si>
  <si>
    <t>MB-STE-0793</t>
  </si>
  <si>
    <t>pellet premium</t>
  </si>
  <si>
    <t>MB-STE-0640</t>
  </si>
  <si>
    <t>MB-CO-0020</t>
  </si>
  <si>
    <t>Cobalt hydroxide</t>
  </si>
  <si>
    <t>MB-CO-0021</t>
  </si>
  <si>
    <t>Cobalt hydroxide payable indicator, min 30% Co, cif China, % payable of Fastmarkets’ standard-grade cobalt price (low-end)</t>
  </si>
  <si>
    <t>MB-FA-0002</t>
  </si>
  <si>
    <t>Northern white frac sand, 40/70 mesh</t>
  </si>
  <si>
    <t>MB-FA-0003</t>
  </si>
  <si>
    <t>Northern white frac sand, 100 mesh</t>
  </si>
  <si>
    <t>MB-FA-0004</t>
  </si>
  <si>
    <t>Northern White frac sand, 30/50 mesh</t>
  </si>
  <si>
    <t>MB-STE-0848</t>
  </si>
  <si>
    <t>MBIOI62 fines</t>
  </si>
  <si>
    <t>MBIOI65 fines</t>
  </si>
  <si>
    <t>MBIOI65 pellet</t>
  </si>
  <si>
    <t>MBIOI66 concentrate</t>
  </si>
  <si>
    <t>HCC fob</t>
  </si>
  <si>
    <t>HCC cfr</t>
  </si>
  <si>
    <t>PHCC fob</t>
  </si>
  <si>
    <t>PHCC cfr</t>
  </si>
  <si>
    <t>65% CSR Coke, fob</t>
  </si>
  <si>
    <t>Shanxi coal, del</t>
  </si>
  <si>
    <t>previous week</t>
  </si>
  <si>
    <t>last month</t>
  </si>
  <si>
    <t>last year</t>
  </si>
  <si>
    <t>last week</t>
  </si>
  <si>
    <t>SRM tab</t>
  </si>
  <si>
    <t>I</t>
  </si>
  <si>
    <t>Column</t>
  </si>
  <si>
    <t>J</t>
  </si>
  <si>
    <t>D</t>
  </si>
  <si>
    <t>C</t>
  </si>
  <si>
    <t>N</t>
  </si>
  <si>
    <t>L</t>
  </si>
  <si>
    <t>M</t>
  </si>
  <si>
    <t>K</t>
  </si>
  <si>
    <t>E</t>
  </si>
  <si>
    <t>G</t>
  </si>
  <si>
    <t>[-1,0,1,1]</t>
  </si>
  <si>
    <t>[-4,0,1,1]</t>
  </si>
  <si>
    <t>[-52,0,1,1]</t>
  </si>
  <si>
    <t>[0,1,1]</t>
  </si>
  <si>
    <t>w/w</t>
  </si>
  <si>
    <t>m/m</t>
  </si>
  <si>
    <t>y/y</t>
  </si>
  <si>
    <t>Ferro-chrome high carbon 57-65% Cr, cif dup Japan, $/Ib</t>
  </si>
  <si>
    <t>Ferro-chrome high carbon 57-65% Cr, cif dup South Korea, $/Ib</t>
  </si>
  <si>
    <r>
      <t xml:space="preserve">FeCr </t>
    </r>
    <r>
      <rPr>
        <sz val="11"/>
        <color theme="1"/>
        <rFont val="Calibri"/>
        <family val="2"/>
        <scheme val="minor"/>
      </rPr>
      <t>50%, cif China</t>
    </r>
  </si>
  <si>
    <t>B</t>
  </si>
  <si>
    <t>MB-IRO-0150</t>
  </si>
  <si>
    <t>MB-STE-0849</t>
  </si>
  <si>
    <t>MB-MN-0007</t>
  </si>
  <si>
    <t>MB-MAG-0018</t>
  </si>
  <si>
    <t>MB-MAG-0019</t>
  </si>
  <si>
    <t>Magnesia, fused, 97% MgO, cif Europe, $/tonne</t>
  </si>
  <si>
    <t>MB-GRA-0037</t>
  </si>
  <si>
    <t>MB-GRA-0038</t>
  </si>
  <si>
    <t>MB-GRA-0039</t>
  </si>
  <si>
    <t>MB-GRA-0040</t>
  </si>
  <si>
    <t>MB-GRA-0041</t>
  </si>
  <si>
    <t>MB-GRA-0042</t>
  </si>
  <si>
    <t>MB-FEO-0004</t>
  </si>
  <si>
    <t>Molybdenum MB drummed molybdic oxide Mo, in-whs Busan, $/Ib</t>
  </si>
  <si>
    <t>MB-STE-0850</t>
  </si>
  <si>
    <t>Steel coil Galvalume import, cfr main ports South America, $/tonne</t>
  </si>
  <si>
    <t>Aluminium P1020A (MJP) quarterly premium, cif Japan, $/tonne</t>
  </si>
  <si>
    <t>Aluminium 6063 extrusion billet premium, in-whs dp Rotterdam,  $/tonne</t>
  </si>
  <si>
    <t>Aluminium P1020A premium, in-whs dp Rotterdam, $/tonne</t>
  </si>
  <si>
    <t>Aluminium pressure diecasting ingot DIN226/A380, delivered Europe, €/tonne</t>
  </si>
  <si>
    <t>Aluminium scrap baled old rolled, delivered consumer UK, £/tonne</t>
  </si>
  <si>
    <t>Aluminium scrap cast wheels, delivered consumer UK, £/tonne</t>
  </si>
  <si>
    <t>Aluminium scrap cast, delivered consumer Europe, €/tonne</t>
  </si>
  <si>
    <t>Aluminium scrap clean HE9 extrusions, delivered consumer UK, £/tonne</t>
  </si>
  <si>
    <t>Aluminium scrap commercial cast, delivered consumer UK, £/tonne</t>
  </si>
  <si>
    <t>Aluminium scrap commercial pure cuttings, delivered consumer UK, £/tonne</t>
  </si>
  <si>
    <t>Aluminium scrap commercial turnings, delivered consumer UK, £/tonne</t>
  </si>
  <si>
    <t>Aluminium scrap floated frag, delivered consumer Europe, €/tonne</t>
  </si>
  <si>
    <t>Aluminium scrap group 1 pure 99% &amp; litho, delivered consumer UK, £/tonne</t>
  </si>
  <si>
    <t>Aluminium scrap group 7 turnings, delivered consumer UK, £/tonne</t>
  </si>
  <si>
    <t>Aluminium scrap LM24 pressure diecasting ingot, delivered consumer UK, £/tonne</t>
  </si>
  <si>
    <t>Aluminium scrap LM6/LM25 gravity diecasting ingot, delivered consumer UK, £/tonne</t>
  </si>
  <si>
    <t>Aluminium scrap loose old rolled cuttings, delivered consumer UK, £/tonne</t>
  </si>
  <si>
    <t>Aluminium scrap mixed turnings, delivered consumer Europe, €/tonne</t>
  </si>
  <si>
    <t>Aluminium P1020A premium, ddp Midwest US, US cents/lb</t>
  </si>
  <si>
    <t>Aluminium P1020A premium, delivered Sao Paulo region, $/tonne</t>
  </si>
  <si>
    <t>Aluminium P1020A premium, cif dup Brazilian main ports, $/tonne</t>
  </si>
  <si>
    <t>Aluminum scrap mixed high zinc clips buying price, delivered Midwest secondary smelters, US cents/lb</t>
  </si>
  <si>
    <t>Aluminum scrap 1-1-3 sows buying price, delivered Midwest secondary smelters, US cents/lb</t>
  </si>
  <si>
    <t>Aluminum scrap siding buying price, delivered Midwest secondary smelters, US cents/lb</t>
  </si>
  <si>
    <t>Aluminum scrap mixed clips buying price, delivered to Midwest secondary smelters, US cents/lb</t>
  </si>
  <si>
    <t>Aluminum scrap old sheet buying price, delivered to Midwest secondary smelters, US cents/lb</t>
  </si>
  <si>
    <t>Aluminum scrap old cast buying price, delivered to Midwest secondary smelters, US cents/lb</t>
  </si>
  <si>
    <t>Aluminum scrap turnings clean dry high grade buying price, delivered to Midwest secondary smelters, US cents/lb</t>
  </si>
  <si>
    <t>Aluminum scrap turnings clean dry mixed grade (max 5% Zn) buying price, delivered to Midwest secondary smelters, US cents/lb</t>
  </si>
  <si>
    <t>Aluminum scrap aluminium-copper radiators buying price, delivered to Midwest secondary smelters, US cents/lb</t>
  </si>
  <si>
    <t>Aluminum scrap non-ferrous auto shred (90% Al) buying price, delivered to Midwest secondary smelters, US cents/lb</t>
  </si>
  <si>
    <t>Aluminum scrap used beverage cans, domestic aluminum producer buying price, fob shipping point US, US cents/lb</t>
  </si>
  <si>
    <t>Aluminum scrap segregated low copper alloy clips 5052, mills specialty consumers' buying price, fob shipping point US, US cents/lb</t>
  </si>
  <si>
    <t>Aluminum scrap segregated low copper alloy clips 3105, mills specialty consumers' buying price, delivered consumer US, US cents/lb</t>
  </si>
  <si>
    <t>Aluminum scrap mixed low copper clips, specialty consumers' buying price, delivered consumer US, US cents/lb</t>
  </si>
  <si>
    <t>Aluminum scrap painted siding, specialty consumers' buying price, delivered consumer US, US cents/lb</t>
  </si>
  <si>
    <t>Aluminum alloy A380.1, delivered Midwest, US cents/lb</t>
  </si>
  <si>
    <t>Aluminum alloy 319.1, delivered Midwest, cents/lb</t>
  </si>
  <si>
    <t>Aluminum alloy 356.1, delivered Midwest, cents/lb</t>
  </si>
  <si>
    <t>Aluminum alloy A360.1, delivered Midwest, cents/lb</t>
  </si>
  <si>
    <t>Aluminum alloy A413.1, delivered Midwest, cents/lb</t>
  </si>
  <si>
    <t>Aluminum 6061 alloyed ingot, US cents/lb</t>
  </si>
  <si>
    <t>Aluminum 6063 alloyed ingot, US cents/lb</t>
  </si>
  <si>
    <t>Aluminum 6063 extrusion billet premium, delivered Midwest US, US cents/lb</t>
  </si>
  <si>
    <t>Aluminum scrap segregated low copper clips, dealer buying price, delivered to yard Montreal, Canadian cents/lb</t>
  </si>
  <si>
    <t>Aluminum scrap segregated low copper clips, dealer buying price, delivered to yard Toronto, Canadian cents/lb</t>
  </si>
  <si>
    <t>Aluminum scrap mixed low copper clips, dealer buying price, delivered to yard Montreal, Canadian cents/lb</t>
  </si>
  <si>
    <t>Aluminum scrap mixed low copper clips, dealer buying price, delivered to yard Toronto, Canadian cents/lb</t>
  </si>
  <si>
    <t>Aluminum scrap mixed clips, dealer buying price, delivered to yard Montreal, Canadian cents/lb</t>
  </si>
  <si>
    <t>Aluminum scrap borings, turnings, clean &amp; dry, dealer buying price, delivered to yard Montreal, Canadian cents/lb</t>
  </si>
  <si>
    <t>Aluminum scrap borings, turnings, clean &amp; dry, dealer buying price, delivered to yard Toronto, Canadian cents/lb</t>
  </si>
  <si>
    <t>Aluminum scrap old aluminum sheet &amp; cast, dealer buying price, delivered to yard Montreal, Canadian cents/lb</t>
  </si>
  <si>
    <t>Aluminum scrap old aluminum sheet &amp; cast, dealer buying price, delivered to yard Toronto, Canadian cents/lb</t>
  </si>
  <si>
    <t>Aluminum scrap used beverage cans, clean &amp; dry, dealer buying price, delivered to yard Montreal, Canadian cents/lb</t>
  </si>
  <si>
    <t>Aluminum scrap used beverage cans, clean &amp; dry, dealer buying price, delivered to yard Toronto, Canadian cents/lb</t>
  </si>
  <si>
    <t>Aluminum scrap 63S aluminum solids, dealer buying price, delivered to yard Montreal, Canadian cents/lb</t>
  </si>
  <si>
    <t>Aluminum scrap 63S aluminum solids, dealer buying price, delivered to yard Toronto, Canadian cents/lb</t>
  </si>
  <si>
    <t>Aluminum scrap painted aluminum siding, dealer buying price, delivered to yard Montreal, Canadian cents/lb</t>
  </si>
  <si>
    <t>Aluminum scrap painted aluminum siding, dealer buying price, delivered to yard Toronto, Canadian cents/lb</t>
  </si>
  <si>
    <t>Aluminum P1020A all-in price, delivered Midwest US, US cents/lb</t>
  </si>
  <si>
    <t>Aluminum alloy A380.1, delivered Midwest, $/lb</t>
  </si>
  <si>
    <t>Aluminium fixing price for LME trade, rand/tonne</t>
  </si>
  <si>
    <t>Aluminum alloy A356.2 ingot, delivered, $/lb</t>
  </si>
  <si>
    <t>Aluminum alloy C355.2 ingot, delivered, $/lb</t>
  </si>
  <si>
    <t>Aluminium scrap group 1 pure 99% &amp; litho, LME discount, delivered consumer UK, £/tonne</t>
  </si>
  <si>
    <t>Aluminium scrap commercial pure cuttings, LME discount, delivered consumer UK, £/tonne</t>
  </si>
  <si>
    <t>Aluminium scrap clean HE9 extrusions, LME discount, delivered consumer UK, £/tonne</t>
  </si>
  <si>
    <t>Aluminium scrap loose old rolled cuttings, LME discount, delivered consumer UK, £/tonne</t>
  </si>
  <si>
    <t>Aluminium scrap baled old rolled, LME discount, delivered consumer UK, £/tonne</t>
  </si>
  <si>
    <t>Aluminium scrap commercial cast, LME discount, delivered consumer UK, £/tonne</t>
  </si>
  <si>
    <t>Aluminium scrap cast wheels, LME discount, delivered consumer UK, £/tonne</t>
  </si>
  <si>
    <t>Aluminium scrap commercial turnings, LME discount, delivered consumer UK, £/tonne</t>
  </si>
  <si>
    <t>Aluminium scrap group 7 turnings, LME discount, delivered consumer works, UK, £/tonne</t>
  </si>
  <si>
    <t>Aluminium 6063 &amp; 6060 extrusion billet premium, cif Brazilian main ports, $/tonne</t>
  </si>
  <si>
    <t>Aluminium import arbitrage, $/tonne</t>
  </si>
  <si>
    <t>Aluminium import arbitrage, yuan/tonne</t>
  </si>
  <si>
    <t>Aluminium ingot ADC 12 spot (MJP), cfr Japan, $/tonne</t>
  </si>
  <si>
    <t>Aluminium 6063 extrusion billet premium, cif Turkey (Marmara region), $/tonne</t>
  </si>
  <si>
    <t>Aluminium 6063 extrusion billet premium, cif Thailand, $/tonne</t>
  </si>
  <si>
    <t>Aluminium 6063 extrusion quarterly billet premium, cif MJP, $/tonne</t>
  </si>
  <si>
    <t>Aluminium 6063 extrusion billet premium, ddp Spain, $/tonne</t>
  </si>
  <si>
    <t>Aluminium 6063 extrusion billet premium, ddp Italy (Brescia region), $/tonne</t>
  </si>
  <si>
    <t>Aluminium 6063 extrusion billet premium, ddp North Germany (Ruhr region), $/tonne</t>
  </si>
  <si>
    <t>Aluminium P1020A premium, fca South Korea, $/tonne</t>
  </si>
  <si>
    <t>Aluminium P1020A premium, fca dp Italy, $/tonne</t>
  </si>
  <si>
    <t>Aluminium P1020A premium, fca dp Spain, $/tonne</t>
  </si>
  <si>
    <t>Aluminium P1020A premium, bonded in-whs, Shanghai, $/tonne</t>
  </si>
  <si>
    <t>Aluminium P1020A premium, cif Taiwan, $/tonne</t>
  </si>
  <si>
    <t>Aluminium P1020A warrant premium, in-whs Southeast Asia, $/tonne</t>
  </si>
  <si>
    <t>Aluminium P1020A, warrant premium, in-whs East Asia, $/tonne</t>
  </si>
  <si>
    <t>Aluminium P1020A premium, cif dup Turkey, $/tonne</t>
  </si>
  <si>
    <t>Aluminium P1020A warrant premium, in-whs US, $/tonne</t>
  </si>
  <si>
    <t>Aluminium P1020A (MJP) spot premium, cif Japan, $/tonne</t>
  </si>
  <si>
    <t>Aluminium P1020A premium, cif South Korea, $/tonne</t>
  </si>
  <si>
    <t>Aluminium P1020A premium, cif Shanghai, $/tonne</t>
  </si>
  <si>
    <t>Aluminium P1020A premium, in-whs dup Rotterdam, $/tonne</t>
  </si>
  <si>
    <t>Aluminium ingot ADC 12, exw dp China, yuan/tonne</t>
  </si>
  <si>
    <t>Aluminium P1020A premium, cif Baltimore, US cents/lb</t>
  </si>
  <si>
    <t>Aluminium P1020A all-in-price, cif Baltimore, US cents/lb</t>
  </si>
  <si>
    <t xml:space="preserve">Alumina index, fob Australia, $/tonne </t>
  </si>
  <si>
    <t>Alumina index adjustment to fob Australia index, Brazil, $/dmt</t>
  </si>
  <si>
    <t>Alumina, fused brown, min 95% Al2O3, refractory sized (0-6mm), fob China, $/tonne</t>
  </si>
  <si>
    <t>Alumina, fused brown, min 95% Al2O3, FEPA F8-220 grit, fob China, $/tonne</t>
  </si>
  <si>
    <t>Alumina, fused white, 25kg bags, cif Europe, €/tonne</t>
  </si>
  <si>
    <t>Alumina index inferred, fob Brazil, $/dmt</t>
  </si>
  <si>
    <t>Alumina, calcined, unground 98.5-99.5% Al2O3, bulk, exw US/Europe, long-term contract, $/tonne</t>
  </si>
  <si>
    <t>Alumina, calcined, ground and unground, min 99.5% Al2O3, medium-soda min 0.25% soda, bulk, exw US/Europe, long-term contract, $/tonne</t>
  </si>
  <si>
    <t>Alumina, calcined, ground, 98.5-99.5% Al2O3, bulk, exw US/Europe, long-term contract, $/tonne</t>
  </si>
  <si>
    <t>Andalusite 57% Al2O3 min, fob South Africa, €/tonne</t>
  </si>
  <si>
    <t>Andalusite 57% Al2O3 min, cif Europe, €/tonne</t>
  </si>
  <si>
    <t>Barite, API, 1.5t big bags, ground, fob Southern Turkey, $/tonne</t>
  </si>
  <si>
    <t>Barite, API, SG 4.2, unground lump, bulk, fob Chennai, $/tonne</t>
  </si>
  <si>
    <t>Barite, API, SG 4.2, unground lump, bulk, fob China, $/tonne</t>
  </si>
  <si>
    <t>Barite, API, SG 4.2, unground lump, bulk, fob Morocco, $/tonne</t>
  </si>
  <si>
    <t>Bentonite (all grades), crude, bulk, rail hopper cars, exw Wyoming, $/short ton</t>
  </si>
  <si>
    <t>Bismuth 99.99% Bi min, in-whs Rotterdam, $/lb</t>
  </si>
  <si>
    <t>Bismuth 99.99% Bi min, in-whs China, yuan/tonne</t>
  </si>
  <si>
    <t>Bauxite, refractory-grade, 85%/2.0/3.15-3.2 (0-6mm), fob Xingang, $/tonne</t>
  </si>
  <si>
    <t>Bauxite, refractory-grade, 86%/2.0/3.15-3.2 (0-6mm), fob Xingang, $/tonne</t>
  </si>
  <si>
    <t>Bauxite, refractory-grade, 87%/2.0/3.15-3.2 (0-6mm), fob Xingang, $/tonne</t>
  </si>
  <si>
    <t>Bauxite, refractory-grade, 88%/2.0/3.15-3.2 (0-6mm), fob Xingang, $/tonne</t>
  </si>
  <si>
    <t>Bauxite, fob Kamsar, Guinea, $/dmtu</t>
  </si>
  <si>
    <t>Bauxite, fob Trombetas, Brazil, $/dmtu</t>
  </si>
  <si>
    <t>Chrome ore Turkish lumpy 40-42%, cfr main Chinese ports, $/tonne</t>
  </si>
  <si>
    <t>Chrome ore South Africa UG2 concentrates index basis 42%, cif China, $/tonne</t>
  </si>
  <si>
    <t>Chromite, chemical, 46% Cr2O3 min, wet bulk, fob South Africa, $/tonne</t>
  </si>
  <si>
    <t>Chromite, foundry, 45.8% Cr2O3 min, wet bulk, fob South Africa, $/tonne (inferred)</t>
  </si>
  <si>
    <t>Chromite, foundry, 46% Cr2O3 min, wet bulk, fob South Africa, $/tonne</t>
  </si>
  <si>
    <t>Chromite, refractory grade, 46% Cr2O3 min, wet bulk, fob South Africa, $/tonne (inferred)</t>
  </si>
  <si>
    <t>Chromite, foundry, 46% Cr2O3 min, dried and bagged, fob South Africa, $/tonne</t>
  </si>
  <si>
    <t>Cobalt 99.8% Co min, ex-works China, yuan/tonne</t>
  </si>
  <si>
    <t xml:space="preserve">Cobalt alloy grade, in-whs Rotterdam, $/lb </t>
  </si>
  <si>
    <t>Cobalt standard grade, in-whs Rotterdam, $/lb</t>
  </si>
  <si>
    <t>Cobalt tetroxide 72.6% Co min, delivered China, yuan/tonne</t>
  </si>
  <si>
    <t>Cobalt sulfate 20.5% Co basis, exw China, yuan/tonne</t>
  </si>
  <si>
    <t>Cobalt hydroxide index 30% Co min, cif China, $/Ib</t>
  </si>
  <si>
    <t>Hard coking coal domestic China spot market, Shanxi-origin, delivered Tangshan, yuan/tonne</t>
  </si>
  <si>
    <t xml:space="preserve">Coke 65% CSR, fob China, $/tonne </t>
  </si>
  <si>
    <t xml:space="preserve">Chromium alumino-thermic 99% min, in-whs Rotterdam, $/tonne </t>
  </si>
  <si>
    <t>Copper grade 1 cathode premium, ddp Midwest US, US cents/lb</t>
  </si>
  <si>
    <t>Copper scrap No1 heavy copper &amp; wire, dealer buying price, delivered to yard Montreal, Canadian cents/lb</t>
  </si>
  <si>
    <t>Copper scrap No1 heavy copper &amp; wire, dealer buying price, delivered to yard Toronto, Canadian cents/lb</t>
  </si>
  <si>
    <t>Copper scrap No2 heavy copper &amp; wire, dealer buying price, delivered to yard Montreal, Canadian cents/lb</t>
  </si>
  <si>
    <t>Copper scrap No2 heavy copper &amp; wire, dealer buying price, delivered to yard Toronto, Canadian cents/lb</t>
  </si>
  <si>
    <t>Copper scrap light copper, dealer buying price, delivered to yard Montreal, Canadian cents/lb</t>
  </si>
  <si>
    <t>Copper scrap light copper, dealer buying price, delivered to yard Toronto, Canadian cents/lb</t>
  </si>
  <si>
    <t>Copper scrap red brass solids, dealer buying price, delivered to yard Montreal, Canadian cents/lb</t>
  </si>
  <si>
    <t>Copper scrap red brass solids, dealer buying price, delivered to yard Toronto, Canadian cents/lb</t>
  </si>
  <si>
    <t>Copper scrap red brass turnings, borings, dealer buying price, delivered to yard Montreal, Canadian cents/lb</t>
  </si>
  <si>
    <t>Copper scrap red brass turnings, borings, dealer buying price, delivered to yard Toronto, Canadian cents/lb</t>
  </si>
  <si>
    <t>Copper scrap yellow brass solids, dealer buying price, delivered to yard Montreal, Canadian cents/lb</t>
  </si>
  <si>
    <t>Copper scrap yellow brass solids, dealer buying price, delivered to yard Toronto, Canadian cents/lb</t>
  </si>
  <si>
    <t>Copper scrap mixed yellow brass turnings, borings, dealer buying price, delivered to yard Montreal, Canadian cents/lb</t>
  </si>
  <si>
    <t>Copper scrap mixed yellow brass turnings, borings, dealer buying price, delivered to yard Toronto, Canadian cents/lb</t>
  </si>
  <si>
    <t>Copper scrap 70-30 brass clips, dealer buying price, delivered to yard Montreal, Canadian cents/lb</t>
  </si>
  <si>
    <t>Copper scrap auto radiators (unsweated), dealer buying price, delivered to yard Montreal, Canadian cents/lb</t>
  </si>
  <si>
    <t>Copper scrap auto radiators (unsweated), dealer buying price, delivered to yard Toronto, Canadian cents/lb</t>
  </si>
  <si>
    <t>Copper scrap No1 copper, discount, buying price, delivered to brass mill US, US cents/lb</t>
  </si>
  <si>
    <t>Copper scrap No1 copper, discount, buying price, delivered to refiners, US cents/lb</t>
  </si>
  <si>
    <t>Copper scrap No2 copper, discount, buying price, delivered to refiners, US cents/lb</t>
  </si>
  <si>
    <t>Copper scrap No1 bare bright, discount, buying price, delivered to brass ingot makers, US cents/lb</t>
  </si>
  <si>
    <t>Copper scrap No1 copper, discount, buying price, delivered to brass ingot makers, US cents/lb</t>
  </si>
  <si>
    <t>Copper scrap No2 copper, discount, buying price, delivered to brass ingot makers, US cents/lb</t>
  </si>
  <si>
    <t>Copper scrap light copper, discount, buying price, delivered to brass ingot makers, US cents/lb</t>
  </si>
  <si>
    <t>Copper scrap comp borings, turnings, buying price, delivered to brass ingot makers, US cents/lb</t>
  </si>
  <si>
    <t>Copper scrap radiators, buying price, delivered to brass ingot makers, US cents/lb</t>
  </si>
  <si>
    <t>Copper scrap yellow brass solids, buying price, delivered to brass ingot makers, US cents/lb</t>
  </si>
  <si>
    <t>Copper scrap No1 copper, buying price, delivered to brass mill US, US cents/lb</t>
  </si>
  <si>
    <t>Copper scrap No1 copper, buying price, delivered to refiners, US cents/lb</t>
  </si>
  <si>
    <t>Copper scrap No2 copper, buying price, delivered to refiners, US cents/lb</t>
  </si>
  <si>
    <t>Copper scrap No1 bare bright, buying price, delivered to brass ingot makers, US cents/lb</t>
  </si>
  <si>
    <t>Copper scrap No1 copper, buying price, delivered to brass ingot makers, US cents/lb</t>
  </si>
  <si>
    <t>Copper scrap No2 copper, buying price, delivered to brass ingot makers, US cents/lb</t>
  </si>
  <si>
    <t>Copper scrap light copper, buying price, delivered to brass ingot makers, US cents/lb</t>
  </si>
  <si>
    <t>Copper grade 1 cathode premium, ddp Midwest US, $/tonne</t>
  </si>
  <si>
    <t>Copper Aurubis grade A cathode annual premium, exw Europe, $/tonne</t>
  </si>
  <si>
    <t xml:space="preserve">Copper fixing price for LME trade, rand/tonne </t>
  </si>
  <si>
    <t>Copper import arbitrage, $/tonne</t>
  </si>
  <si>
    <t>Copper import arbitrage, yuan/tonne</t>
  </si>
  <si>
    <t>Copper grade A cathode premium, cif Rotterdam, $/tonne</t>
  </si>
  <si>
    <t>Copper grade A cathode premium, delivered Germany, $/tonne</t>
  </si>
  <si>
    <t>Copper grade A cathode warrant premium, in-whs US, $/tonne</t>
  </si>
  <si>
    <t>Copper grade A cathode ER premium, cif Shanghai, $/tonne</t>
  </si>
  <si>
    <t>Copper grade A cathode SX-EW premium, bonded in-whs Shanghai, $/tonne</t>
  </si>
  <si>
    <t>Copper grade A cathode ER premium, bonded in-whs Shanghai, $/tonne</t>
  </si>
  <si>
    <t>Copper grade A cathode SX-EW premium, cif Shanghai, $/tonne</t>
  </si>
  <si>
    <t>Copper grade A cathode premium, cif Taiwan, $/tonne</t>
  </si>
  <si>
    <t>Copper grade A cathode warrant premium, in-whs Southeast Asia, $/tonne</t>
  </si>
  <si>
    <t>Copper grade A cathode warrant premium, in-whs East Asia $/tonne</t>
  </si>
  <si>
    <t>Copper grade A cathode premium, cif Southeast Asia, $/tonne</t>
  </si>
  <si>
    <t>Copper grade A cathode warrant premium, in-whs North Europe, $/tonne</t>
  </si>
  <si>
    <t>Copper grade A cathode warrant premium, in-whs South Europe, $/tonne</t>
  </si>
  <si>
    <t>Copper rod annual premium, cif Nhava Sheva, $/tonne</t>
  </si>
  <si>
    <t>Copper grade A cathode premium, cif Shanghai, $/tonne</t>
  </si>
  <si>
    <t>Copper grade A cathode premium, cif South Korea, $/tonne</t>
  </si>
  <si>
    <t>Copper grade A cathode premium, in-whs Shanghai, $/tonne</t>
  </si>
  <si>
    <t>Copper grade A cathode premium, cif Leghorn,  $/tonne</t>
  </si>
  <si>
    <t>Copper blister 98-99% RC spot, cif China, $/tonne</t>
  </si>
  <si>
    <t>Copper blister 98-99% RC annual benchmark, cif China, $/tonne</t>
  </si>
  <si>
    <t>Copper rod premium, ddp Midwest US, US cents/lb</t>
  </si>
  <si>
    <t>Frac sand, northern white, 20/40 mesh, API, exw Wisconsin, $/short ton</t>
  </si>
  <si>
    <t>Frac sand, northern white, 40/70 mesh, API, exw Wisconsin, $/short ton</t>
  </si>
  <si>
    <t>Frac sand, northern white, 100 mesh, API, exw Wisconsin, $/short ton</t>
  </si>
  <si>
    <t>Frac sand, northern white, 30/50 mesh, API, exw Wisconsin, $/short ton</t>
  </si>
  <si>
    <t xml:space="preserve">Steel merchant bar export, fob main port Turkey, $/tonne </t>
  </si>
  <si>
    <t xml:space="preserve">Hot-briquetted iron export, fob main port Venezuela, $/tonne </t>
  </si>
  <si>
    <t>Hot-briquetted iron, fob New Orleans, $/tonne</t>
  </si>
  <si>
    <t>Hot-briquetted iron, cfr Italian ports, $/tonne</t>
  </si>
  <si>
    <t>Ferro-chrome low carbon, 65% Cr, max 0.06% C, delivered Europe, $/lb Cr</t>
  </si>
  <si>
    <t>Ferro-chrome 0.10% C, average 65-70% Cr, delivered Europe, $/lb Cr</t>
  </si>
  <si>
    <t>Ferro-chrome high carbon 6-8.5% C, basis 60-70% Cr, max 1.5% Si, delivered Europe, $/lb Cr</t>
  </si>
  <si>
    <t>Ferro-chrome contract 6-8% C, basis 50% Cr, ddp China, yuan/tonne</t>
  </si>
  <si>
    <t>Ferro-chrome spot 6-8% C, basis 50% Cr, ddp China, yuan/tonne</t>
  </si>
  <si>
    <t>Ferro-chrome high carbon 6-8% C, basis 60-65% Cr, max 2% Si, in-whs Pittsburgh, US cents/lb</t>
  </si>
  <si>
    <t>Ferro-chrome low carbon 0.05%C, 65% Cr min, in-whs Pittsburgh, US cents/lb</t>
  </si>
  <si>
    <t>Ferro-chrome low carbon 0.10%C, 62% Cr min, in-whs Pittsburgh, US cents/lb</t>
  </si>
  <si>
    <t>Ferro-chrome low carbon 0.15%C, 60% Cr min, in-whs Pittsburgh, US cents/lb</t>
  </si>
  <si>
    <t>Ferro-chrome high carbon 6-8% C, basis 60-65% Cr, max 2% Si, in-whs Pittsburgh, $/lb</t>
  </si>
  <si>
    <t>Ferro-chrome low carbon 0.05%C, 65% Cr min, in-whs Pittsburgh, $/lb</t>
  </si>
  <si>
    <t>Ferro-chrome low carbon 0.10%C, 62% Cr min, in-whs Pittsburgh, $/lb</t>
  </si>
  <si>
    <t>Ferro-chrome low carbon 0.15%C, 60% Cr min, in-whs Pittsburgh, $/lb</t>
  </si>
  <si>
    <t>Ferro-chrome lumpy Cr benchmark indicator, charge basis 52% (and high carbon), Europe, $/Ib</t>
  </si>
  <si>
    <t>Ferro-silicon 75% Si min export, fob China, $/tonne</t>
  </si>
  <si>
    <t>Ferro-silicon lumpy basis 75% Si (scale pro rata), delivered Europe, €/tonne</t>
  </si>
  <si>
    <t>Ferro-manganese high carbon 78% Mn, standard 7.5% C, in-whs Pittsburgh, $/long ton</t>
  </si>
  <si>
    <t>Ferro-manganese low carbon 80% Mn, max 0.80% C, in-whs Pittsburgh, US cents/lb</t>
  </si>
  <si>
    <t>Ferro-manganese medium carbon 80% Mn, max 1.50% C, in-whs Pittsburgh, US cents/lb</t>
  </si>
  <si>
    <t>Ferro-manganese medium carbon 80% Mn, max 1.50% C, in-whs Pittsburgh, $/lb</t>
  </si>
  <si>
    <t>Nickel pig iron, high-grade NPI content 10-15%, contract, ddp China, yuan/nickel unit price</t>
  </si>
  <si>
    <t>Nickel pig iron, high-grade NPI content 10-15%, spot, ddp China, yuan/nickel unit price</t>
  </si>
  <si>
    <t>Ferro-nickel premium/discount, 26-32% Ni contained, cif China, $/tonne</t>
  </si>
  <si>
    <t>Pig iron foundry grade, Brazil, fob New Orleans, $/tonne</t>
  </si>
  <si>
    <t>Ferro-molybdenum 65% Mo min, in-whs Rotterdam, $/kg Mo</t>
  </si>
  <si>
    <t>Molybdenum drummed molybdic oxide 57% Mo min, in-whs Rotterdam, $/lb Mo</t>
  </si>
  <si>
    <t>Ferro-silicon 75% Si min, in-whs China, yuan/tonne</t>
  </si>
  <si>
    <t>Ferro-silicon 75% Si, in-whs Pittsburgh, US cents/lb</t>
  </si>
  <si>
    <t>Ferro-silicon 75% Si, in-whs Pittsburgh, $/lb</t>
  </si>
  <si>
    <t>Ferro-titanium 70% Ti, max 4.5% Al, ddp Europe, $/kg Ti</t>
  </si>
  <si>
    <t>Ferro-titanium 68-72% Ti, ex-whs US, $/lb</t>
  </si>
  <si>
    <t>Ferro-tungsten basis 75% W, in-whs dup Rotterdam, $/kg W</t>
  </si>
  <si>
    <t>Ferro-vanadium basis 78% V min, 1st grade, ddp Western Europe, $/kg V</t>
  </si>
  <si>
    <t>Ferro-vanadium 70-80% V, in-whs Pittsburgh, $/lb</t>
  </si>
  <si>
    <t>Ferro-vanadium 78% V min, fob China, $/kg V</t>
  </si>
  <si>
    <t>Ferro-manganese basis 78% Mn max, standard 7.5% C, delivered Europe, €/tonne</t>
  </si>
  <si>
    <t>Ferro-manganese 65% Mn min, max 7% C, in-whs China, yuan/tonne</t>
  </si>
  <si>
    <t>Fluorspar, acidspar, 97% CaF2, wet filtercake, cif Rotterdam, $/tonne</t>
  </si>
  <si>
    <t>Fluorspar, acidspar, 97% CaF2, wet filtercake, fob China, $/tonne</t>
  </si>
  <si>
    <t>Fluorspar, acidspar, 97% CaF2, wet filtercake, fob Durban, $/tonne</t>
  </si>
  <si>
    <t>Fluorspar, metspar, min 85% CaF2, fob China, $/tonne</t>
  </si>
  <si>
    <t>Fluorspar, metspar, min 90% CaF2, fob China, $/tonne</t>
  </si>
  <si>
    <t>Gallium 99.99% Ga min, in-whs Rotterdam, $/kg</t>
  </si>
  <si>
    <t>Gallium 99.99% Ga min, in-whs China, yuan/kg</t>
  </si>
  <si>
    <t>Germanium dioxide, in-whs China, $/kg</t>
  </si>
  <si>
    <t xml:space="preserve">Germanium 99.99% Ge, in-whs Rotterdam, $/kg </t>
  </si>
  <si>
    <t>Germanium 99.999% Ge min, in-whs China, yuan/kg</t>
  </si>
  <si>
    <t>Graphite spherical 99.95% C, 15 microns, fob China, $/tonne</t>
  </si>
  <si>
    <t>Graphite flake 94% C, +100 mesh, cif Europe, $/tonne</t>
  </si>
  <si>
    <t>Graphite flake 94% C, +80 mesh, cif Europe, $/tonne</t>
  </si>
  <si>
    <t>Graphite flake 94% C, -100 mesh, cif Europe, $/tonne</t>
  </si>
  <si>
    <t>Graphite flake 94% C, +100 mesh, fob China, $/tonne</t>
  </si>
  <si>
    <t>Graphite flake 94% C, +80 mesh, fob China, $/tonne</t>
  </si>
  <si>
    <t>Graphite flake 94% C, -100 mesh, fob China, $/tonne</t>
  </si>
  <si>
    <t>Iodine 99.5% min, spot, delivered US/Europe, cif Asia, $/kg</t>
  </si>
  <si>
    <t>Iodine 99.5% min, contract, delivered US/Europe, cif Asia, $/kg</t>
  </si>
  <si>
    <t>Ilmenite concentrate, 47-49% TiO2, cif China, $/tonne</t>
  </si>
  <si>
    <t>Indium 99.99%, in-whs Rotterdam, $/kg</t>
  </si>
  <si>
    <t>Indium 99.99%, exw China, yuan/kg</t>
  </si>
  <si>
    <t xml:space="preserve">Pig iron export, fob main port Baltic Sea, CIS, $/tonne </t>
  </si>
  <si>
    <t xml:space="preserve">Pig iron export, fob main port Black Sea, CIS, $/tonne </t>
  </si>
  <si>
    <t xml:space="preserve">Pig iron import, cfr Gulf of Mexico, US, $/tonne </t>
  </si>
  <si>
    <t xml:space="preserve">Pig iron export, fob Ponta da Madeira, Brazil, $/tonne </t>
  </si>
  <si>
    <t>Iron ore 62% Fe fines, cfr Qingdao, $/tonne</t>
  </si>
  <si>
    <t>Iron ore 65% Fe Brazil-origin fines, cfr Qingdao, $/tonne</t>
  </si>
  <si>
    <t>Iron ore 63% Fe Australia-origin lump ore premium, cfr Qingdao, US cents/dmtu</t>
  </si>
  <si>
    <t>Iron ore 62% Fe fines, fot Qingdao, yuan/wet tonne</t>
  </si>
  <si>
    <t>Iron ore 65% Fe blast furnace pellet, cfr Qingdao, $/tonne</t>
  </si>
  <si>
    <t>Iron ore 66% Fe concentrate, cfr Qingdao, $/tonne</t>
  </si>
  <si>
    <t>Iron ore 58% Fe fines, cfr Qingdao, $/tonne</t>
  </si>
  <si>
    <t>Iron ore 58% Fe fines high-grade premium, cfr Qingdao, $/tonne</t>
  </si>
  <si>
    <t>Iron ore 58% Fe fines high-grade premium index, cfr Qingdao, $/tonne</t>
  </si>
  <si>
    <t>Iron ore 62% Fe fines, % Fe VIU, cfr Qingdao, $/tonne</t>
  </si>
  <si>
    <t>Iron ore 65% Fe fines, % Fe VIU, cfr Qingdao $/tonne</t>
  </si>
  <si>
    <t>Iron ore 62% Fe fines, % Si VIU, cfr Qingdao, $/tonne</t>
  </si>
  <si>
    <t>Iron ore 62% Fe fines, % Al2O3 VIU, cfr Qingdao, $/tonne</t>
  </si>
  <si>
    <t>Iron ore 62% Fe fines, fot Qingdao, $/tonne conversion</t>
  </si>
  <si>
    <t>Direct reduced iron domestic, exw India, rupees/tonne</t>
  </si>
  <si>
    <t>Iron ore 62% Fe fines, 0.01% P VIU, cfr Qingdao, $/tonne</t>
  </si>
  <si>
    <t>Iron ore product differential - 62% Fe Pilbara Blend Fines, cfr Qingdao, $/tonne</t>
  </si>
  <si>
    <t>Pig iron basic grade, Brazil, fob New Orleans, $/tonne</t>
  </si>
  <si>
    <t>Pig iron basic grade, Ukraine/Russia, fob New Orleans, $/tonne</t>
  </si>
  <si>
    <t>Iron ore implied pellet premium over 65% Fe Brazil-origin fines, cfr Qingdao, $/tonne</t>
  </si>
  <si>
    <t>Lithium carbonate 99% Li2CO3 min, technical and industrial grades, contract price ddp Europe and US, $/kg</t>
  </si>
  <si>
    <t>Lithium carbonate 99% Li2CO3 min, technical and industrial grades, spot price ddp Europe and US, $/kg</t>
  </si>
  <si>
    <t>Lithium hydroxide monohydrate 56.5% LiOH.H2O min, technical and industrial grades, contract price ddp Europe and US, $/kg</t>
  </si>
  <si>
    <t>Lithium hydroxide monohydrate 56.5% LiOH.H2O min, technical and industrial grades, spot price ddp Europe and US, $/kg</t>
  </si>
  <si>
    <t>Lithium carbonate 99.5% Li2CO3 min, battery grade, contract price ddp Europe and US, $/kg</t>
  </si>
  <si>
    <t>Lithium carbonate 99.5% Li2CO3 min, battery grade, spot price ddp Europe and US, $/kg</t>
  </si>
  <si>
    <t>Lithium hydroxide monohydrate 56.5% LiOH.H2O min, battery grade, contract price ddp Europe and US, $/kg</t>
  </si>
  <si>
    <t>Lithium hydroxide monohydrate 56.5% LiOH.H2O min, battery grade, spot price ddp Europe and US, $/kg</t>
  </si>
  <si>
    <t>Lithium carbonate 99% Li2CO3 min, technical and industrial grades, contract price cif China, Japan &amp; Korea, $/kg</t>
  </si>
  <si>
    <t>Lithium carbonate 99.5% Li2CO3 min, battery grade, contract price cif China, Japan &amp; Korea, $/kg</t>
  </si>
  <si>
    <t>Lithium carbonate 99% Li2CO3 min, technical and industrial grades, spot price cif China, Japan &amp; Korea, $/kg</t>
  </si>
  <si>
    <t>Lithium carbonate 99.5% Li2CO3 min, battery grade, spot prices cif China, Japan &amp; Korea, $/kg</t>
  </si>
  <si>
    <t>Lithium hydroxide monohydrate 56.5% LiOH.H2O min, technical and industrial grades, contract price cif China, Japan &amp; Korea, $/kg</t>
  </si>
  <si>
    <t>Lithium hydroxide monohydrate 56.5% LiOH.H2O min, battery grade, contract price cif China, Japan &amp; Korea, $/kg</t>
  </si>
  <si>
    <t>Lithium hydroxide monohydrate 56.5% LiOH.H2O min, technical and industrial grades, spot price cif China, Japan &amp; Korea, $/kg</t>
  </si>
  <si>
    <t>Lithium hydroxide monohydrate 56.5% LiOH.H2O min, battery grade, spot price cif China, Japan &amp; Korea, $/kg</t>
  </si>
  <si>
    <t>Lithium carbonate 99% Li2CO3 min, technical and industrial grade, spot price range exw domestic China, yuan/tonne</t>
  </si>
  <si>
    <t>Lithium carbonate 99.5% Li2CO3 min, battery grade, spot price range exw domestic China, yuan/tonne</t>
  </si>
  <si>
    <t>Lithium hydroxide monohydrate 56.5% LiOH.H2O min, technical and industrial grade, spot price range exw domestic China, yuan/tonne</t>
  </si>
  <si>
    <t>Lithium hydroxide monohydrate 56.5% LiOH.H2O min, battery grade, spot price range exw domestic China, yuan/tonne</t>
  </si>
  <si>
    <t>Magnesia, dead burned, 94-95% MgO, lump, fob China, $/tonne</t>
  </si>
  <si>
    <t>Magnesia, dead burned, 90% MgO, lump, fob China, $/tonne</t>
  </si>
  <si>
    <t>Magnesia, dead burned, 92% MgO, lump, fob China, $/tonne</t>
  </si>
  <si>
    <t>Magnesia, calcined, 90-92% MgO, fob China, $/tonne</t>
  </si>
  <si>
    <t>Magnesia, dead burned, 97.5% MgO, lump, fob China, $/tonne</t>
  </si>
  <si>
    <t>Magnesia, calcined, 94% MgO lump, fob China, $/tonne</t>
  </si>
  <si>
    <t>Magnesia, fused, 98% MgO, lump, fob China, $/tonne</t>
  </si>
  <si>
    <t>Magnesia, fused, 97% MgO, Ca:Si 1:1, lump, fob China, $/tonne</t>
  </si>
  <si>
    <t>Magnesia, fused, 97% MgO, Ca:Si 2:1, lump, fob China, $/tonne</t>
  </si>
  <si>
    <t>Magnesia, fused, 96% MgO lump,fob China, $/tonne</t>
  </si>
  <si>
    <t>Magnesia, calcined, 96% Mgo lump, fob China, $/tonne</t>
  </si>
  <si>
    <t>Magnesia, European calcined, agricultural, cif Europe, €/tonne</t>
  </si>
  <si>
    <t>Magnesite, Greek, raw, max 3.5% SiO2, fob East Mediterranean, €/tonne</t>
  </si>
  <si>
    <t>Magnesia, dead burned, 95% MgO, fob Europe, $/tonne</t>
  </si>
  <si>
    <t>Magnesium 99.9%, in-whs Rotterdam, $/tonne</t>
  </si>
  <si>
    <t>Manganese 99.7% electrolytic manganese flake, in-whs Rotterdam, $/tonne</t>
  </si>
  <si>
    <t>Manganese electrolytic metal 99.7% Mn min, ex-whs US, $/lb</t>
  </si>
  <si>
    <t>Manganese 99.7% electrolytic manganese flake, fob China, $/tonne</t>
  </si>
  <si>
    <t xml:space="preserve">Manganese ore 44% Mn, cif Tianjin, $/dmtu </t>
  </si>
  <si>
    <t xml:space="preserve">Manganese ore 37% Mn, fob Port Elizabeth, $/dmtu </t>
  </si>
  <si>
    <t xml:space="preserve">Manganese ore index 37% Mn, cif Tianjin, $/dmtu </t>
  </si>
  <si>
    <t>Molybdenum canned molybdic oxide, in-whs Pittsburgh, $/lb</t>
  </si>
  <si>
    <t xml:space="preserve">Nickel 4x4 cathode premium, in-whs Rotterdam, $/tonne    </t>
  </si>
  <si>
    <t>Nickel briquette premium, in-whs Rotterdam, $/tonne</t>
  </si>
  <si>
    <t>Nickel uncut cathode premium, in-whs Rotterdam, $/tonne</t>
  </si>
  <si>
    <t xml:space="preserve">Nickel fixing price for LME trade, rand/tonne </t>
  </si>
  <si>
    <t>Nickel import arbitrage, $/tonne</t>
  </si>
  <si>
    <t>Nickel import arbitrage, yuan/tonne</t>
  </si>
  <si>
    <t>Nickel min 99.8% full plate warrant premium, in-whs Southeast Asia, $/tonne</t>
  </si>
  <si>
    <t>Nickel min 99.8% briquette warrant premium, in-whs Southeast Asia, $/tonne</t>
  </si>
  <si>
    <t>Nickel min 99.8% full plate warrant premium, in-whs East Asia, $/tonne</t>
  </si>
  <si>
    <t>Nickel min 99.8% briquette warrant premium, in-whs East Asia, $/tonne</t>
  </si>
  <si>
    <t>Nickel min 99.8% warrant premium, in-whs North Europe, $/tonne</t>
  </si>
  <si>
    <t>Nickel min 99.8% full plate premium, cif Shanghai, $/tonne</t>
  </si>
  <si>
    <t>Nickel min 99.8% full plate premium, in-whs Shanghai, $/tonne</t>
  </si>
  <si>
    <t>Nickel scrap solids, dealer buying price, delivered to yard Chicago, US cents/lb</t>
  </si>
  <si>
    <t>Nickel scrap nickel turnings, dealer buying price, delivered to yard Chicago, US cents/lb</t>
  </si>
  <si>
    <t>Nickel-copper scrap Monel R-400 scrap solids, clips, dealer buying price, delivered to yard Chicago, US cents/lb</t>
  </si>
  <si>
    <t>Nickel-copper scrap Monel scrap turnings, dealer buying price, delivered to yard Chicago, US cents/lb</t>
  </si>
  <si>
    <t>Nickel-copper scrap Monel K-500 (castings) solids, clips, dealer buying price, delivered to yard Chicago, US cents/lb</t>
  </si>
  <si>
    <t>Nickel alloy scrap Inconel 600 scrap, solids, dealer buying price, delivered to yard Chicago, US cents/lb</t>
  </si>
  <si>
    <t>Nickel alloy scrap 309 stainless steel scrap solids, dealer buying price, delivered to yard Chicago, US cents/lb</t>
  </si>
  <si>
    <t>Nickel alloy scrap 310 stainless steel scrap solids, dealer buying price, delivered to yard Chicago, US cents/lb</t>
  </si>
  <si>
    <t>Nickel alloy scrap 330 stainless steel scrap solids, dealer buying price, delivered to yard Chicago, US cents/lb</t>
  </si>
  <si>
    <t>Nickel scrap Invar scrap solids, clips, dealer buying price, delivered to yard Chicago, US cents/lb</t>
  </si>
  <si>
    <t>Nickel alloy scrap Inconel 601 scrap solids, dealer buying price, delivered to yard Chicago, US cents/lb</t>
  </si>
  <si>
    <t>Nickel scrap 17-4PH stainless steel scrap solids, dealer buying price, delivered to yard Chicago, US cents/lb</t>
  </si>
  <si>
    <t>Nickel scrap solids, dealer buying price, delivered to yard Detroit, US cents/lb</t>
  </si>
  <si>
    <t>Nickel scrap nickel turnings, dealer buying price, delivered to yard Detroit, US cents/lb</t>
  </si>
  <si>
    <t>Nickel-copper scrap Monel R-400 scrap solids, clips, dealer buying price, delivered to yard Detroit, US cents/lb</t>
  </si>
  <si>
    <t>Nickel-copper scrap Monel scrap turnings, dealer buying price, delivered to yard Detroit, US cents/lb</t>
  </si>
  <si>
    <t>Nickel-copper scrap Monel K-500 (castings) solids, clips, dealer buying price, delivered to yard Detroit, US cents/lb</t>
  </si>
  <si>
    <t>Nickel alloy scrap Inconel 600 scrap, solids, dealer buying price, delivered to yard Detroit, US cents/lb</t>
  </si>
  <si>
    <t>Nickel alloy scrap 309 stainless steel scrap solids, dealer buying price, delivered to yard Detroit, US cents/lb</t>
  </si>
  <si>
    <t>Nickel alloy scrap 310 stainless steel scrap solids, dealer buying price, delivered to yard Detroit, US cents/lb</t>
  </si>
  <si>
    <t>Nickel alloy scrap 330 stainless steel scrap solids, dealer buying price, delivered to yard Detroit, US cents/lb</t>
  </si>
  <si>
    <t>Nickel scrap Invar scrap solids, clips, dealer buying price, delivered to yard Detroit, US cents/lb</t>
  </si>
  <si>
    <t>Nickel alloy scrap Inconel 601 scrap solids, dealer buying price, delivered to yard Detroit, US cents/lb</t>
  </si>
  <si>
    <t>Nickel scrap 17-4PH stainless steel scrap solids, dealer buying price, delivered to yard Detroit, US cents/lb</t>
  </si>
  <si>
    <t>Nickel scrap solids, dealer buying price, delivered to yard Houston, US cents/lb</t>
  </si>
  <si>
    <t>Nickel scrap nickel turnings, dealer buying price, delivered to yard Houston, US cents/lb</t>
  </si>
  <si>
    <t>Nickel-copper scrap Monel R-400 scrap solids, clips, dealer buying price, delivered to yard Houston, US cents/lb</t>
  </si>
  <si>
    <t>Nickel-copper scrap Monel scrap turnings, dealer buying price, delivered to yard Houston, US cents/lb</t>
  </si>
  <si>
    <t>Nickel-copper scrap Monel K-500 (castings) solids, clips, dealer buying price, delivered to yard Houston, US cents/lb</t>
  </si>
  <si>
    <t>Nickel alloy scrap Inconel 600 scrap, solids, dealer buying price, delivered to yard Houston, US cents/lb</t>
  </si>
  <si>
    <t>Nickel alloy scrap 309 stainless steel scrap solids, dealer buying price, delivered to yard Houston, US cents/lb</t>
  </si>
  <si>
    <t>Nickel alloy scrap 310 stainless steel scrap solids, dealer buying price, delivered to yard Houston, US cents/lb</t>
  </si>
  <si>
    <t>Nickel alloy scrap 330 stainless steel scrap solids, dealer buying price, delivered to yard Houston, US cents/lb</t>
  </si>
  <si>
    <t>Nickel scrap Invar scrap solids, clips, dealer buying price, delivered to yard Houston, US cents/lb</t>
  </si>
  <si>
    <t>Nickel alloy scrap Inconel 601 scrap solids, dealer buying price, delivered to yard Houston, US cents/lb</t>
  </si>
  <si>
    <t>Nickel scrap 17-4PH stainless steel scrap solids, dealer buying price, delivered to yard Houston, US cents/lb</t>
  </si>
  <si>
    <t>Nickel scrap solids, dealer buying price, delivered to yard Pittsburgh, US cents/lb</t>
  </si>
  <si>
    <t>Nickel scrap nickel turnings, dealer buying price, delivered to yard Pittsburgh, US cents/lb</t>
  </si>
  <si>
    <t>Nickel-copper scrap Monel R-400 scrap solids, clips, dealer buying price, delivered to yard Pittsburgh, US cents/lb</t>
  </si>
  <si>
    <t>Nickel-copper scrap Monel scrap turnings, dealer buying price, delivered to yard Pittsburgh, US cents/lb</t>
  </si>
  <si>
    <t>Nickel-copper scrap Monel K-500 (castings) solids, clips, dealer buying price, delivered to yard Pittsburgh, US cents/lb</t>
  </si>
  <si>
    <t>Nickel alloy scrap Inconel 600 scrap, solids, dealer buying price, delivered to yard Pittsburgh, US cents/lb</t>
  </si>
  <si>
    <t>Nickel alloy scrap 309 stainless steel scrap solids, dealer buying price, delivered to yard Pittsburgh, US cents/lb</t>
  </si>
  <si>
    <t>Nickel alloy scrap 310 stainless steel scrap solids, dealer buying price, delivered to yard Pittsburgh, US cents/lb</t>
  </si>
  <si>
    <t>Nickel alloy scrap 330 stainless steel scrap solids, dealer buying price, delivered to yard Pittsburgh, US cents/lb</t>
  </si>
  <si>
    <t>Nickel scrap Invar scrap solids, clips, dealer buying price, delivered to yard Pittsburgh, US cents/lb</t>
  </si>
  <si>
    <t>Nickel alloy scrap Inconel 601 scrap solids, dealer buying price, delivered to yard Pittsburgh, US cents/lb</t>
  </si>
  <si>
    <t>Nickel scrap 17-4PH stainless steel scrap solids, dealer buying price, delivered to yard Pittsburgh, US cents/lb</t>
  </si>
  <si>
    <t>Nickel scrap solids, broker buying price, delivered to yard Chicago, US cents/lb</t>
  </si>
  <si>
    <t>Nickel scrap nickel turnings, broker buying price, delivered to yard Chicago, US cents/lb</t>
  </si>
  <si>
    <t>Nickel-copper scrap Monel R-400 scrap solids, clips, broker buying price, delivered to yard Chicago, US cents/lb</t>
  </si>
  <si>
    <t>Nickel-copper scrap Monel scrap turnings, broker buying price, delivered to yard Chicago, US cents/lb</t>
  </si>
  <si>
    <t>Nickel-copper scrap Monel K-500 (castings) solids, clips, broker buying price, delivered to yard Chicago, US cents/lb</t>
  </si>
  <si>
    <t>Nickel alloy scrap Inconel 600 scrap, solids, broker buying price, delivered to yard Chicago, US cents/lb</t>
  </si>
  <si>
    <t>Nickel alloy scrap 309 stainless steel scrap solids, broker buying price, delivered to yard Chicago, US cents/lb</t>
  </si>
  <si>
    <t>Nickel alloy scrap 310 stainless steel scrap solids, broker buying price, delivered to yard Chicago, US cents/lb</t>
  </si>
  <si>
    <t>Nickel alloy scrap 330 stainless steel scrap solids, broker buying price, delivered to yard Chicago, US cents/lb</t>
  </si>
  <si>
    <t>Nickel scrap Invar scrap solids, clips, broker buying price, delivered to yard Chicago, US cents/lb</t>
  </si>
  <si>
    <t>Nickel alloy scrap Inconel 601 scrap solids, broker buying price, delivered to yard Chicago, US cents/lb</t>
  </si>
  <si>
    <t>Nickel scrap 17-4PH stainless steel scrap solids, broker buying price, delivered to yard Chicago, US cents/lb</t>
  </si>
  <si>
    <t>Nickel scrap solids, broker buying price, delivered to yard Detroit, US cents/lb</t>
  </si>
  <si>
    <t>Nickel scrap nickel turnings, broker buying price, delivered to yard Detroit, US cents/lb</t>
  </si>
  <si>
    <t>Nickel-copper scrap Monel R-400 scrap solids, clips, broker buying price, delivered to yard Detroit, US cents/lb</t>
  </si>
  <si>
    <t>Nickel-copper scrap Monel scrap turnings, broker buying price, delivered to yard Detroit, US cents/lb</t>
  </si>
  <si>
    <t>Nickel-copper scrap Monel K-500 (castings) solids, clips, broker buying price, delivered to yard Detroit, US cents/lb</t>
  </si>
  <si>
    <t>Nickel alloy scrap Inconel 600 scrap, solids, broker buying price, delivered to yard Detroit, US cents/lb</t>
  </si>
  <si>
    <t>Nickel alloy scrap 309 stainless steel scrap solids, broker buying price, delivered to yard Detroit, US cents/lb</t>
  </si>
  <si>
    <t>Nickel alloy scrap 310 stainless steel scrap solids, broker buying price, delivered to yard Detroit, US cents/lb</t>
  </si>
  <si>
    <t>Nickel alloy scrap 330 stainless steel scrap solids, broker buying price, delivered to yard Detroit, US cents/lb</t>
  </si>
  <si>
    <t>Nickel scrap Invar scrap solids, clips, broker buying price, delivered to yard Detroit, US cents/lb</t>
  </si>
  <si>
    <t>Nickel alloy scrap Inconel 601 scrap solids, broker buying price, delivered to yard Detroit, US cents/lb</t>
  </si>
  <si>
    <t>Nickel scrap 17-4PH stainless steel scrap solids, broker buying price, delivered to yard Detroit, US cents/lb</t>
  </si>
  <si>
    <t>Nickel scrap solids, broker buying price, delivered to yard Houston, US cents/lb</t>
  </si>
  <si>
    <t>Nickel scrap nickel turnings, broker buying price, delivered to yard Houston, US cents/lb</t>
  </si>
  <si>
    <t>Nickel-copper scrap Monel R-400 scrap solids, clips, broker buying price, delivered to yard Houston, US cents/lb</t>
  </si>
  <si>
    <t>Nickel-copper scrap Monel scrap turnings, broker buying price, delivered to yard Houston, US cents/lb</t>
  </si>
  <si>
    <t>Nickel-copper scrap Monel K-500 (castings) solids, clips, broker buying price, delivered to yard Houston, US cents/lb</t>
  </si>
  <si>
    <t>Nickel alloy scrap Inconel 600 scrap, solids, broker buying price, delivered to yard Houston, US cents/lb</t>
  </si>
  <si>
    <t>Nickel alloy scrap 309 stainless steel scrap solids, broker buying price, delivered to yard Houston, US cents/lb</t>
  </si>
  <si>
    <t>Nickel alloy scrap 310 stainless steel scrap solids, broker buying price, delivered to yard Houston, US cents/lb</t>
  </si>
  <si>
    <t>Nickel alloy scrap 330 stainless steel scrap solids, broker buying price, delivered to yard Houston, US cents/lb</t>
  </si>
  <si>
    <t>Nickel scrap Invar scrap solids, clips, broker buying price, delivered to yard Houston, US cents/lb</t>
  </si>
  <si>
    <t>Nickel alloy scrap Inconel 601 scrap solids, broker buying price, delivered to yard Houston, US cents/lb</t>
  </si>
  <si>
    <t>Nickel scrap 17-4PH stainless steel scrap solids, broker buying price, delivered to yard Houston, US cents/lb</t>
  </si>
  <si>
    <t>Nickel scrap solids, broker buying price, delivered to yard Pittsburgh, US cents/lb</t>
  </si>
  <si>
    <t>Nickel scrap nickel turnings, broker buying price, delivered to yard Pittsburgh, US cents/lb</t>
  </si>
  <si>
    <t>Nickel-copper scrap Monel R-400 scrap solids, clips, broker buying price, delivered to yard Pittsburgh, US cents/lb</t>
  </si>
  <si>
    <t>Nickel-copper scrap Monel scrap turnings, broker buying price, delivered to yard Pittsburgh, US cents/lb</t>
  </si>
  <si>
    <t>Nickel-copper scrap Monel K-500 (castings) solids, clips, broker buying price, delivered to yard Pittsburgh, US cents/lb</t>
  </si>
  <si>
    <t>Nickel alloy scrap Inconel 600 scrap, solids, broker buying price, delivered to yard Pittsburgh, US cents/lb</t>
  </si>
  <si>
    <t>Nickel alloy scrap 309 stainless steel scrap solids, broker buying price, delivered to yard Pittsburgh, US cents/lb</t>
  </si>
  <si>
    <t>Nickel alloy scrap 310 stainless steel scrap solids, broker buying price, delivered to yard Pittsburgh, US cents/lb</t>
  </si>
  <si>
    <t>Nickel alloy scrap 330 stainless steel scrap solids, broker buying price, delivered to yard Pittsburgh, US cents/lb</t>
  </si>
  <si>
    <t>Nickel scrap Invar scrap solids, clips, broker buying price, delivered to yard Pittsburgh, US cents/lb</t>
  </si>
  <si>
    <t>Nickel alloy scrap Inconel 601 scrap solids, broker buying price, delivered to yard Pittsburgh, US cents/lb</t>
  </si>
  <si>
    <t>Nickel scrap 17-4PH stainless steel scrap solids, broker buying price, delivered to yard Pittsburgh, US cents/lb</t>
  </si>
  <si>
    <t>Nickel 4x4 cathode premium, delivered Midwest US, US cents/lb</t>
  </si>
  <si>
    <t>Nickel briquette premium, delivered Midwest US, US cents/lb</t>
  </si>
  <si>
    <t>Nickel 4x4 cathode all-in price, delivered Midwest US, US cents/lb</t>
  </si>
  <si>
    <t>Nickel briquette all-in price, delivered Midwest US, US cents/lb</t>
  </si>
  <si>
    <t>Nickel sulfate min 21%, max 22.5%; cobalt 10ppm max, exw China, yuan/tonne</t>
  </si>
  <si>
    <t>Nickel ore 1.8% basis 15-20% Fe water content: 30-35% Si:Mg ratio&lt;2 lot size 50,000 tonnes, cif China, $/tonne</t>
  </si>
  <si>
    <t>Laterite ore with 1.5% Ni content, cif China, $/tonne</t>
  </si>
  <si>
    <t>Lead scrap cable buying price, delivered smelters US, $/cwt</t>
  </si>
  <si>
    <t>Lead scrap remelt buying price, delivered smelters US, $/cwt</t>
  </si>
  <si>
    <t>Lead scrap buying price, delivered smelters US, $/cwt</t>
  </si>
  <si>
    <t>Lead scrap whole batteries buying price, delivered smelters US, $/cwt</t>
  </si>
  <si>
    <t>Lead 99.97% ingot premium, ddp Midwest US, US cents/lb</t>
  </si>
  <si>
    <t>Lead scrap heavy soft lead, dealer buying price, delivered to yard Montreal, Canadian cents/lb</t>
  </si>
  <si>
    <t>Lead scrap heavy soft lead, dealer buying price, delivered to yard Toronto, Canadian cents/lb</t>
  </si>
  <si>
    <t>Lead scrap undrained whole batteries, dealer buying price, delivered to yard Montreal, Canadian cents/lb</t>
  </si>
  <si>
    <t xml:space="preserve">Lead fixing price for LME trade, rand/tonne </t>
  </si>
  <si>
    <t>Lead 99.99% ingot premium, cif Taiwan, $/tonne</t>
  </si>
  <si>
    <t>Lead 99.97% ingot premium, cif Taiwan, $/tonne</t>
  </si>
  <si>
    <t>Lead 99.99% ingot premium, cif India, $/tonne</t>
  </si>
  <si>
    <t>Lead 99.97% ingot premium, cif India, $/tonne</t>
  </si>
  <si>
    <t>Lead 99.97% ingot warrant premium, in-whs US, $/tonne</t>
  </si>
  <si>
    <t>Lead 99.99% ingot premium, delivered Midwest US, US cents/Ib</t>
  </si>
  <si>
    <t>Lead concentrate TC, low silver, annual benchmark, $/tonne</t>
  </si>
  <si>
    <t>Lead spot concentrate TC, low silver, cif China, $/tonne</t>
  </si>
  <si>
    <t>Lead spot concentrate TC, high silver, cif China, $/tonne</t>
  </si>
  <si>
    <t>Lead min 99.97% ingot warrant premium, in-whs Southeast Asia $/tonne</t>
  </si>
  <si>
    <t>Lead min 99.97% ingot warrant premium, in-whs East Asia $/tonne</t>
  </si>
  <si>
    <t>Lead 99.97% ingot premium, cif Southeast Asia, $/tonne</t>
  </si>
  <si>
    <t>Lead 99.99% ingot premium, cif Southeast Asia, $/tonne</t>
  </si>
  <si>
    <t>Lead 99.97% ingot warrant premium, in-whs North Europe, $/tonne</t>
  </si>
  <si>
    <t>Lead 99.97% ingot warrant premium, in-whs South Europe, $/tonne</t>
  </si>
  <si>
    <t>Rhenium APR catalytic grade, in-whs dup Rotterdam, $/kg</t>
  </si>
  <si>
    <t xml:space="preserve">Rhenium metal pellets 99.9% Re min, in-whs dup, Rotterdam $/lb </t>
  </si>
  <si>
    <t>Rutile concentrate 95% TiO2 min, large volumes for pigment, fob Australia, $/tonne</t>
  </si>
  <si>
    <t>Rutile concentrate 95% TiO2 min, bagged, fob Australia, $/tonne</t>
  </si>
  <si>
    <t>Rutile concentrate 95% TiO2 min, bulk, cif China $/tonne</t>
  </si>
  <si>
    <t>Antimony max 100 ppm Bi, in-whs Rotterdam, $/tonne</t>
  </si>
  <si>
    <t xml:space="preserve">Antimony MMTA standard grade II, in-whs Rotterdam, $/tonne </t>
  </si>
  <si>
    <t>Antimony MMTA standard grade II, ddp China, yuan/tonne</t>
  </si>
  <si>
    <t>Antimony trioxide 99.5% Sb2O3 min, cif Antwerp/Rotterdam, $/tonne</t>
  </si>
  <si>
    <t>Antimony trioxide 99.5% Sb2O3 min, fob China, $/tonne</t>
  </si>
  <si>
    <t>Antimony trioxide 99.5% Sb2O3 min, cif US East Coast, $/tonne</t>
  </si>
  <si>
    <t>Antimony trioxide 99.5% Sb2O3 min, in-whs Antwerp/Rotterdam, €/kg</t>
  </si>
  <si>
    <t>Antimony trioxide 99.5% Sb2O3 min, in-whs Baltimore, $/lb</t>
  </si>
  <si>
    <t xml:space="preserve">Selenium 99.5% Se min, in-whs Rotterdam, $/lb </t>
  </si>
  <si>
    <t>Selenium 99.9% Se min, in-whs China, yuan/kg</t>
  </si>
  <si>
    <t>Silicon grade 4-4-1 99% Si min, in-whs Rotterdam, €/tonne</t>
  </si>
  <si>
    <t>Silicon export 98.5% Si min, fob China, $/tonne</t>
  </si>
  <si>
    <t xml:space="preserve">Silicon, ddp US, US cents/lb </t>
  </si>
  <si>
    <t>Silicon grade 5-5-3 98.5% Si min, in-whs Rotterdam, €/tonne</t>
  </si>
  <si>
    <t>Silicon carbide, FEPA 8-220 black about 99% SiC acid wash, ddp Europe, €/tonne</t>
  </si>
  <si>
    <t>Silicon carbide, FEPA 8-220 black about 99% SiC water wash, ddp Europe €/tonne</t>
  </si>
  <si>
    <t>Silicon carbide, green, over 99.5% SiC, FEPA 8-220, ddp Europe, €/tonne</t>
  </si>
  <si>
    <t>Silicon carbide, refractory grade 95% SiC min, ddp Europe, €/tonne</t>
  </si>
  <si>
    <t>Silicon carbide, refractory grade 98% SiC min, ddp Europe, €/tonne</t>
  </si>
  <si>
    <t>Silico-manganese 65% Mn min, max 17% Si, in-whs China, yuan/tonne</t>
  </si>
  <si>
    <t>Silico-manganese lumpy 65-75% Mn, basis 15-19% Si (scale pro rata), major European destinations €/tonne</t>
  </si>
  <si>
    <t>Silico-manganese 65% Mn min, min 16% Si, in-whs Pittsburgh, US cents/lb</t>
  </si>
  <si>
    <t>Silico-manganese 65% Mn min, min 16% Si, fob India, $/tonne</t>
  </si>
  <si>
    <t>Silico-manganese 65% Mn min, min 16% Si, in-whs Pittsburgh, $/lb</t>
  </si>
  <si>
    <t xml:space="preserve">Tin 99.9% ingot premium, in-whs Rotterdam, $ per tonne </t>
  </si>
  <si>
    <t xml:space="preserve">Tin rand fixing price for LME trade, rand/tonne </t>
  </si>
  <si>
    <t>Tin grade A min 99.85% ingot premium, ddp Midwest US, $/tonne</t>
  </si>
  <si>
    <t>Tin grade A min 99.85% ingot all-in price, ddp Midwest US, $/tonne</t>
  </si>
  <si>
    <t>Tin 99.9% low lead ingot premium, in-whs Rotterdam, $/tonne</t>
  </si>
  <si>
    <t>Tin 99.85% ingot premium, in-whs Baltimore, $/tonne</t>
  </si>
  <si>
    <t>Tin 99.9% ingot premium, cif Taiwan, $/tonne</t>
  </si>
  <si>
    <t>Tin min 99.85% ingot warrant premium, in-whs South East Asia, $/tonne</t>
  </si>
  <si>
    <t>Soda ash, natural, dense, small contracts, fob Wyoming, $/tonne</t>
  </si>
  <si>
    <t>Soda ash, natural and synthetic, dense and light, small contracts, delivered Europe, €/tonne</t>
  </si>
  <si>
    <t>Soda ash, natural, dense, large contracts, fob Wyoming, $/tonne</t>
  </si>
  <si>
    <t>Soda ash, synthetic, dense and light, fob China, $/tonne</t>
  </si>
  <si>
    <t>Soda ash, synthetic, dense and light, domestic, exw India, $/tonne</t>
  </si>
  <si>
    <t>Steel cold-rolled coil domestic monthly, exw Brazil, reais/tonne</t>
  </si>
  <si>
    <t>Steel hot-dipped galvanized coil domestic monthly, exw Brazil, reais/tonne</t>
  </si>
  <si>
    <t>Steel hot-rolled coil domestic monthly, exw Brazil, reais/tonne</t>
  </si>
  <si>
    <t>Steel reinforcing bar (rebar) domestic monthly, delivered Brazil, reais/tonne</t>
  </si>
  <si>
    <t>Steel galvanized coil 1mm export, fob main port China, $/tonne</t>
  </si>
  <si>
    <t>Steel cold-rolled coil export, fob Black Sea, CIS, $/tonne</t>
  </si>
  <si>
    <t>Steel hot-rolled coil export, fob Black Sea, CIS, $/tonne</t>
  </si>
  <si>
    <t xml:space="preserve">Steel reinforcing bar (rebar) export, fob Black Sea, CIS, $/tonne </t>
  </si>
  <si>
    <t>Steel slab export, fob Black Sea, CIS, $/tonne</t>
  </si>
  <si>
    <t>Steel wire rod (mesh quality) export, fob Black Sea, CIS, $/tonne</t>
  </si>
  <si>
    <t>Steel hot-dipped galvanized coil domestic, ex-whs Eastern China, yuan/tonne</t>
  </si>
  <si>
    <t>Steel ERW standard pipe A53 Grade A, fob mill US, $/short ton</t>
  </si>
  <si>
    <t>Steel ERW standard pipe A53 Grade B, fob mill US, $/short ton</t>
  </si>
  <si>
    <t xml:space="preserve">Steel beams domestic, delivered Northern Europe, €/tonne </t>
  </si>
  <si>
    <t xml:space="preserve">Steel beams domestic, delivered Southern Europe, €/tonne </t>
  </si>
  <si>
    <t xml:space="preserve">Steel cold-rolled coil domestic, exw Northern Europe, €/tonne </t>
  </si>
  <si>
    <t xml:space="preserve">Steel cold-rolled coil domestic, exw Southern Europe, €/tonne </t>
  </si>
  <si>
    <t xml:space="preserve">Steel hot-rolled coil domestic, exw Southern Europe, €/tonne </t>
  </si>
  <si>
    <t xml:space="preserve">Steel hot-dipped galvanized coil domestic, exw Northern Europe, €/tonne </t>
  </si>
  <si>
    <t xml:space="preserve">Steel hot-dipped galvanized coil domestic, exw Southern Europe, €/tonne </t>
  </si>
  <si>
    <t xml:space="preserve">Steel domestic plate 8-40mm, exw Northern Europe, €/tonne </t>
  </si>
  <si>
    <t xml:space="preserve">Steel domestic plate 8-40mm, exw Southern Europe, €/tonne </t>
  </si>
  <si>
    <t xml:space="preserve">Steel reinforcing bar (rebar) domestic, delivered Northern Europe, €/tonne </t>
  </si>
  <si>
    <t xml:space="preserve">Steel reinforcing bar (rebar) domestic, delivered Southern Europe, €/tonne </t>
  </si>
  <si>
    <t xml:space="preserve">Steel sections (medium) domestic, delivered Northern Europe, €/tonne </t>
  </si>
  <si>
    <t xml:space="preserve">Steel sections (medium) domestic, delivered Southern Europe, €/tonne </t>
  </si>
  <si>
    <t xml:space="preserve">Steel wire rod (mesh quality) domestic, delivered Northern Europe, €/tonne </t>
  </si>
  <si>
    <t xml:space="preserve">Steel wire rod (mesh quality) domestic, delivered Southern Europe, €/tonne </t>
  </si>
  <si>
    <t xml:space="preserve">Steel cold-rolled coil import, cfr main port Northern Europe, €/tonne </t>
  </si>
  <si>
    <t xml:space="preserve">Steel cold-rolled coil import, cfr main port Southern Europe, €/tonne </t>
  </si>
  <si>
    <t xml:space="preserve">Steel hot-rolled coil import, cfr main port Northern Europe, €/tonne </t>
  </si>
  <si>
    <t xml:space="preserve">Steel hot-rolled coil import, cfr main port Southern Europe, €/tonne </t>
  </si>
  <si>
    <t xml:space="preserve">Steel hot-dipped galvanized coil import, cfr main port Southern Europe, €/tonne </t>
  </si>
  <si>
    <t xml:space="preserve">Steel plate (8-40mm) import, cfr main port Northern Europe, €/tonne </t>
  </si>
  <si>
    <t xml:space="preserve">Steel plate (8-40mm) import, cfr main port Southern Europe, €/tonne </t>
  </si>
  <si>
    <t xml:space="preserve">Steel reinforcing bar (rebar) import, cfr main EU port Northern Europe, €/tonne </t>
  </si>
  <si>
    <t xml:space="preserve">Steel reinforcing bar (rebar) import, cfr main EU port Southern Europe, €/tonne </t>
  </si>
  <si>
    <t xml:space="preserve">Steel wire rod (mesh quality) import, main port Northern Europe, €/tonne </t>
  </si>
  <si>
    <t xml:space="preserve">Steel wire rod (mesh quality) import, main port Southern Europe, €/tonne </t>
  </si>
  <si>
    <t>Steel ERW standard pipe A53 Grade A import, cif Houston, $/short ton</t>
  </si>
  <si>
    <t>Steel ERW standard pipe A53 Grade B import, cif Houston, $/short ton</t>
  </si>
  <si>
    <t>Steel seamless line pipe - API 5LB import, cif Houston, $/short ton</t>
  </si>
  <si>
    <t>Steel seamless OCTG API 5CT - Casing P110, import, cif Houston, $/short ton</t>
  </si>
  <si>
    <t>Steel OCTG API 5CT - Casing J55, fob mill US, $/short ton</t>
  </si>
  <si>
    <t>Steel seamless OCTG API 5CT - Casing P110, fob mill US, $/short ton</t>
  </si>
  <si>
    <t>Steel reinforcing bar (rebar) export, fob main port Southern Europe, €/tonne</t>
  </si>
  <si>
    <t>Steel wire rod export, fob main port Southern Europe, €/tonne</t>
  </si>
  <si>
    <t xml:space="preserve">Steel scrap 1&amp;2 old steel domestic, delivered consumer UK, £/tonne </t>
  </si>
  <si>
    <t xml:space="preserve">Steel scrap 11A cast iron borings (low P) domestic, delivered consumer UK, £/tonne </t>
  </si>
  <si>
    <t xml:space="preserve">Steel scrap 4A new steel bales domestic, delivered consumer UK, £/tonne </t>
  </si>
  <si>
    <t xml:space="preserve">Steel scrap 4C new steel bales domestic, delivered consumer UK, £/tonne </t>
  </si>
  <si>
    <t xml:space="preserve">Steel scrap 8A new loose light cuttings domestic, delivered consumer UK, £/tonne </t>
  </si>
  <si>
    <t xml:space="preserve">Steel scrap 8B new loose light cuttings domestic, delivered consumer UK, £/tonne </t>
  </si>
  <si>
    <t xml:space="preserve">Steel scrap 9A/10 heavy and light cast iron domestic, delivered consumer UK, £/tonne </t>
  </si>
  <si>
    <t xml:space="preserve">Steel scrap 9B/C cylinder block scrap domestic, delivered consumer UK, £/tonne </t>
  </si>
  <si>
    <t xml:space="preserve">Steel scrap OA plate and structural domestic, delivered consumer UK, £/tonne </t>
  </si>
  <si>
    <t>Steel welded mechanical tubing ASTM A513, fob mill US, $/short ton</t>
  </si>
  <si>
    <t xml:space="preserve">Steel hot-dipped galvanized coil import, cfr main port Northern Europe, €/tonne </t>
  </si>
  <si>
    <t>Steel reinforcing bar (rebar) domestic, exw Poland, zloty/tonne</t>
  </si>
  <si>
    <t xml:space="preserve">Steel scrap auto bundle scrap domestic, delivered Turkey, lira/tonne </t>
  </si>
  <si>
    <t>Steel scrap melting scrap from shipbreaking domestic, delivered Turkey, $/tonne</t>
  </si>
  <si>
    <t>Steel scrap shredded import, cfr delivered Turkish port, $/tonne</t>
  </si>
  <si>
    <t>Steel scrap HMS 1&amp;2 (75:25 mix) import, cfr delivered Turkish port, $/tonne</t>
  </si>
  <si>
    <t xml:space="preserve">Steel scrap HMS 1&amp;2 (75:25 mix) export, fob Rotterdam, $/tonne </t>
  </si>
  <si>
    <t xml:space="preserve">Steel scrap shredded export, fob Rotterdam, $/tonne </t>
  </si>
  <si>
    <t xml:space="preserve">Steel scrap shredded export, fob main port UK, $/tonne </t>
  </si>
  <si>
    <t>Steel scrap HMS 1&amp;2 (80:20 mix) export, fob main port UK, $/tonne</t>
  </si>
  <si>
    <t xml:space="preserve">Steel plate import, cfr main ports South America, $/tonne </t>
  </si>
  <si>
    <t xml:space="preserve">Steel hot-rolled coil import, cfr main ports South America, $/tonne </t>
  </si>
  <si>
    <t xml:space="preserve">Steel cold-rolled coil import, cfr main ports South America, $/tonne </t>
  </si>
  <si>
    <t xml:space="preserve">Steel hot-dipped galvanized coil import, cfr main ports South America, $/tonne </t>
  </si>
  <si>
    <t xml:space="preserve">Steel hot-rolled coil import, cfr main port Turkey, $/tonne </t>
  </si>
  <si>
    <t xml:space="preserve">Steel cold-rolled coil import, cfr main port Turkey, $/tonne </t>
  </si>
  <si>
    <t xml:space="preserve">Steel hot-rolled coil export, fob main port Turkey, $/tonne </t>
  </si>
  <si>
    <t xml:space="preserve">Steel hot-rolled coil domestic, exw Turkey, $/tonne </t>
  </si>
  <si>
    <t xml:space="preserve">Steel cold-rolled coil domestic, exw Turkey, $/tonne </t>
  </si>
  <si>
    <t xml:space="preserve">Steel prepainted galvanized domestic, exw Turkey, $/tonne </t>
  </si>
  <si>
    <t xml:space="preserve">Steel reinforcing bar (rebar) domestic, exw Egypt, E£/tonne </t>
  </si>
  <si>
    <t>Steel hot-rolled coil import, cfr Saudi Arabia, $/tonne</t>
  </si>
  <si>
    <t xml:space="preserve">Steel billet domestic, exw Turkey, $/tonne </t>
  </si>
  <si>
    <t xml:space="preserve">Steel billet import, cfr main port Turkey, $/tonne </t>
  </si>
  <si>
    <t xml:space="preserve">Steel reinforcing bar (rebar) export, fob main port Turkey, $/tonne </t>
  </si>
  <si>
    <t xml:space="preserve">Steel wire rod (mesh quality) export, fob main port Turkey, $/tonne </t>
  </si>
  <si>
    <t xml:space="preserve">Steel billet import, cfr Jebel Ali, UAE, $/tonne </t>
  </si>
  <si>
    <t xml:space="preserve">Steel hot-dipped-galvanized coil import, cfr Jebel Ali, UAE, $/tonne </t>
  </si>
  <si>
    <t xml:space="preserve">Steel cold-rolled coil import, cfr Jebel Ali, UAE, $/tonne </t>
  </si>
  <si>
    <t xml:space="preserve">Steel hot-rolled coil import, cfr Jebel Ali, UAE, $/tonne </t>
  </si>
  <si>
    <t>Steel reinforcing bar (rebar) domestic, exw UAE, dirhams/tonne</t>
  </si>
  <si>
    <t xml:space="preserve">Steel reinforcing bar (rebar) import, cfr Jebel Ali, UAE, $/tonne </t>
  </si>
  <si>
    <t>Steel billet export, fob main port Latin America, $/tonne</t>
  </si>
  <si>
    <t>Steel wire rod (mesh quality) export, fob main port Latin America, $/tonne</t>
  </si>
  <si>
    <t xml:space="preserve">Steel cold-rolled coil export, fob main port Latin America, $/tonne </t>
  </si>
  <si>
    <t xml:space="preserve">Steel hot-rolled coil (dry) export, fob main port Latin America, $/tonne </t>
  </si>
  <si>
    <t xml:space="preserve">Steel heavy plate (thicker than 10mm) export, fob main port Latin America, $/tonne </t>
  </si>
  <si>
    <t xml:space="preserve">Steel hot-rolled coil import, cfr Vietnam, $/tonne </t>
  </si>
  <si>
    <t>Steel slab import, cfr Southeast Asia/East Asia, $/tonne</t>
  </si>
  <si>
    <t>Steel billet import, cfr Southeast Asia, $/tonne</t>
  </si>
  <si>
    <t>Steel reinforcing bar (rebar) import, cfr Singapore, $/tonne</t>
  </si>
  <si>
    <t>Steel wire rod (low carbon) import, cfr Southeast Asia, $/tonne</t>
  </si>
  <si>
    <t xml:space="preserve">Steel hot-rolled coil index export, fob main port China, $/tonne </t>
  </si>
  <si>
    <t xml:space="preserve">Steel cold-rolled coil export, fob China main port, $/tonne </t>
  </si>
  <si>
    <t xml:space="preserve">Steel heavy plate export, fob China main port, $/tonne </t>
  </si>
  <si>
    <t xml:space="preserve">Steel reinforcing bar (rebar) index export, fob China main port, $/tonne </t>
  </si>
  <si>
    <t xml:space="preserve">Steel wire rod (mesh quality) export, fob China main port, $/tonne </t>
  </si>
  <si>
    <t xml:space="preserve">Steel scrap heavy scrap domestic, delivered mill China, yuan/tonne </t>
  </si>
  <si>
    <t>Steel reinforcing bar (rebar) domestic, ex-whs Eastern China, yuan/tonne</t>
  </si>
  <si>
    <t>Steel cold-rolled coil domestic, delivered Eastern China domestic, yuan/tonne</t>
  </si>
  <si>
    <t xml:space="preserve">Steel hot-rolled coil domestic, ex-whs Eastern China, yuan/tonne </t>
  </si>
  <si>
    <t xml:space="preserve">Steel plate domestic, delivered whs Eastern China, yuan/tonne </t>
  </si>
  <si>
    <t>Steel billet domestic, exw Tangshan, Northern China, yuan/tonne</t>
  </si>
  <si>
    <t xml:space="preserve">Steel sections domestic, ex-whs Eastern China, yuan/tonne </t>
  </si>
  <si>
    <t>Steel reinforcing bar (rebar) domestic, ex-whs Northern China, yuan/tonne</t>
  </si>
  <si>
    <t>Steel wire rod (mesh quality) domestic, ex-whs Eastern China, yuan/tonne</t>
  </si>
  <si>
    <t xml:space="preserve">Steel structural pipe export S235JR grade EN10219 2mm wall thickness, fob main port Turkey, $/tonne </t>
  </si>
  <si>
    <t xml:space="preserve">Steel scrap No E3 (old thick scrap) domestic, delivered mill Italy, €/tonne </t>
  </si>
  <si>
    <t xml:space="preserve">Steel scrap No E8 (thin new production steel scrap) domestic, delivered mill Italy, €/tonne </t>
  </si>
  <si>
    <t xml:space="preserve">Steel scrap No E3 (old thick steel scrap) domestic, delivered mill Germany, €/tonne </t>
  </si>
  <si>
    <t>Steel reinforcing bar (rebar), fob mill US, $/cwt</t>
  </si>
  <si>
    <t>Steel cut-to-length plate carbon grade, fob mill US, $/cwt</t>
  </si>
  <si>
    <t>Steel coiled plate carbon grade, fob mill US, $/cwt</t>
  </si>
  <si>
    <t>Steel hot-rolled coil index, fob mill US, $/cwt</t>
  </si>
  <si>
    <t>Steel cold-rolled coil, fob mill US, $/cwt</t>
  </si>
  <si>
    <t>Steel coil Galvalume, fob mill US, $/cwt</t>
  </si>
  <si>
    <t>Steel wire rod (low carbon) industrial quality, fob mill US, $/cwt</t>
  </si>
  <si>
    <t>Steel wire rod (high carbon), fob mill US, $/cwt</t>
  </si>
  <si>
    <t>Steel wire rod cold-heading quality, ddp, $/cwt</t>
  </si>
  <si>
    <t>Steel bar 2 x 2 x 1/4-inch angle merchant products, fob mill US, $/cwt</t>
  </si>
  <si>
    <t>Steel bar 3 x 3 x 1/4-inch angle merchant products, fob mill US, $/cwt</t>
  </si>
  <si>
    <t>Steel bar 8 x 11.5-inch channels merchant products, fob mill US, $/cwt</t>
  </si>
  <si>
    <t>Steel bar 1/2 x 4-inch flat merchant products, fob mill US, $/cwt</t>
  </si>
  <si>
    <t>Steel bar cold-finished 1-inch round 4140 (alloy), fob mill US, $/cwt</t>
  </si>
  <si>
    <t>Steel bar cold-finished 1-inch round 1018 (carbon), fob mill US, $/cwt</t>
  </si>
  <si>
    <t>Steel bar cold-finished 1-inch round 12L14 (carbon), fob mill US, $/cwt</t>
  </si>
  <si>
    <t>Steel bar hot-rolled special bar quality (SBQ) 1-inch round 4100 series (alloy), fob mill US, $/cwt</t>
  </si>
  <si>
    <t>Steel bar hot-rolled special bar quality (SBQ) 1-inch round 1000 series (carbon), fob mill US, $/cwt</t>
  </si>
  <si>
    <t>Steel beams 8 x 8-inch, fob mill US, $/cwt</t>
  </si>
  <si>
    <t>Steel scrap No1 heavy melt, consumer buying price, delivered mill Alabama, $/gross ton</t>
  </si>
  <si>
    <t>Steel scrap No2 heavy melt, consumer buying price, delivered mill Alabama, $/gross ton</t>
  </si>
  <si>
    <t>Steel scrap No1 bundles, consumer buying price, delivered mill Alabama, $/gross ton</t>
  </si>
  <si>
    <t>Steel scrap No1 busheling, consumer buying price, delivered mill Alabama, $/gross ton</t>
  </si>
  <si>
    <t>Steel scrap shredded auto scrap, consumer buying price, delivered mill Alabama, $/gross ton</t>
  </si>
  <si>
    <t>Steel scrap machine shop turnings, consumer buying price, delivered mill Alabama, $/gross ton</t>
  </si>
  <si>
    <t>Steel scrap cut structural/plate 3ft max, consumer buying price, delivered mill Alabama, $/gross ton</t>
  </si>
  <si>
    <t>Steel scrap cut structural/plate 5ft max, consumer buying price, delivered mill Alabama, $/gross ton</t>
  </si>
  <si>
    <t>Steel scrap No1 heavy melt, consumer buying price, delivered mill Arkansas/Tenn, $/gross ton</t>
  </si>
  <si>
    <t>Steel scrap No1 bundles, consumer buying price, delivered mill Arkansas/Tenn, $/gross ton</t>
  </si>
  <si>
    <t>Steel scrap No2 bundles, consumer buying price, delivered mill Arkansas/Tenn, $/gross ton</t>
  </si>
  <si>
    <t>Steel scrap No1 busheling, consumer buying price, delivered mill Arkansas/Tenn, $/gross ton</t>
  </si>
  <si>
    <t>Steel scrap shredded auto scrap, consumer buying price, delivered mill Arkansas/Tenn, $/gross ton</t>
  </si>
  <si>
    <t>Steel scrap machine shop turnings, consumer buying price, delivered mill Arkansas/Tenn, $/gross ton</t>
  </si>
  <si>
    <t>Steel scrap cut structural/plate 5ft max, consumer buying price, delivered mill Arkansas/Tenn, $/gross ton</t>
  </si>
  <si>
    <t>Steel scrap No1 heavy melt, consumer buying price, delivered mill Chicago, $/gross ton</t>
  </si>
  <si>
    <t>Steel scrap No2 heavy melt, consumer buying price, delivered mill Chicago, $/gross ton</t>
  </si>
  <si>
    <t>Steel scrap No1 bundles, consumer buying price, delivered mill Chicago, $/gross ton</t>
  </si>
  <si>
    <t>Steel scrap No2 bundles, consumer buying price, delivered mill Chicago, $/gross ton</t>
  </si>
  <si>
    <t>Steel scrap No1 busheling, consumer buying price, delivered mill Chicago, $/gross ton</t>
  </si>
  <si>
    <t>Steel scrap shredded auto scrap, consumer buying price, delivered mill Chicago, $/gross ton</t>
  </si>
  <si>
    <t>Steel scrap machine shop turnings, consumer buying price, delivered mill Chicago, $/gross ton</t>
  </si>
  <si>
    <t>Steel scrap cast iron borings, consumer buying price, delivered mill Chicago, $/gross ton</t>
  </si>
  <si>
    <t>Steel scrap cut structural/plate 2ft max, consumer buying price, delivered mill Chicago, $/gross ton</t>
  </si>
  <si>
    <t>Steel scrap cut structural/plate 5ft max, consumer buying price, delivered mill Chicago, $/gross ton</t>
  </si>
  <si>
    <t>Steel scrap foundry steel 2ft max, consumer buying price, delivered mill Chicago, $/gross ton</t>
  </si>
  <si>
    <t>Steel scrap cupola cast, consumer buying price, delivered mill Chicago, $/gross ton</t>
  </si>
  <si>
    <t>Steel scrap clean auto cast, consumer buying price, delivered mill Chicago, $/gross ton</t>
  </si>
  <si>
    <t>Steel scrap unstripped motor blocks, consumer buying price, delivered mill Chicago, $/gross ton</t>
  </si>
  <si>
    <t>Steel scrap heavy breakable cast, consumer buying price, delivered mill Chicago, $/gross ton</t>
  </si>
  <si>
    <t>Steel scrap drop broken machinery cast, consumer buying price, delivered mill Chicago, $/gross ton</t>
  </si>
  <si>
    <t>Steel scrap rail crops 2ft max, consumer buying price, delivered mill Chicago, $/gross ton</t>
  </si>
  <si>
    <t>Steel scrap steel car wheels, consumer buying price, delivered mill Chicago, $/gross ton</t>
  </si>
  <si>
    <t>Steel scrap steel (tin) can bundles, consumer buying price, delivered mill Chicago, $/gross ton</t>
  </si>
  <si>
    <t>Steel scrap No1 heavy melt, consumer buying price, delivered mill Cincinnati, $/gross ton</t>
  </si>
  <si>
    <t>Steel scrap No1 bundles, consumer buying price, delivered mill Cincinnati, $/gross ton</t>
  </si>
  <si>
    <t>Steel scrap No1 busheling, consumer buying price, delivered mill Cincinnati, $/gross ton</t>
  </si>
  <si>
    <t>Steel scrap shredded auto scrap, consumer buying price, delivered mill Cincinnati, $/gross ton</t>
  </si>
  <si>
    <t>Steel scrap machine shop turnings, consumer buying price, delivered mill Cincinnati, $/gross ton</t>
  </si>
  <si>
    <t>Steel scrap cut structural/plate 5ft max, consumer buying price, delivered mill Cincinnati, $/gross ton</t>
  </si>
  <si>
    <t>Steel scrap No1 heavy melt, consumer buying price, delivered mill Cleveland, $/gross ton</t>
  </si>
  <si>
    <t>Steel scrap No1 bundles, consumer buying price, delivered mill Cleveland, $/gross ton</t>
  </si>
  <si>
    <t>Steel scrap No1 busheling, consumer buying price, delivered mill Cleveland, $/gross ton</t>
  </si>
  <si>
    <t>Steel scrap shredded auto scrap, consumer buying price, delivered mill Cleveland, $/gross ton</t>
  </si>
  <si>
    <t>Steel scrap machine shop turnings, consumer buying price, delivered mill Cleveland, $/gross ton</t>
  </si>
  <si>
    <t>Steel scrap cut structural/plate 5ft max, consumer buying price, delivered mill Cleveland, $/gross ton</t>
  </si>
  <si>
    <t>Steel scrap steel (tin) can bundles, consumer buying price, delivered mill Cleveland, $/gross ton</t>
  </si>
  <si>
    <t>Steel scrap No1 heavy melt, consumer buying price, delivered mill Detroit, $/gross ton</t>
  </si>
  <si>
    <t>Steel scrap No1 bundles, consumer buying price, delivered mill Detroit, $/gross ton</t>
  </si>
  <si>
    <t>Steel scrap No1 busheling, consumer buying price, delivered mill Detroit, $/gross ton</t>
  </si>
  <si>
    <t>Steel scrap shredded auto scrap, consumer buying price, delivered mill Detroit, $/gross ton</t>
  </si>
  <si>
    <t>Steel scrap machine shop turnings, consumer buying price, delivered mill Detroit, $/gross ton</t>
  </si>
  <si>
    <t>Steel scrap cut structural/plate 5ft max, consumer buying price, delivered mill Detroit, $/gross ton</t>
  </si>
  <si>
    <t>Steel scrap foundry steel 2ft max, consumer buying price, delivered mill Detroit, $/gross ton</t>
  </si>
  <si>
    <t>Steel scrap cupola cast, consumer buying price, delivered mill Detroit, $/gross ton</t>
  </si>
  <si>
    <t>Steel scrap clean auto cast, consumer buying price, delivered mill Detroit, $/gross ton</t>
  </si>
  <si>
    <t>Steel scrap steel (tin) can bundles, consumer buying price, delivered mill Detroit, $/gross ton</t>
  </si>
  <si>
    <t>Steel scrap No1 heavy melt, consumer buying price, delivered mill North Carolina/Virginia, $/gross ton</t>
  </si>
  <si>
    <t>Steel scrap No1 busheling, consumer buying price, delivered mill North Carolina/Virginia, $/gross ton</t>
  </si>
  <si>
    <t>Steel scrap, shredded auto scrap, consumer buying price, delivered mill North Carolina/Virginia, $/gross ton</t>
  </si>
  <si>
    <t>Steel scrap machine shop turnings, consumer buying price, delivered mill North Carolina/Virginia, $/gross ton</t>
  </si>
  <si>
    <t>Steel scrap cut structural/plate 5ft max, consumer buying price, delivered mill North Carolina/Virginia, $/gross ton</t>
  </si>
  <si>
    <t>Steel scrap No1 heavy melt, consumer buying price, delivered mill Philadelphia, $/gross ton</t>
  </si>
  <si>
    <t>Steel scrap No1 bundles, consumer buying price, delivered mill Philadelphia, $/gross ton</t>
  </si>
  <si>
    <t>Steel scrap No2 bundles, consumer buying price, delivered mill Philadelphia, $/gross ton</t>
  </si>
  <si>
    <t>Steel scrap No1 busheling, consumer buying price, delivered mill Philadelphia, $/gross ton</t>
  </si>
  <si>
    <t>Steel scrap shredded auto scrap, consumer buying price, delivered mill Philadelphia, $/gross ton</t>
  </si>
  <si>
    <t>Steel scrap machine shop turnings, consumer buying price, delivered mill Philadelphia, $/gross ton</t>
  </si>
  <si>
    <t>Steel scrap cut structural/plate 2ft max, consumer buying price, delivered mill Philadelphia, $/gross ton</t>
  </si>
  <si>
    <t>Steel scrap cut structural/plate 3ft max, consumer buying price, delivered mill Philadelphia, $/gross ton</t>
  </si>
  <si>
    <t>Steel scrap cut structural/plate 5ft max, consumer buying price, delivered mill Philadelphia, $/gross ton</t>
  </si>
  <si>
    <t>Steel scrap cupola cast, consumer buying price, delivered mill Philadelphia, $/gross ton</t>
  </si>
  <si>
    <t>Steel scrap clean auto cast, consumer buying price, delivered mill Philadelphia, $/gross ton</t>
  </si>
  <si>
    <t>Steel scrap unstripped motor blocks, consumer buying price, delivered mill Philadelphia, $/gross ton</t>
  </si>
  <si>
    <t>Steel scrap heavy breakable cast, consumer buying price, delivered mill Philadelphia, $/gross ton</t>
  </si>
  <si>
    <t>Steel scrap drop broken machinery, consumer buying price, delivered mill Philadelphia, $/gross ton</t>
  </si>
  <si>
    <t>Steel scrap rail crops 2ft max, consumer buying price, delivered mill Philadelphia, $/gross ton</t>
  </si>
  <si>
    <t>Steel scrap random rails, consumer buying price, delivered mill Philadelphia, $/gross ton</t>
  </si>
  <si>
    <t>Steel scrap No1 heavy melt, consumer buying price, delivered mill Pittsburgh, $/gross ton</t>
  </si>
  <si>
    <t>Steel scrap No1 bundles, consumer buying price, delivered mill Pittsburgh, $/gross ton</t>
  </si>
  <si>
    <t>Steel scrap No2 bundles, consumer buying price, delivered mill Pittsburgh, $/gross ton</t>
  </si>
  <si>
    <t>Steel scrap No1 busheling, consumer buying price, delivered mill Pittsburgh, $/gross ton</t>
  </si>
  <si>
    <t>Steel scrap No1 industrial bundles, consumer buying price, delivered mill Pittsburgh, $/gross ton</t>
  </si>
  <si>
    <t>Steel scrap shredded auto scrap, consumer buying price, delivered mill Pittsburgh, $/gross ton</t>
  </si>
  <si>
    <t>Steel scrap machine shop turnings, consumer buying price, delivered mill Pittsburgh, $/gross ton</t>
  </si>
  <si>
    <t>Steel scrap cast iron borings, consumer buying price, delivered mill Pittsburgh, $/gross ton</t>
  </si>
  <si>
    <t>Steel scrap cut structural/plate 3ft max, consumer buying price, delivered mill Pittsburgh, $/gross ton</t>
  </si>
  <si>
    <t>Steel scrap cut structural/plate 5ft max, consumer buying price, delivered mill Pittsburgh, $/gross ton</t>
  </si>
  <si>
    <t>Steel scrap steel (tin) can bundles, consumer buying price, delivered mill Pittsburgh, $/gross ton</t>
  </si>
  <si>
    <t>Steel scrap No1 heavy melt, consumer buying price, delivered mill South Carolina, $/gross ton</t>
  </si>
  <si>
    <t>Steel scrap No1 busheling, consumer buying price, delivered mill South Carolina, $/gross ton</t>
  </si>
  <si>
    <t>Steel scrap shredded auto scrap, consumer buying price, delivered mill South Carolina, $/gross ton</t>
  </si>
  <si>
    <t>Steel scrap machine shop turnings, consumer buying price, delivered mill South Carolina, $/gross ton</t>
  </si>
  <si>
    <t>Steel scrap cut structural/plate 5ft max, consumer buying price, delivered mill South Carolina, $/gross ton</t>
  </si>
  <si>
    <t>Steel scrap No1 heavy melt, consumer buying price, delivered mill Hamilton, Canadian $/net ton</t>
  </si>
  <si>
    <t>Steel scrap No1 bundles, consumer buying price, delivered mill Hamilton, Canadian $/net ton</t>
  </si>
  <si>
    <t>Steel scrap No1 busheling, consumer buying price, delivered mill Hamilton, Canadian $/net ton</t>
  </si>
  <si>
    <t>Steel scrap shredded auto scrap, consumer buying price, delivered mill Hamilton, Canadian $/net ton</t>
  </si>
  <si>
    <t>Steel scrap cut structural/plate 5ft max, consumer buying price, delivered mill Hamilton, Canadian $/net ton</t>
  </si>
  <si>
    <t>Steel scrap No1 heavy melt, dealer selling price, fob dealer yard Atlanta, $/gross ton</t>
  </si>
  <si>
    <t>Steel scrap No1 busheling, dealer selling price, fob dealer yard Atlanta, $/gross ton</t>
  </si>
  <si>
    <t>Steel scrap shredded auto scrap, dealer selling price, fob dealer yard Atlanta, $/gross ton</t>
  </si>
  <si>
    <t>Steel scrap machine shop turnings, dealer selling price, fob dealer yard Atlanta, $/gross ton</t>
  </si>
  <si>
    <t>Steel scrap cut structural/plate 5ft max, dealer selling price, fob dealer yard Atlanta, $/gross ton</t>
  </si>
  <si>
    <t>Steel scrap No1 heavy melt, dealer selling price, fob dealer yard Houston, $/gross ton</t>
  </si>
  <si>
    <t>Steel scrap No1 busheling, dealer selling price, fob dealer yard Houston, $/gross ton</t>
  </si>
  <si>
    <t>Steel scrap shredded auto scrap, dealer selling price, fob dealer yard Houston, $/gross ton</t>
  </si>
  <si>
    <t>Steel scrap machine shop turnings, dealer selling price, fob dealer yard Houston, $/gross ton</t>
  </si>
  <si>
    <t>Steel scrap cut structural/plate 5ft max, dealer selling price, fob dealer yard Houston, $/gross ton</t>
  </si>
  <si>
    <t>Steel scrap No1 heavy melt, dealer selling price, fob dealer yard St Louis, $/gross ton</t>
  </si>
  <si>
    <t>Steel scrap No1 bundles, dealer selling price, fob dealer yard St Louis, $/gross ton</t>
  </si>
  <si>
    <t>Steel scrap No1 busheling, dealer selling price, fob dealer yard St Louis, $/gross ton</t>
  </si>
  <si>
    <t>Steel scrap shredded auto scrap, dealer selling price, fob dealer yard St Louis, $/gross ton</t>
  </si>
  <si>
    <t>Steel scrap machine shop turnings, dealer selling price, fob dealer yard St Louis, $/gross ton</t>
  </si>
  <si>
    <t>Steel scrap cut structural/plate 5ft max, dealer selling price, fob dealer yard St Louis, $/gross ton</t>
  </si>
  <si>
    <t>Steel scrap No1 heavy melt, export yard buying price, delivered to yard Boston, $/gross ton</t>
  </si>
  <si>
    <t>Steel scrap No2 bundles, export yard buying price, delivered to yard Boston, $/gross ton</t>
  </si>
  <si>
    <t>Steel scrap mixed cast, export yard buying price, delivered to yard Boston, $/gross ton</t>
  </si>
  <si>
    <t>Steel scrap unstripped motor blocks, export yard buying price, delivered to yard Boston, $/gross ton</t>
  </si>
  <si>
    <t>Steel scrap auto bodies, export yard buying price, delivered to yard Boston, $/gross ton</t>
  </si>
  <si>
    <t>Steel scrap cut structural/plate 5ft max, export yard buying price, delivered to yard Boston, $/gross ton</t>
  </si>
  <si>
    <t>Steel scrap No1 heavy melt, export yard buying price, delivered to yard Los Angeles, $/gross ton</t>
  </si>
  <si>
    <t>Steel scrap No2 bundles, export yard buying price, delivered to yard Los Angeles, $/gross ton</t>
  </si>
  <si>
    <t>Steel scrap No1 busheling, export yard buying price, delivered to yard Los Angeles, $/gross ton</t>
  </si>
  <si>
    <t>Steel scrap machine shop turnings, export yard buying price, delivered to yard Los Angeles, $/gross ton</t>
  </si>
  <si>
    <t>Steel scrap cut structural/plate 5ft max, export yard buying price, delivered to yard Los Angeles, $/gross ton</t>
  </si>
  <si>
    <t>Steel scrap No1 heavy melt, export yard buying price, delivered to yard New York, $/gross ton</t>
  </si>
  <si>
    <t>Steel scrap No2 bundles, export yard buying price, delivered to yard New York, $/gross ton</t>
  </si>
  <si>
    <t>Steel scrap machine shop turnings, export yard buying price, delivered to yard New York, $/gross ton</t>
  </si>
  <si>
    <t>Steel scrap mixed cast, export yard buying price, delivered to yard New York, $/gross ton</t>
  </si>
  <si>
    <t>Steel scrap unstripped motor blocks, export yard buying price, delivered to yard New York, $/gross ton</t>
  </si>
  <si>
    <t>Steel scrap auto bodies, export yard buying price, delivered to yard New York, $/gross ton</t>
  </si>
  <si>
    <t>Steel scrap cut structural/plate 5ft max, export yard buying price, delivered to yard New York, $/gross ton</t>
  </si>
  <si>
    <t>Steel scrap No1 heavy melt, export yard buying price, delivered to yard Philadelphia, $/gross ton</t>
  </si>
  <si>
    <t>Steel scrap No2 bundles, export yard buying price, delivered to yard Philadelphia, $/gross ton</t>
  </si>
  <si>
    <t>Steel scrap mixed cast, export yard buying price, delivered to yard Philadelphia, $/gross ton</t>
  </si>
  <si>
    <t>Steel scrap unstripped motor blocks, export yard buying price, delivered to yard Philadelphia, $/gross ton</t>
  </si>
  <si>
    <t>Steel scrap auto bodies, export yard buying price, delivered to yard Philadelphia, $/gross ton</t>
  </si>
  <si>
    <t>Steel scrap cut structural/plate 5ft max, export yard buying price, delivered to yard Philadelphia, $/gross ton</t>
  </si>
  <si>
    <t>Steel scrap No1 heavy melt, consumer buying price trend, delivered mill Houston, $/gross ton</t>
  </si>
  <si>
    <t>Steel scrap No1 busheling, consumer buying price trend, delivered mill Houston, $/gross ton</t>
  </si>
  <si>
    <t>Steel scrap shredded auto scrap, consumer buying price trend, delivered mill Houston, $/gross ton</t>
  </si>
  <si>
    <t>Steel scrap machine shop turnings, consumer buying price trend, delivered mill Houston, $/gross ton</t>
  </si>
  <si>
    <t>Steel scrap cut structural/plate 5ft max, consumer buying price trend, delivered mill Houston, $/gross ton</t>
  </si>
  <si>
    <t>Steel scrap No1 heavy melt, consumer buying price trend, delivered mill Seattle/Portland, $/gross ton</t>
  </si>
  <si>
    <t>Steel scrap shredded auto scrap, consumer buying price trend, delivered mill Seattle/Portland, $/gross ton</t>
  </si>
  <si>
    <t>Steel scrap machine shop turnings, consumer buying price trend, delivered mill Seattle/Portland, $/gross ton</t>
  </si>
  <si>
    <t>Steel scrap cut structural/plate 5ft max, consumer buying price trend, delivered mill Seattle/Portland, $/gross ton</t>
  </si>
  <si>
    <t>Steel scrap HMS 1&amp;2 (80:20 mix) import, cfr Nhava Sheva, India, $/tonne</t>
  </si>
  <si>
    <t>Steel scrap E40 shredded domestic, delivered consumer Germany, €/tonne</t>
  </si>
  <si>
    <t xml:space="preserve">Steel scrap E8 thin new production steel domestic, delivered consumer Germany, €/tonne </t>
  </si>
  <si>
    <t xml:space="preserve">Steel scrap HMS 1&amp;2 (80:20 mix) North Europe origin, cfr Turkey, $/tonne </t>
  </si>
  <si>
    <t xml:space="preserve">Steel scrap HMS 1&amp;2 (80:20 mix) US origin, cfr Turkey, $/tonne </t>
  </si>
  <si>
    <t>Steel scrap HMS 1&amp;2 (80:20), export index, fob New York, $/tonne</t>
  </si>
  <si>
    <t>Steel scrap shredded scrap, export index, fob New York, $/tonne</t>
  </si>
  <si>
    <t xml:space="preserve">Steel scrap HMS 1&amp;2 (80:20 mix), fob Rotterdam, $/tonne </t>
  </si>
  <si>
    <t>Steel scrap shredded, index, import, cfr Nhava Sheva, India $/tonne</t>
  </si>
  <si>
    <t>Steel scrap No1 busheling, index, delivered Midwest mill, $/gross ton</t>
  </si>
  <si>
    <t>Steel scrap shredded, index, delivered Midwest mill, $/gross ton</t>
  </si>
  <si>
    <t>Steel scrap No1 heavy melt, index, delivered Midwest mill, $/gross ton</t>
  </si>
  <si>
    <t>Steel scrap HMS 1&amp;2 (80:20), export index, fob Los Angeles, $/tonne</t>
  </si>
  <si>
    <t>Steel scrap No1 heavy melt, daily composite, delivered mill US, $/gross ton</t>
  </si>
  <si>
    <t>Steel scrap Shredded auto, daily composite, delivered mill US, $/gross ton</t>
  </si>
  <si>
    <t>Steel scrap No1 busheling, daily composite, delivered mill US, $/gross ton</t>
  </si>
  <si>
    <t>7B heavy steel turnings</t>
  </si>
  <si>
    <t>Steel scrap 7B heavy steel turnings inter-merchant, delivered to export dock UK, £/tonne</t>
  </si>
  <si>
    <t>Steel scrap 12 D new production clean shovellable steel domestic, delivered consumer UK, £/tonne</t>
  </si>
  <si>
    <t xml:space="preserve">Steel scrap 12 A/C new production heavy steel domestic, delivered consumer UK, £/tonne </t>
  </si>
  <si>
    <t xml:space="preserve">Steel billet domestic, exw India, rupees/tonne </t>
  </si>
  <si>
    <t>Steel rebar domestic, exw India, rupees/tonne</t>
  </si>
  <si>
    <t xml:space="preserve">Steel heavy plate 12-40mm export, fob main port India, $/tonne </t>
  </si>
  <si>
    <t xml:space="preserve">Steel billet export, fob main port India, $/tonne </t>
  </si>
  <si>
    <t>Steel hot-dipped galvanized coil export, fob main port India, $/tonne</t>
  </si>
  <si>
    <t xml:space="preserve">Steel hot-rolled coil (commodity) export, fob main port India, $/tonne </t>
  </si>
  <si>
    <t xml:space="preserve">Steel cold-rolled coil import, cfr main port India, $/tonne </t>
  </si>
  <si>
    <t xml:space="preserve">Steel hot-rolled coil import, cfr main port India, $/tonne </t>
  </si>
  <si>
    <t xml:space="preserve">Steel hot-rolled coil (CR grade) import, cfr main port India, $/tonne </t>
  </si>
  <si>
    <t>Steel scrap HMS 1&amp;2 (80:20 mix) US material import, cfr main port Taiwan, $/tonne</t>
  </si>
  <si>
    <t>Steel reinforcing bar (rebar), fob mill US, $/short ton</t>
  </si>
  <si>
    <t>Steel cut-to-length plate carbon grade, fob mill US, $/short ton</t>
  </si>
  <si>
    <t>Steel billet import, cfr main port Egypt, $/tonne</t>
  </si>
  <si>
    <t>Steel scrap shredded auto scrap, consumer buying price, delivered mill Alabama, $/gross ton, weekly composite</t>
  </si>
  <si>
    <t>Steel scrap shredded auto scrap, consumer buying price, delivered mill Chicago, $/gross ton, weekly composite</t>
  </si>
  <si>
    <t>Steel scrap shredded auto scrap, consumer buying price, delivered mill Philadelphia, $/gross ton, weekly composite</t>
  </si>
  <si>
    <t>Steel scrap shredded auto scrap, consumer buying price, delivered mill Pittsburgh, $/gross ton, weekly composite</t>
  </si>
  <si>
    <t>Steel scrap shredded auto scrap, consumer buying price, delivered mill, $/gross ton, weekly composite</t>
  </si>
  <si>
    <t>Steel scrap No1 busheling, consumer buying price, delivered mill Chicago, $/gross ton, weekly composite</t>
  </si>
  <si>
    <t>Steel scrap No1 busheling, consumer buying price, delivered mill Cleveland, $/gross ton, weekly composite</t>
  </si>
  <si>
    <t>Steel scrap No1 busheling, consumer buying price, delivered mill Pittsburgh, $/gross ton, weekly composite</t>
  </si>
  <si>
    <t>Steel scrap No1 busheling, consumer buying price, delivered mill, $/gross ton, weekly composite</t>
  </si>
  <si>
    <t>Steel scrap No1 heavy melt, consumer buying price, delivered mill Chicago, $/gross ton, weekly composite</t>
  </si>
  <si>
    <t>Steel scrap No1 heavy melt, consumer buying price, delivered mill Philadelphia, $/gross ton, weekly composite</t>
  </si>
  <si>
    <t>Steel scrap No1 heavy melt, consumer buying price, delivered mill Pittsburgh, $/gross ton, weekly composite</t>
  </si>
  <si>
    <t>Steel scrap No1 heavy melt, consumer buying price, delivered mill, $/gross ton, weekly composite</t>
  </si>
  <si>
    <t xml:space="preserve">Steel hot-rolled coil domestic, exw Central Europe, €/tonne </t>
  </si>
  <si>
    <t>Steel scrap No1 heavy melt, consumer buying price, delivered mill Monterrey, $/tonne</t>
  </si>
  <si>
    <t>Steel scrap No1 heavy melt, consumer buying price, delivered mill Monterrey, peso/tonne</t>
  </si>
  <si>
    <t>Steel scrap shredded auto scrap, consumer buying price, delivered mill Monterrey, $/tonne</t>
  </si>
  <si>
    <t>Steel scrap shredded auto scrap, consumer buying price, delivered mill Monterrey, peso/tonne</t>
  </si>
  <si>
    <t>Steel scrap cut structural/plate 3ft max, consumer buying price, delivered mill Monterrey, $/tonne</t>
  </si>
  <si>
    <t>Steel scrap No1 busheling, consumer buying price, delivered mill Monterrey, $/tonne</t>
  </si>
  <si>
    <t>Steel scrap No1 busheling, consumer buying price, delivered mill Monterrey, peso/tonne</t>
  </si>
  <si>
    <t>Steel scrap machine shop turnings, consumer buying price, delivered mill Monterrey, $/tonne</t>
  </si>
  <si>
    <t>Steel scrap machine shop turnings, consumer buying price, delivered mill Monterrey, peso/tonne</t>
  </si>
  <si>
    <t>Steel ERW line pipe (X52), fob mill US, $/short ton</t>
  </si>
  <si>
    <t>Steel scrap cut structural/plate 3ft max, consumer buying price, delivered mill Bajio, $/tonne</t>
  </si>
  <si>
    <t>Steel scrap machine shop turnings, consumer buying price, delivered mill Bajio, $/tonne</t>
  </si>
  <si>
    <t>Steel scrap machine shop turnings, consumer buying price, delivered mill Bajio, peso/tonne</t>
  </si>
  <si>
    <t>Steel scrap No1 busheling, consumer buying price, delivered mill Bajio, $/tonne</t>
  </si>
  <si>
    <t>Steel scrap No1 busheling, consumer buying price, delivered mill Bajio, peso/tonne</t>
  </si>
  <si>
    <t>Steel scrap No1 heavy melt, consumer buying price, delivered mill Bajio, $/tonne</t>
  </si>
  <si>
    <t>Steel scrap No1 heavy melt, consumer buying price, delivered mill Bajio, peso/tonne</t>
  </si>
  <si>
    <t>Steel scrap shredded auto scrap, consumer buying price, delivered mill Bajio, $/tonne</t>
  </si>
  <si>
    <t>Steel scrap shredded auto scrap, consumer buying price, delivered mill Bajio, peso/tonne</t>
  </si>
  <si>
    <t xml:space="preserve">Steel billet index export, fob Black Sea, CIS, $/tonne </t>
  </si>
  <si>
    <t>Steel ERW line pipe (X65), fob mill US, $/short ton</t>
  </si>
  <si>
    <t>Steel welded OCTG APT 5CT - Casing P110, fob mill US, $/short ton</t>
  </si>
  <si>
    <t>Steel welded OCTG API 5CT - Casing P110, import, cif Houston, $/short ton</t>
  </si>
  <si>
    <t xml:space="preserve">Steel slab export, fob main port Brazil, $/tonne </t>
  </si>
  <si>
    <t>Steel scrap low-residual, black foundry busheling, consumer buying price, delivered mill Chicago, $/gross ton</t>
  </si>
  <si>
    <t>Steel scrap low-residual, ductile-quality shredded clips, consumer buying price, delivered mill Chicago, $/gross ton</t>
  </si>
  <si>
    <t>Steel scrap low-alloy punchings, consumer buying price, delivered mill Chicago, $/gross ton</t>
  </si>
  <si>
    <t>Steel scrap punchings and plate, consumer buying price, delivered mill Pittsburgh, $/gross ton</t>
  </si>
  <si>
    <t>Steel scrap No1 heavy melting, broker buying price, fob St Louis, $/gross ton</t>
  </si>
  <si>
    <t>Steel scrap No2 heavy melting, broker buying price, fob St Louis, $/gross ton</t>
  </si>
  <si>
    <t>Steel scrap No1 busheling, broker buying price, fob St Louis, $/gross ton</t>
  </si>
  <si>
    <t>Steel scrap No1 dealer bundles, broker buying price, fob St Louis, $/gross ton</t>
  </si>
  <si>
    <t>Steel scrap shredded scrap, broker buying price, fob St Louis, $/gross ton</t>
  </si>
  <si>
    <t>Steel scrap machine shop turnings, broker buying price, fob St louis, $/gross ton</t>
  </si>
  <si>
    <t>Steel scrap plate and structurals 5ft and under, broker buying price, fob St Louis, $/gross ton</t>
  </si>
  <si>
    <t>Steel scrap No1 heavy melting, broker buying price, fob Detroit, $/gross ton</t>
  </si>
  <si>
    <t>Steel scrap No1 dealer bundles, broker buying price, fob Detroit, $/gross ton</t>
  </si>
  <si>
    <t>Steel scrap No1 busheling, broker buying price, fob Detroit, $/gross ton</t>
  </si>
  <si>
    <t>Steel scrap shredded scrap, broker buying price, fob Detroit, $/gross ton</t>
  </si>
  <si>
    <t>Steel scrap plate and structurals 5ft and under, broker buying price, fob Detroit, $/gross ton</t>
  </si>
  <si>
    <t>Steel scrap machine shop turnings, broker buying price, fob Detroit, $/gross ton</t>
  </si>
  <si>
    <t>Steel scrap cast iron borings, broker buying price, fob Detroit, $/gross ton</t>
  </si>
  <si>
    <t>Steel scrap No1 heavy melting, broker buying price, fob Cleveland, $/gross ton</t>
  </si>
  <si>
    <t>Steel scrap No1 dealer bundles, broker buying price, fob Cleveland, $/gross ton</t>
  </si>
  <si>
    <t>Steel scrap No1 busheling, broker buying price, fob Cleveland, $/gross ton</t>
  </si>
  <si>
    <t>Steel scrap shredded scrap, broker buying price, fob Cleveland, $/gross ton</t>
  </si>
  <si>
    <t>Steel scrap machine shop turnings, broker buying price, fob Cleveland, $/gross ton</t>
  </si>
  <si>
    <t>Steel scrap plate and structurals 5ft and under, broker buying price, fob Cleveland, $/gross ton</t>
  </si>
  <si>
    <t>Steel scrap punchings and plate, broker buying price, fob Cleveland, $/gross ton</t>
  </si>
  <si>
    <t>Steel scrap No1 heavy melting, broker buying price, fob Cincinnati, $/gross ton</t>
  </si>
  <si>
    <t>Steel scrap No1 dealer bundles, broker buying price, fob Cincinnati, $/gross ton</t>
  </si>
  <si>
    <t>Steel scrap No1 busheling, broker buying price, fob Cincinnati, $/gross ton</t>
  </si>
  <si>
    <t>Steel scrap shredded scrap, broker buying price, fob Cincinnati, $/gross ton</t>
  </si>
  <si>
    <t>Steel scrap machine shop turnings, broker buying price, fob Cincinnati, $/gross ton</t>
  </si>
  <si>
    <t>Steel scrap plate and structurals 5ft and under, broker buying price, fob Cincinnati, $/gross ton</t>
  </si>
  <si>
    <t>Steel scrap No1 heavy melting, broker buying price, fob Youngstown, $/gross ton</t>
  </si>
  <si>
    <t>Steel scrap No1 dealer bundles, broker buying price, fob Youngstown, $/gross ton</t>
  </si>
  <si>
    <t>Steel scrap shredded scrap, broker buying price, fob Youngstown, $/gross ton</t>
  </si>
  <si>
    <t>Steel scrap machine shop turnings, broker buying price, fob Youngstown, $/gross ton</t>
  </si>
  <si>
    <t>Steel scrap plate and structurals 5ft and under, broker buying price, fob Youngstown, $/gross ton</t>
  </si>
  <si>
    <t>Steel scrap No1 heavy melting, broker buying price, fob Birmingham, $/gross ton</t>
  </si>
  <si>
    <t>Steel scrap No2 heavy melting, broker buying price, fob Birmingham, $/gross ton</t>
  </si>
  <si>
    <t>Steel scrap No1 dealer bundles, broker buying price, fob Birmingham, $/gross ton</t>
  </si>
  <si>
    <t>Steel scrap No1 busheling, broker buying price, fob Birmingham $/gross ton</t>
  </si>
  <si>
    <t>Steel scrap shredded scrap, broker buying price, fob Birmingham $/gross ton</t>
  </si>
  <si>
    <t>Steel scrap machine shop turnings, broker buying price, fob Birmingham $/gross ton</t>
  </si>
  <si>
    <t>Steel scrap plate and structurals 5ft and under, broker buying price, fob Birmingham $/gross ton</t>
  </si>
  <si>
    <t>Steel scrap No1 heavy melting, broker buying price, fob Houston $/gross ton</t>
  </si>
  <si>
    <t>Steel scrap No2 heavy melting, broker buying price, fob Houston $/gross ton</t>
  </si>
  <si>
    <t>Steel scrap No1 busheling, broker buying price, fob Houston $/gross ton</t>
  </si>
  <si>
    <t>Steel scrap shredded scrap, broker buying price, fob Houston $/gross ton</t>
  </si>
  <si>
    <t>Steel scrap machine shop turnings, broker buying price, fob Houston $/gross ton</t>
  </si>
  <si>
    <t>Steel scrap plate and structurals 5ft and under, broker buying price, fob Houston $/gross ton</t>
  </si>
  <si>
    <t>Steel scrap No1 heavy melting, broker buying price, fob Hamilton, Canadian $/net ton</t>
  </si>
  <si>
    <t>Steel scrap No1 dealer bundles, broker buying price, fob Hamilton, Canadian $/ net ton</t>
  </si>
  <si>
    <t>Steel scrap No1 busheling, broker buying price, fob Hamilton, Canadian $/net ton</t>
  </si>
  <si>
    <t>Steel scrap shredded scrap, broker buying price, fob Hamilton, Canadian $/ net ton</t>
  </si>
  <si>
    <t>Steel scrap machine shop turnings, broker buying price, fob Hamilton, Canadian $/ net ton</t>
  </si>
  <si>
    <t>Steel hot-dipped galvanized export, fob Turkey, $/tonne</t>
  </si>
  <si>
    <t xml:space="preserve">Steel slab export, fob ports Iran, $/tonne </t>
  </si>
  <si>
    <t xml:space="preserve">Steel billet export, fob ports Iran, $/tonne </t>
  </si>
  <si>
    <t>Steel scrap HMS 1&amp;2 (80:20), cfr Vietnam, $/tonne</t>
  </si>
  <si>
    <t xml:space="preserve">Steel reinforcing bar (rebar) domestic, exw Turkey, lira/tonne </t>
  </si>
  <si>
    <t>Steel wire rod (mesh quality) domestic, exw Turkey, lira/tonne</t>
  </si>
  <si>
    <t>Steel scrap shredder feed, fob Ohio Valley, $/gross ton</t>
  </si>
  <si>
    <t>Steel scrap shredder feed, fob Midwest, $/gross ton</t>
  </si>
  <si>
    <t>Steel scrap shredder feed, fob Southeast, $/gross ton</t>
  </si>
  <si>
    <t>Steel scrap No1 heavy melting, consumer buying price, fob Montreal, Canadian $/net ton</t>
  </si>
  <si>
    <t>Steel scrap machine shop turnings, consumer buying price, fob Montreal, Canadian $/net ton</t>
  </si>
  <si>
    <t>Steel scrap cut structural/plate 5ft max, consumer buying price, fob Montreal, Canadian $/net ton</t>
  </si>
  <si>
    <t>Steel scrap No2 bundles, consumer buying price, fob Montreal, Canadian $/net ton</t>
  </si>
  <si>
    <t>Steel scrap E40 shredded, delivered to mill Italy, €/tonne</t>
  </si>
  <si>
    <t>Stainless steel cold-rolled sheet 316 2mm alloy surcharge domestic, Europe, €/tonne</t>
  </si>
  <si>
    <t>Stainless steel cold-rolled sheet base price 316 2mm domestic, delivered Europe, €/tonne</t>
  </si>
  <si>
    <t xml:space="preserve">Stainless steel bright bar grade 304 alloy surcharge domestic, Europe, €/tonne </t>
  </si>
  <si>
    <t>Stainless steel bright bar grade 304 base price domestic, delivered Europe, €/tonne</t>
  </si>
  <si>
    <t>Stainless steel cold-rolled sheet 2mm grade 304 alloy surcharge domestic, Europe, €/tonne</t>
  </si>
  <si>
    <t>Stainless steel cold-rolled sheet 2mm grade 304 base price domestic, delivered Northern Europe, €/tonne</t>
  </si>
  <si>
    <t xml:space="preserve">Stainless steel scrap 18/8 solids import, cif main European port, €/tonne </t>
  </si>
  <si>
    <t xml:space="preserve">Stainless steel scrap 18/8 turnings import, cif main European port, €/tonne </t>
  </si>
  <si>
    <t xml:space="preserve">Stainless steel scrap 18/8 solids domestic, delivered merchants UK, £/tonne </t>
  </si>
  <si>
    <t xml:space="preserve">Stainless steel scrap 18/8 turnings domestic, delivered merchants UK, £/tonne </t>
  </si>
  <si>
    <t xml:space="preserve">Stainless steel scrap 12-13% Cr solids domestic, delivered merchants UK, £/tonne </t>
  </si>
  <si>
    <t xml:space="preserve">Stainless steel scrap 16-17% Cr solids domestic, delivered merchants UK, £/tonne </t>
  </si>
  <si>
    <t>Stainless steel cold-rolled coil 2mm grade 304 domestic, ex-whs China, yuan/tonne</t>
  </si>
  <si>
    <t>Stainless steel cold-rolled coil 2mm grade 430 domestic, ex-whs China, yuan/tonne</t>
  </si>
  <si>
    <t xml:space="preserve">Stainless steel cold-rolled coil, Asia grade 304 (2mm 2B), cif East Asian port, $/tonne </t>
  </si>
  <si>
    <t>Stainless steel 303 bar, fob mill US, $/cwt</t>
  </si>
  <si>
    <t>Stainless steel 304 bar, fob mill US, $/cwt</t>
  </si>
  <si>
    <t>Stainless steel 316 bar, fob mill US, $/cwt</t>
  </si>
  <si>
    <t>Stainless steel 416 bar, fob mill US, $/cwt</t>
  </si>
  <si>
    <t>Stainless steel 17Cr4Ni bar, fob mill US, $/cwt</t>
  </si>
  <si>
    <t>Stainless steel 304 coiled plate, fob mill US, $/cwt</t>
  </si>
  <si>
    <t>Stainless steel 304L coiled plate, fob mill US, $/cwt</t>
  </si>
  <si>
    <t>Stainless steel 316/316L coiled plate, fob mill US, $/cwt</t>
  </si>
  <si>
    <t>Stainless steel 304L cold-rolled sheet, fob mill US, $/cwt</t>
  </si>
  <si>
    <t>Stainless steel 304 cold-rolled sheet, fob mill US, $/cwt</t>
  </si>
  <si>
    <t>Stainless steel 316L cold-rolled sheet, fob mill US, $/cwt</t>
  </si>
  <si>
    <t>Stainless steel scrap 316 solids, clips, dealer buying price, delivered to yard Pittsburgh, US cents/lb</t>
  </si>
  <si>
    <t>Stainless steel scrap 304 solids, clips, dealer buying price, delivered to yard Pittsburgh, US cents/lb</t>
  </si>
  <si>
    <t>Stainless steel scrap 304 turnings, dealer buying price, delivered to yard Pittsburgh, US cents/lb</t>
  </si>
  <si>
    <t>Stainless steel scrap 304 new clips, dealer buying price, delivered to yard Pittsburgh, US cents/lb</t>
  </si>
  <si>
    <t>Stainless steel scrap 430 new clips, dealer buying price, delivered to yard Pittsburgh, US cents/lb</t>
  </si>
  <si>
    <t>Stainless steel scrap 316 solids, broker buying price, delivered to processor Pittsburgh, $/gross ton</t>
  </si>
  <si>
    <t>Stainless steel scrap 304 solids, clips, broker buying price, delivered to processor Pittsburgh, $/gross ton</t>
  </si>
  <si>
    <t>Stainless steel scrap 304 turnings, broker buying price, delivered to processor Pittsburgh, $/gross ton</t>
  </si>
  <si>
    <t>Stainless steel scrap 430 bundles, solids, broker buying price, delivered to processor Pittsburgh, $/gross ton</t>
  </si>
  <si>
    <t>Stainless steel scrap 430 turnings, broker buying price, delivered to processor Pittsburgh, $/gross ton</t>
  </si>
  <si>
    <t>Stainless steel scrap 409 bundles, broker buying price, delivered to processor Pittsburgh, $/gross ton</t>
  </si>
  <si>
    <t>Stainless steel scrap 409 turnings, broker buying price, delivered to processor Pittsburgh, $/gross ton</t>
  </si>
  <si>
    <t>Stainless steel scrap 316 solids, dealer buying price, delivered to yard Boston, US cents/lb</t>
  </si>
  <si>
    <t>Stainless steel scrap 304 solids, clips, dealer buying price, delivered to yard Boston, US cents/lb</t>
  </si>
  <si>
    <t>Stainless steel scrap 304 turnings, dealer buying price, delivered to yard Boston, US cents/lb</t>
  </si>
  <si>
    <t>Stainless steel scrap 430 new clips, dealer buying price, delivered to yard Boston, US cents/lb</t>
  </si>
  <si>
    <t>Stainless steel scrap 430 bundles, export yard buying price, delivered to yard Boston, $/gross ton</t>
  </si>
  <si>
    <t>Stainless steel scrap 316 solids, dealer buying price, delivered to yard Buffalo, US cents/lb</t>
  </si>
  <si>
    <t>Stainless steel scrap 304 solids, clips, dealer buying price, delivered to yard Buffalo, US cents/lb</t>
  </si>
  <si>
    <t>Stainless steel scrap 304 turnings, dealer buying price, delivered to yard Buffalo, US cents/lb</t>
  </si>
  <si>
    <t>Stainless steel scrap 304 new clips, dealer buying price, delivered to yard Buffalo, US cents/lb</t>
  </si>
  <si>
    <t>Stainless steel scrap 316 solids, dealer buying price, delivered to yard Chicago, US cents/lb</t>
  </si>
  <si>
    <t>Stainless steel scrap 304 solids, clips, dealer buying price, delivered to yard Chicago, US cents/lb</t>
  </si>
  <si>
    <t>Stainless steel scrap 304 turnings, dealer buying price, delivered to yard Chicago, US cents/lb</t>
  </si>
  <si>
    <t>Stainless steel scrap 304 new clips, dealer buying price, delivered to yard Chicago, US cents/lb</t>
  </si>
  <si>
    <t>Stainless steel scrap 430 new clips, dealer buying price, delivered to yard Chicago, US cents/lb</t>
  </si>
  <si>
    <t>Stainless steel scrap 316 solids, broker buying price, delivered to processor Chicago, $/gross ton</t>
  </si>
  <si>
    <t>Stainless steel scrap 304 solids, clips, broker buying price, delivered to processor Chicago, $/gross ton</t>
  </si>
  <si>
    <t>Stainless steel scrap 304 turnings, broker buying price, delivered to processor Chicago, $/gross ton</t>
  </si>
  <si>
    <t>Stainless steel scrap 430 bundles, solids, broker buying price, delivered to processor Chicago, $/gross ton</t>
  </si>
  <si>
    <t>Stainless steel scrap 430 turnings, broker buying price, delivered to processor Chicago, $/gross ton</t>
  </si>
  <si>
    <t>Stainless steel scrap 409 bundles, broker buying price, delivered to processor Chicago, $/gross ton</t>
  </si>
  <si>
    <t>Stainless steel scrap 409 turnings, broker buying price, delivered to processor Chicago, $/gross ton</t>
  </si>
  <si>
    <t>Stainless steel scrap 316 solids, clips, dealer buying price, delivered to yard Cleveland, US cents/lb</t>
  </si>
  <si>
    <t>Stainless steel scrap 304 solids, clips, dealer buying price, delivered to yard Cleveland, US cents/lb</t>
  </si>
  <si>
    <t>Stainless steel scrap 304 turnings, dealer buying price, delivered to yard Cleveland, US cents/lb</t>
  </si>
  <si>
    <t>Stainless steel scrap 304 new clips, dealer buying price, delivered to yard Cleveland, US cents/lb</t>
  </si>
  <si>
    <t>Stainless steel scrap 430 new clips, dealer buying price, delivered to yard Cleveland, US cents/lb</t>
  </si>
  <si>
    <t>Stainless steel scrap 316 solids, clips, broker buying price, delivered to processor Cleveland, $/gross ton</t>
  </si>
  <si>
    <t>Stainless steel scrap 304 solids, clips, broker buying price, delivered to processor Cleveland, $/gross ton</t>
  </si>
  <si>
    <t>Stainless steel scrap 304 turnings, broker buying price, delivered to processor Cleveland, $/gross ton</t>
  </si>
  <si>
    <t>Stainless steel scrap 316 solids, dealer buying price, delivered to yard Detroit, US cents/lb</t>
  </si>
  <si>
    <t>Stainless steel scrap 304 solids, clips, dealer buying price, delivered to yard Detroit, US cents/lb</t>
  </si>
  <si>
    <t>Stainless steel scrap 304 turnings, dealer buying price, delivered to yard Detroit, US cents/lb</t>
  </si>
  <si>
    <t>Stainless steel scrap 304 new clips, dealer buying price, delivered to yard Detroit, US cents/lb</t>
  </si>
  <si>
    <t>Stainless steel scrap 430 new clips, dealer buying price, delivered to yard Detroit, US cents/lb</t>
  </si>
  <si>
    <t>Stainless steel scrap 316 solids, clips, broker buying price, delivered to processor Detroit, $/gross ton</t>
  </si>
  <si>
    <t>Stainless steel scrap 304 solids, clips, broker buying price, delivered to processor Detroit, $/gross ton</t>
  </si>
  <si>
    <t>Stainless steel scrap 304 turnings, broker buying price, delivered to processor Detroit, $/gross ton</t>
  </si>
  <si>
    <t>Stainless steel scrap 430 bundles, solids, broker buying price, delivered to processor Detroit, $/gross ton</t>
  </si>
  <si>
    <t>Stainless steel scrap 409 bundles, solids, broker buying price, delivered to processor Detroit, $/gross ton</t>
  </si>
  <si>
    <t>Stainless steel scrap 409 turnings, broker buying price, delivered to processor Detroit, $/gross ton</t>
  </si>
  <si>
    <t>Stainless steel scrap 316 solids, clips, broker buying price, delivered to processor Houston, $/gross ton</t>
  </si>
  <si>
    <t>Stainless steel scrap 304 solids, clips, broker buying price, delivered to processor Houston, $/gross ton</t>
  </si>
  <si>
    <t>Stainless steel scrap 304 turnings, broker buying price, delivered to processor Houston, $/gross ton</t>
  </si>
  <si>
    <t>Stainless steel scrap 430 bundles, solids, broker buying price, delivered to processor Houston, $/gross ton</t>
  </si>
  <si>
    <t>Stainless steel scrap 409 bundles, solids, broker buying price, delivered to processor Houston, $/gross ton</t>
  </si>
  <si>
    <t>Stainless steel scrap 316 solids, clips, dealer buying price, delivered to yard Los Angeles, US cents/lb</t>
  </si>
  <si>
    <t>Stainless steel scrap 304 solids, clips, dealer buying price, delivered to yard Los Angeles, US cents/lb</t>
  </si>
  <si>
    <t>Stainless steel scrap 304 turnings, dealer buying price, delivered to yard Los Angeles, US cents/lb</t>
  </si>
  <si>
    <t>Stainless steel scrap 304 new clips, dealer buying price, delivered to yard Los Angeles, US cents/lb</t>
  </si>
  <si>
    <t>Stainless steel scrap 304 solids, clips, export yard buying price, delivered to yard Los Angeles, $/gross ton</t>
  </si>
  <si>
    <t>Stainless steel scrap 304 turnings, export yard buying price, delivered to yard Los Angeles, $/gross ton</t>
  </si>
  <si>
    <t>Stainless steel scrap 430 bundles, solids, export yard buying price, delivered to yard Los Angeles, $/gross ton</t>
  </si>
  <si>
    <t>Stainless steel scrap 316 solids, clips, dealer buying price, delivered to yard New York, US cents/lb</t>
  </si>
  <si>
    <t>Stainless steel scrap 304 solids, clips, dealer buying price, delivered to yard New York, US cents/lb</t>
  </si>
  <si>
    <t>Stainless steel scrap 304 turnings, dealer buying price, delivered to yard New York, US cents/lb</t>
  </si>
  <si>
    <t>Stainless steel scrap 304 new clips, dealer buying price, delivered to yard New York, US cents/lb</t>
  </si>
  <si>
    <t>Stainless steel scrap 430 new clips, dealer buying price, delivered to yard New York, US cents/lb</t>
  </si>
  <si>
    <t>Stainless steel scrap 316 solids, clips, broker buying price, delivered to processor New York, $/gross ton</t>
  </si>
  <si>
    <t>Stainless steel scrap 304 solids, clips, broker buying price, delivered to processor New York, $/gross ton</t>
  </si>
  <si>
    <t>Stainless steel scrap 304 turnings, broker buying price, delivered to processor New York, $/gross ton</t>
  </si>
  <si>
    <t>Stainless steel scrap 304 solids, clips, export yard buying price, delivered to yard New York, $/gross ton</t>
  </si>
  <si>
    <t>Stainless steel scrap 304 turnings, export yard buying price, delivered to yard New York, $/gross ton</t>
  </si>
  <si>
    <t>Stainless steel scrap 430 bundles, solids, export yard buying price, delivered to yard New York, $/gross ton</t>
  </si>
  <si>
    <t>Stainless steel scrap 304 solids, clips, export yard buying price, delivered to yard Philadelphia, $/gross ton</t>
  </si>
  <si>
    <t>Stainless steel scrap 304 turnings, export yard buying price, delivered to yard Philadelphia, $/gross ton</t>
  </si>
  <si>
    <t>Stainless steel scrap 430 bundles, solids, export yard buying price, delivered to yard Philadelphia, $/gross ton</t>
  </si>
  <si>
    <t>Stainless steel scrap 316 solids, clips, dealer buying price, delivered to yard San Francisco, US cents/lb</t>
  </si>
  <si>
    <t>Stainless steel scrap 304 solids, clips, dealer buying price, delivered to yard San Francisco, US cents/lb</t>
  </si>
  <si>
    <t>Stainless steel scrap 304 turnings, dealer buying price, delivered to yard San Francisco, US cents/lb</t>
  </si>
  <si>
    <t>Stainless steel scrap 304 new clips, dealer buying price, delivered to yard San Francisco, US cents/lb</t>
  </si>
  <si>
    <t>Stainless steel scrap 304 solids, clips, export yard buying price, delivered to yard San Francisco, $/gross ton</t>
  </si>
  <si>
    <t>Stainless steel scrap 304 turnings, export yard buying price, delivered to yard San Francisco, $/gross ton</t>
  </si>
  <si>
    <t>Stainless steel scrap 430 bundles, solids, export yard buying price, delivered to yard San Francisco, $/gross ton</t>
  </si>
  <si>
    <t>Stainless steel scrap 316 solids, clips, dealer buying price, delivered to yard Montreal, Canadian cents/lb</t>
  </si>
  <si>
    <t>Stainless steel scrap 304 solids, clips, dealer buying price, delivered to yard Montreal, Canadian cents/lb</t>
  </si>
  <si>
    <t>Stainless steel scrap 304 turnings, dealer buying price, delivered to yard Montreal, Canadian cents/lb</t>
  </si>
  <si>
    <t>Stainless steel scrap 304 new clips, dealer buying price, delivered to yard Montreal, Canadian cents/lb</t>
  </si>
  <si>
    <t>Stainless steel scrap 316 solids, clips, consumer buying price, delivered mill Pittsburgh, $/gross ton</t>
  </si>
  <si>
    <t>Stainless steel scrap 304 solids, clips, consumer buying price, delivered mill Pittsburgh, $/gross ton</t>
  </si>
  <si>
    <t>Stainless steel scrap 304 turnings, consumer buying price, delivered mill Pittsburgh, $/gross ton</t>
  </si>
  <si>
    <t>Stainless steel scrap 430 bundles, solids, consumer buying price, delivered mill Pittsburgh, $/gross ton</t>
  </si>
  <si>
    <t>Stainless steel scrap 409 bundles, solids, consumer buying price, delivered mill Pittsburgh, $/gross ton</t>
  </si>
  <si>
    <t>Stainless steel scrap 304 solids, clips, broker buying price, delivered to processor Southeast US, $/gross ton</t>
  </si>
  <si>
    <t>Stainless steel scrap 304 turnings, broker buying price, delivered to processor Southeast US, $/gross ton</t>
  </si>
  <si>
    <t>Stainless steel scrap 316 solids, clips, broker buying price, delivered to processor Southeast US, $/gross ton</t>
  </si>
  <si>
    <t>Stainless steel scrap 409 bundles, solids, broker buying price, delivered to processor Southeast US, $/gross ton</t>
  </si>
  <si>
    <t>Stainless steel scrap 409 turnings, broker buying price, delivered to processor Southeast US, $/gross ton</t>
  </si>
  <si>
    <t>Stainless steel scrap 430 bundles, solids, broker buying price, delivered to processor Southeast US, $/gross ton</t>
  </si>
  <si>
    <t>Stainless steel scrap 430 turnings, broker buying price, delivered to processor Southeast US, $/gross ton</t>
  </si>
  <si>
    <t>Stainless steel scrap 304 new clips, dealer buying price, delivered to yard Southeast US, US cents/lb</t>
  </si>
  <si>
    <t>Stainless steel scrap 304 solids, clips, dealer buying price, delivered to yard Southeast US, US cents/lb</t>
  </si>
  <si>
    <t>Stainless steel scrap 304 turnings, dealer buying price, delivered to yard Southeast US, US cents/lb</t>
  </si>
  <si>
    <t>Stainless steel scrap 316 solids, clips, dealer buying price, delivered to yard Southeast US, US cents/lb</t>
  </si>
  <si>
    <t>Stainless steel scrap 430 new clips, dealer buying price, delivered to yard Southeast US, US cents/lb</t>
  </si>
  <si>
    <t>Stainless steel scrap 304 solids, clips, broker buying price, delivered to processor Southeast US, US cents/lb</t>
  </si>
  <si>
    <t>Stainless steel scrap 304 turnings, broker buying price, delivered to processor Southeast US, US cents/lb</t>
  </si>
  <si>
    <t>Stainless steel scrap 316 solids, clips, broker buying price, delivered to processor Southeast US, US cents/lb</t>
  </si>
  <si>
    <t>Stainless steel scrap 409 bundles, solids, broker buying price, delivered to processor Southeast US, US cents/lb</t>
  </si>
  <si>
    <t>Stainless steel scrap 409 turnings, broker buying price, delivered to processor Southeast US, US cents/lb</t>
  </si>
  <si>
    <t>Stainless steel scrap 430 bundles, solids, broker buying price, delivered to processor Southeast US, US cents/lb</t>
  </si>
  <si>
    <t>Stainless steel scrap 430 turnings, broker buying price, delivered to processor Southeast US, US cents/lb</t>
  </si>
  <si>
    <t>Stainless steel scrap 304 new clips, dealer buying price, delivered to yard Southeast US, $/gross ton</t>
  </si>
  <si>
    <t>Stainless steel scrap 304 solids, clips, dealer buying price, delivered to yard Southeast US, $/gross ton</t>
  </si>
  <si>
    <t>Stainless steel scrap 304 turnings, dealer buying price, delivered to yard Southeast US, $/gross ton</t>
  </si>
  <si>
    <t>Stainless steel scrap 316 solids, clips, dealer buying price, delivered to yard Southeast US, $/gross ton</t>
  </si>
  <si>
    <t>Stainless steel scrap 430 new clips, dealer buying price, delivered to yard Southeast US, $/gross ton</t>
  </si>
  <si>
    <t>Stainless steel scrap 316 solids, clips, dealer buying price, delivered to yard Pittsburgh, $/gross ton</t>
  </si>
  <si>
    <t>Stainless steel scrap 304 solids, clips, dealer buying price, delivered to yard Pittsburgh, $/gross ton</t>
  </si>
  <si>
    <t>Stainless steel scrap 304 turnings, dealer buying price, delivered to yard Pittsburgh, $/gross ton</t>
  </si>
  <si>
    <t>Stainless steel scrap 304 new clips, dealer buying price, delivered to yard Pittsburgh, $/gross ton</t>
  </si>
  <si>
    <t>Stainless steel scrap 430 new clips, dealer buying price, delivered to yard Pittsburgh, $/gross ton</t>
  </si>
  <si>
    <t>Stainless steel scrap 316 solids, clips, broker buying price, delivered to processor Pittsburgh, US cents/lb</t>
  </si>
  <si>
    <t>Stainless steel scrap 304 solids, clips, broker buying price, delivered to processor Pittsburgh, US cents/lb</t>
  </si>
  <si>
    <t>Stainless steel scrap 304 turnings, broker buying price, delivered to processor Pittsburgh, US cents/lb</t>
  </si>
  <si>
    <t>Stainless steel scrap 430 bundles, solids, broker buying price, delivered to processor Pittsburgh, US cents/lb</t>
  </si>
  <si>
    <t>Stainless steel scrap 430 turnings, broker buying price, delivered to processor Pittsburgh, US cents/lb</t>
  </si>
  <si>
    <t>Stainless steel scrap 409 bundles, solids, broker buying price, delivered to processor Pittsburgh, US cents/lb</t>
  </si>
  <si>
    <t>Stainless steel scrap 409 turnings, broker buying price, delivered to processor Pittsburgh, US cents/lb</t>
  </si>
  <si>
    <t>Stainless steel scrap 316 solids, clips, dealer buying price, delivered to yard Boston, $/gross ton</t>
  </si>
  <si>
    <t>Stainless steel scrap 304 solids, clips, dealer buying price, delivered to yard Boston, $/gross ton</t>
  </si>
  <si>
    <t>Stainless steel scrap 304 turnings, dealer buying price, delivered to yard Boston, $/gross ton</t>
  </si>
  <si>
    <t>Stainless steel scrap 430 new clips, dealer buying price, delivered to yard Boston, $/gross ton</t>
  </si>
  <si>
    <t>Stainless steel scrap 430 bundles, solids, export yard buying price, delivered to yard, US cents/lb</t>
  </si>
  <si>
    <t>Stainless steel scrap 316 solids, clips, dealer buying price, delivered to yard Buffalo, $/gross ton</t>
  </si>
  <si>
    <t>Stainless steel scrap 304 solids, clips, dealer buying price, delivered to yard Buffalo, $/gross ton</t>
  </si>
  <si>
    <t>Stainless steel scrap 304 turnings, dealer buying price, delivered to yard Buffalo, $/gross ton</t>
  </si>
  <si>
    <t>Stainless steel scrap 304 new clips, dealer buying price, delivered to yard Buffalo, $/gross ton</t>
  </si>
  <si>
    <t>Stainless steel scrap 316 solids, clips, dealer buying price, delivered to yard Chicago, $/gross ton</t>
  </si>
  <si>
    <t>Stainless steel scrap 304 solids, clips, dealer buying price, delivered to yard Chicago, $/gross ton</t>
  </si>
  <si>
    <t>Stainless steel scrap 304 turnings, dealer buying price, delivered to yard Chicago, $/gross ton</t>
  </si>
  <si>
    <t>Stainless steel scrap 304 new clips, dealer buying price, delivered to yard Chicago, $/gross ton</t>
  </si>
  <si>
    <t>Stainless steel scrap 430 new clips, dealer buying price, delivered to yard Chicago, $/gross ton</t>
  </si>
  <si>
    <t>Stainless steel scrap 316 solids, clips, broker buying price, delivered to processor Chicago, US cents/lb</t>
  </si>
  <si>
    <t>Stainless steel scrap 304 solids, clips, broker buying price, delivered to processor Chicago, US cents/lb</t>
  </si>
  <si>
    <t>Stainless steel scrap 304 turnings, broker buying price, delivered to processor Chicago, US cents/lb</t>
  </si>
  <si>
    <t>Stainless steel scrap 430 bundles, solids, broker buying price, delivered to processor Chicago, US cents/lb</t>
  </si>
  <si>
    <t>Stainless steel scrap 430 turnings, broker buying price, delivered to processor Chicago, US cents/lb</t>
  </si>
  <si>
    <t>Stainless steel scrap 409 bundles, solids, broker buying price, delivered to processor Chicago, US cents/lb</t>
  </si>
  <si>
    <t>Stainless steel scrap 409 turnings, broker buying price, delivered to processor Chicago, US cents/lb</t>
  </si>
  <si>
    <t>Stainless steel scrap 316 solids, clips, dealer buying price, delivered to yard Cleveland, $/gross</t>
  </si>
  <si>
    <t>Stainless steel scrap 304 solids, clips, dealer buying price, delivered to yard Cleveland, $/gross</t>
  </si>
  <si>
    <t>Stainless steel scrap 304 turnings, dealer buying price, delivered to yard Cleveland, $/gross</t>
  </si>
  <si>
    <t>Stainless steel scrap 304 new clips, dealer buying price, delivered to yard Cleveland, $/gross</t>
  </si>
  <si>
    <t>Stainless steel scrap 430 new clips, dealer buying price, delivered to yard Cleveland, $/gross</t>
  </si>
  <si>
    <t>Stainless steel scrap 316 solids, clips, broker buying price, delivered to processor Cleveland, US cents/lb</t>
  </si>
  <si>
    <t>Stainless steel scrap 304 solids, clips, broker buying price, delivered to processor Cleveland, US cents/lb</t>
  </si>
  <si>
    <t>Stainless steel scrap 304 turnings, broker buying price, delivered to processor Cleveland, US cents/lb</t>
  </si>
  <si>
    <t>Stainless steel scrap 316 solids, clips, dealer buying price, delivered to yard Detroit, $/gross ton</t>
  </si>
  <si>
    <t>Stainless steel scrap 304 solids, clips, dealer buying price, delivered to yard Detroit, $/gross ton</t>
  </si>
  <si>
    <t>Stainless steel scrap 304 turnings, dealer buying price, delivered to yard Detroit, $/gross ton</t>
  </si>
  <si>
    <t>Stainless steel scrap 304 new clips, dealer buying price, delivered to yard Detroit, $/gross ton</t>
  </si>
  <si>
    <t>Stainless steel scrap 430 new clips, dealer buying price, delivered to yard Detroit, $/gross ton</t>
  </si>
  <si>
    <t>Stainless steel scrap 316 solids, clips, broker buying price, delivered to processor Detroit, US cents/lb</t>
  </si>
  <si>
    <t>Stainless steel scrap 304 solids, clips, broker buying price, delivered to processor Detroit, US cents/lb</t>
  </si>
  <si>
    <t>Stainless steel scrap 304 turnings, broker buying price, delivered to processor Detroit, US cents/lb</t>
  </si>
  <si>
    <t>Stainless steel scrap 430 bundles, solids, broker buying price, delivered to processor Detroit, US cents/lb</t>
  </si>
  <si>
    <t>Stainless steel scrap 409 bundles, solids, broker buying price, delivered to processor Detroit, US cents/lb</t>
  </si>
  <si>
    <t>Stainless steel scrap 409 turnings, broker buying price, delivered to processor Detroit, US cents/lb</t>
  </si>
  <si>
    <t>Stainless steel scrap 316 solids, clips, dealer buying price, delivered to yard Houston, $/gross ton</t>
  </si>
  <si>
    <t>Stainless steel scrap 304 solids, clips, dealer buying price, delivered to yard Houston, $/gross ton</t>
  </si>
  <si>
    <t>Stainless steel scrap 304 turnings, dealer buying price, delivered to yard Houston, $/gross ton</t>
  </si>
  <si>
    <t>Stainless steel scrap 316 solids, clips, broker buying price, delivered to processor Houston, US cents/lb</t>
  </si>
  <si>
    <t>Stainless steel scrap 304 solids, clips, broker buying price, delivered to processor Houston, US cents/lb</t>
  </si>
  <si>
    <t>Stainless steel scrap 304 turnings, broker buying price, delivered to processor Houston, US cents/lb</t>
  </si>
  <si>
    <t>Stainless steel scrap 430 bundles, solids, broker buying price, delivered to processor Houston, US cents/lb</t>
  </si>
  <si>
    <t>Stainless steel scrap 409 bundles, solids, broker buying price, delivered to processor Houston, US cents/lb</t>
  </si>
  <si>
    <t>Stainless steel scrap 316 solids, clips, dealer buying price, delivered to yard Los Angeles, $/gross ton</t>
  </si>
  <si>
    <t>Stainless steel scrap 304 solids, clips, dealer buying price, delivered to yard Los Angeles, $/gross ton</t>
  </si>
  <si>
    <t>Stainless steel scrap 304 turnings, dealer buying price, delivered to yard Los Angeles, $/gross ton</t>
  </si>
  <si>
    <t>Stainless steel scrap 304 new clips, dealer buying price, delivered to yard Los Angeles, $/gross ton</t>
  </si>
  <si>
    <t>Stainless steel scrap 304 solids, clips, export yard buying price, delivered to yard Los Angeles, US cents/lb</t>
  </si>
  <si>
    <t>Stainless steel scrap 304 turnings, export yard buying price, delivered to yard Los Angeles, US cents/lb</t>
  </si>
  <si>
    <t>Stainless steel scrap 430 bundles, solids, export yard buying price, delivered to yard Los Angeles, US cents/lb</t>
  </si>
  <si>
    <t>Stainless steel scrap 316 solids, clips, dealer buying price, delivered to yard New York, $/gross ton</t>
  </si>
  <si>
    <t>Stainless steel scrap 304 solids, clips, dealer buying price, delivered to yard New York, $/gross ton</t>
  </si>
  <si>
    <t>Stainless steel scrap 304 turnings, dealer buying price, delivered to yard New York, $/gross ton</t>
  </si>
  <si>
    <t>Stainless steel scrap 304 new clips, dealer buying price, delivered to yard New York, $/gross ton</t>
  </si>
  <si>
    <t>Stainless steel scrap 430 new clips, dealer buying price, delivered to yard New York, $/gross ton</t>
  </si>
  <si>
    <t>Stainless steel scrap 316 solids, clips, broker buying price, delivered to processor New York, US cents/lb</t>
  </si>
  <si>
    <t>Stainless steel scrap 304 solids, clips, broker buying price, delivered to processor New York, US cents/lb</t>
  </si>
  <si>
    <t>Stainless steel scrap 304 turnings, broker buying price, delivered to processor New York, US cents/lb</t>
  </si>
  <si>
    <t>Stainless steel scrap 304 solids, clips, export yard buying price, delivered to yard New York, US cents/lb</t>
  </si>
  <si>
    <t>Stainless steel scrap 304 turnings, export yard buying price, delivered to yard New York, US cents/lb</t>
  </si>
  <si>
    <t>Stainless steel scrap 430 bundles, solids, export yard buying price, delivered to yard New York, US cents/lb</t>
  </si>
  <si>
    <t>Stainless steel scrap 304 solids, clips, export yard buying price, delivered to yard Philadelphia, US cents/lb</t>
  </si>
  <si>
    <t>Stainless steel scrap 304 turnings, export yard buying price, delivered to yard Philadelphia, US cents/lb</t>
  </si>
  <si>
    <t>Stainless steel scrap 430 bundles, solids, export yard buying price, delivered to yard Philadelphia, US cents/lb</t>
  </si>
  <si>
    <t>Stainless steel scrap 316 solids, clips, dealer buying price, delivered to yard San Francisco, $/gross ton</t>
  </si>
  <si>
    <t>Stainless steel scrap 304 solids, clips, dealer buying price, delivered to yard San Francisco, $/gross ton</t>
  </si>
  <si>
    <t>Stainless steel scrap 304 turnings, dealer buying price, delivered to yard San Francisco, $/gross ton</t>
  </si>
  <si>
    <t>Stainless steel scrap 304 new clips, dealer buying price, delivered to yard San Francisco, $/gross ton</t>
  </si>
  <si>
    <t>Stainless steel scrap 304 solids, clips, export yard buying price, delivered to yard San Francisco, US cents/lb</t>
  </si>
  <si>
    <t>Stainless steel scrap 304 turnings, export yard buying price, delivered to yard San Francisco, US cents/lb</t>
  </si>
  <si>
    <t>Stainless steel scrap 430 bundles, solids, export yard buying price, delivered to yard San Francisco, US cents/lb</t>
  </si>
  <si>
    <t>Stainless steel scrap 316 solids, clips, consumer buying price, delivered to yard Pittsburgh, US cents/lb</t>
  </si>
  <si>
    <t>Stainless steel scrap 304 solids, clips, consumer buying price, delivered to yard Pittsburgh, US cents/lb</t>
  </si>
  <si>
    <t>Stainless steel scrap 304 turnings, consumer buying price, delivered to yard Pittsburgh, US cents/lb</t>
  </si>
  <si>
    <t>Stainless steel scrap 430 bundles, solids, consumer buying price, delivered to yard Pittsburgh, US cents/lb</t>
  </si>
  <si>
    <t>Stainless steel scrap 409 bundles, solids, consumer buying price, delivered to yard Pittsburgh, US cents/lb</t>
  </si>
  <si>
    <t xml:space="preserve">Stainless steel scrap 316 solids domestic, delivered merchants UK, £/tonne </t>
  </si>
  <si>
    <t xml:space="preserve">Stainless steel scrap 316 turnings domestic, delivered merchants UK, £/tonne </t>
  </si>
  <si>
    <t xml:space="preserve">Stainless steel scrap 316 solids import, cif main port Europe, €/tonne </t>
  </si>
  <si>
    <t xml:space="preserve">Stainless steel scrap 316 turnings import, cif main port Europe, €/tonne </t>
  </si>
  <si>
    <t xml:space="preserve">Stainless steel hot-rolled coil Asia grade 304, cif port East Asia, $/tonne </t>
  </si>
  <si>
    <t xml:space="preserve">Stainless steel cold-rolled sheet 2mm grade 304 transaction domestic, delivered North Europe, €/tonne </t>
  </si>
  <si>
    <t>Tellurium 99.9-99.99% Te min, in-whs Rotterdam, $/kg</t>
  </si>
  <si>
    <t>Tellurium 99.99% Te min, in-whs China, yuan/kg</t>
  </si>
  <si>
    <t>Titanium scrap turnings, unprocessed type 90/6/4, 0.5% Sn max, cif Europe, $/lb</t>
  </si>
  <si>
    <t>Titanium scrap turnings, unprocessed type 90/6/4, 0.5-2% Sn max, cif Europe, $/lb</t>
  </si>
  <si>
    <t>Titanium sponge Japan rotor quality, fob shipping point US, $/lb</t>
  </si>
  <si>
    <t>Titanium ingot 6AI-4V, fob shipping point US, $/lb</t>
  </si>
  <si>
    <t>Titanium plate alloy AMS 4911, fob shipping point US, $/lb</t>
  </si>
  <si>
    <t>Titanium bar alloy AMS 4928, fob shipping point US, $/lb</t>
  </si>
  <si>
    <t>Titanium plate commercially pure, fob shipping point US, $/lb</t>
  </si>
  <si>
    <t>Titanium sheet commercially pure, fob shipping point US, $/lb</t>
  </si>
  <si>
    <t>Titanium dioxide pigment, high quality, bulk volume, cfr Asia, $/tonne</t>
  </si>
  <si>
    <t>Titanium dioxide pigment, bulk volume, cif Northern Europe, €/tonne</t>
  </si>
  <si>
    <t>Titanium dioxide pigment, bulk volume, cif US, $/tonne</t>
  </si>
  <si>
    <t>Titanium dioxide pigment, bulk volume, cif Latin America, $/lb</t>
  </si>
  <si>
    <t>Vanadium pentoxide 98% V2O5 min, in-whs Rotterdam, $/lb V2O5</t>
  </si>
  <si>
    <t>Vanadium pentoxide 98% V2O5 min, fob China, $/lb V2O5</t>
  </si>
  <si>
    <t>Tungsten APT 88.5% WO3 min Europe, cif Rotterdam duty-free, $/mtu WO3</t>
  </si>
  <si>
    <t>Tungsten concentrate 65% WO3, in-whs China, yuan/tonne</t>
  </si>
  <si>
    <t>Tungsten APT 88.5% WO3 min, fob main ports China, $/mtu WO3</t>
  </si>
  <si>
    <t>Hafnium, max 1% Zr, in-whs global locations, $/kg</t>
  </si>
  <si>
    <t>Zircon, premium grade, 66.5% ZrO2 min, bulk, cif China, $/tonne</t>
  </si>
  <si>
    <t>Zircon, standard grade, 65.5% ZrO2 min, cif China, $/tonne</t>
  </si>
  <si>
    <t>Zircon, premium grade, 66.5% ZrO2 min, cif Spain, $/tonne</t>
  </si>
  <si>
    <t>Zinc SHG min 99.995% ingot premium, dp fca Rotterdam, $/tonne</t>
  </si>
  <si>
    <t>Zinc scrap galvanizers dross buying price, delivered smelters US, US cents/lb</t>
  </si>
  <si>
    <t>Zinc scrap new zinc clippings buying price, delivered smelters US, US cents/lb</t>
  </si>
  <si>
    <t>Zinc scrap old zinc (clean), buying price, delivered smelters US, US cents/lb</t>
  </si>
  <si>
    <t>Zinc SHG min 99.995% ingot premium, ddp Midwest US, US cents/lb</t>
  </si>
  <si>
    <t>Zinc diecasting alloy no3 and no7 premium, ddp Midwest US, US cents/lb</t>
  </si>
  <si>
    <t>Zinc diecasting alloy no5 premium, ddp Midwest US, US cents/lb</t>
  </si>
  <si>
    <t>Zinc diecasting alloy no2 premium, ddp Midwest US, US cents/lb</t>
  </si>
  <si>
    <t>Zinc-aluminum foundry alloys no8 premium, ddp Midwest US, US cents/lb</t>
  </si>
  <si>
    <t>Zinc-aluminum foundry alloys no12 premium, ddp Midwest US, US cents/lb</t>
  </si>
  <si>
    <t>Zinc-aluminum foundry alloys no27 premium, ddp Midwest US, US cents/lb</t>
  </si>
  <si>
    <t>Zinc scrap new zinc die cast, dealer buying price, delivered to yard Atlanta, US cents/lb</t>
  </si>
  <si>
    <t>Zinc scrap new zinc die cast, dealer buying price, delivered to yard Boston, US cents/lb</t>
  </si>
  <si>
    <t>Zinc scrap new zinc die cast, dealer buying price, delivered to yard Buffalo, US cents/lb</t>
  </si>
  <si>
    <t>Zinc scrap new zinc die cast, dealer buying price, delivered to yard Chicago, US cents/lb</t>
  </si>
  <si>
    <t>Zinc scrap new zinc die cast, dealer buying price, delivered to yard Detroit, US cents/lb</t>
  </si>
  <si>
    <t>Zinc scrap new zinc die cast, dealer buying price, delivered to yard Houston, US cents/lb</t>
  </si>
  <si>
    <t>Zinc scrap new zinc die cast, dealer buying price, delivered to yard Los Angeles, US cents/lb</t>
  </si>
  <si>
    <t>Zinc scrap new zinc die cast, dealer buying price, delivered to yard New York, US cents/lb</t>
  </si>
  <si>
    <t>Zinc scrap new zinc die cast, dealer buying price, delivered to yard San Francisco, US cents/lb</t>
  </si>
  <si>
    <t>Zinc scrap new zinc die cast, dealer buying price, delivered to yard St Louis, US cents/lb</t>
  </si>
  <si>
    <t>Zinc scrap new zinc die cast, dealer buying price, delivered to yard Montreal, Canadian cents/lb</t>
  </si>
  <si>
    <t>Zinc scrap old zinc die cast, dealer buying price, delivered to yard Atlanta, US cents/lb</t>
  </si>
  <si>
    <t>Zinc scrap old zinc die cast, dealer buying price, delivered to yard Boston, US cents/lb</t>
  </si>
  <si>
    <t>Zinc scrap old zinc die cast, dealer buying price, delivered to yard Buffalo, US cents/lb</t>
  </si>
  <si>
    <t>Zinc scrap old zinc die cast, dealer buying price, delivered to yard Chicago, US cents/lb</t>
  </si>
  <si>
    <t>Zinc scrap old zinc die cast, dealer buying price, delivered to yard Detroit, US cents/lb</t>
  </si>
  <si>
    <t>Zinc scrap old zinc die cast, dealer buying price, delivered to yard Houston, US cents/lb</t>
  </si>
  <si>
    <t>Zinc scrap old zinc die cast, dealer buying price, delivered to yard Los Angeles, US cents/lb</t>
  </si>
  <si>
    <t>Zinc scrap old zinc die cast, dealer buying price, delivered to yard New York, US cents/lb</t>
  </si>
  <si>
    <t>Zinc scrap old zinc die cast, dealer buying price, delivered to yard San Francisco, US cents/lb</t>
  </si>
  <si>
    <t>Zinc scrap old zinc die cast, dealer buying price, delivered to yard St Louis, US cents/lb</t>
  </si>
  <si>
    <t>Zinc scrap old zinc die cast, dealer buying price, delivered to yard Montreal, Canadian cents/lb</t>
  </si>
  <si>
    <t>Zinc scrap old zinc die cast, dealer buying price, delivered to yard Toronto, Canadian cents/lb</t>
  </si>
  <si>
    <t>Zinc scrap old zinc, dealer buying price, delivered to yard Atlanta, US cents/lb</t>
  </si>
  <si>
    <t>Zinc scrap old zinc, dealer buying price, delivered to yard Boston, US cents/lb</t>
  </si>
  <si>
    <t>Zinc scrap old zinc, dealer buying price, delivered to yard Buffalo, US cents/lb</t>
  </si>
  <si>
    <t>Zinc scrap old zinc, dealer buying price, delivered to yard Chicago, US cents/lb</t>
  </si>
  <si>
    <t>Zinc scrap old zinc, dealer buying price, delivered to yard Detroit, US cents/lb</t>
  </si>
  <si>
    <t>Zinc scrap old zinc, dealer buying price, delivered to yard Houston, US cents/lb</t>
  </si>
  <si>
    <t>Zinc scrap old zinc, dealer buying price, delivered to yard Los Angeles, US cents/lb</t>
  </si>
  <si>
    <t>Zinc scrap old zinc, dealer buying price, delivered to yard New York, US cents/lb</t>
  </si>
  <si>
    <t>Zinc scrap old zinc, dealer buying price, delivered to yard San Francisco, US cents/lb</t>
  </si>
  <si>
    <t>Zinc scrap old zinc, dealer buying price, delivered to yard St Louis, US cents/lb</t>
  </si>
  <si>
    <t>Zinc scrap die cast automotive grilles, dealer buying price, delivered to yard Boston, US cents/lb</t>
  </si>
  <si>
    <t>Zinc scrap die cast automotive grilles, dealer buying price, delivered to yard Buffalo, US cents/lb</t>
  </si>
  <si>
    <t>Zinc scrap die cast automotive grilles, dealer buying price, delivered to yard Chicago, US cents/lb</t>
  </si>
  <si>
    <t>Zinc scrap die cast automotive grilles, dealer buying price, delivered to yard Detroit, US cents/lb</t>
  </si>
  <si>
    <t>Zinc scrap die cast automotive grilles, dealer buying price, delivered to yard Houston, US cents/lb</t>
  </si>
  <si>
    <t>Zinc scrap die cast automotive grilles, dealer buying price, delivered to yard St Louis, US cents/lb</t>
  </si>
  <si>
    <t>Zinc scrap die cast automotive grilles, dealer buying price, delivered to yard Montreal, Canadian cents/lb</t>
  </si>
  <si>
    <t>Zinc SHG min 99.995% ingot all-in price, ddp Midwest US, US cents/lb</t>
  </si>
  <si>
    <t>Zinc diecasting alloy no3 and no7, ddp Midwest US, US cents/lb</t>
  </si>
  <si>
    <t>Zinc diecasting alloy no5, ddp Midwest US, US cents/lb</t>
  </si>
  <si>
    <t>Zinc diecasting alloy no2, ddp Midwest US, US cents/lb</t>
  </si>
  <si>
    <t>Zinc-aluminum foundry alloys no8, ddp Midwest US, US cents/lb</t>
  </si>
  <si>
    <t>Zinc-aluminum foundry alloys no12, ddp Midwest US, US cents/lb</t>
  </si>
  <si>
    <t>Zinc-aluminum foundry alloys no27, ddp Midwest US, US cents/lb</t>
  </si>
  <si>
    <t>Zinc SHG min 99.995% ingot premium, ddp Midwest US, $/lb</t>
  </si>
  <si>
    <t xml:space="preserve">Zinc rand fixing price for LME trade, rand/tonne </t>
  </si>
  <si>
    <t>Zinc SHG min 99.995% ingot premium monthly average, delivered UK, £/tonne</t>
  </si>
  <si>
    <t>Zinc import arbitrage, $/tonne</t>
  </si>
  <si>
    <t>Zinc import arbitrage, yuan/tonne</t>
  </si>
  <si>
    <t>Zinc SHG min 99.995% ingot premium, cif Southeast Asia, $/tonne</t>
  </si>
  <si>
    <t>Zinc SHG min 99.995% ingot premium, cif dup India, $/tonne</t>
  </si>
  <si>
    <t>Zinc SHG min 99.995% ingot premium, cif dp India, $/tonne</t>
  </si>
  <si>
    <t>Zinc SHG min 99.995% ingot premium, dp fca Antwerp, $/tonne</t>
  </si>
  <si>
    <t>Zinc SHG min 99.995% ingot premium, ddp Italy, $/per tonne</t>
  </si>
  <si>
    <t>Zinc SHG min 99.995% ingot premium, fca dp Italy, $/tonne</t>
  </si>
  <si>
    <t>Zinc SHG min 99.995% warrant premium, in-whs US, $/per tonne</t>
  </si>
  <si>
    <t>Zinc SHG min 99.995% ingot premium, cif Shanghai, $/per tonne</t>
  </si>
  <si>
    <t>Zinc spot concentrate TC, cif China, $/per tonne</t>
  </si>
  <si>
    <t>Zinc concentrate TC annual benchmark, cif China, $/per tonne</t>
  </si>
  <si>
    <t>Zinc SHG 99.995% ingot premium, fca Singapore, $/per tonne</t>
  </si>
  <si>
    <t>Zinc SHG 99.995% ingot premium, fca Malaysia,  $/per tonne</t>
  </si>
  <si>
    <t>Zinc SHG 99.995% ingot premium, cif Taiwan $/tonne</t>
  </si>
  <si>
    <t>Zinc SHG min 99.995% warrant premium, in-whs North Europe, $/tonne</t>
  </si>
  <si>
    <t>Zinc min 99.995% ingot premium, in-whs Shanghai, $/tonne</t>
  </si>
  <si>
    <t>Zinc concentrate TC spot, delivered North China, yuan/tonne</t>
  </si>
  <si>
    <t>Zinc concentrate TC spot, delivered South China, yuan/tonne</t>
  </si>
  <si>
    <t>Cadmium 99.95% min, cif global ports, cents/lb</t>
  </si>
  <si>
    <t>Cadmium 99.99% min, cif global ports, cents/lb</t>
  </si>
  <si>
    <t>Graphite amorphous 80-85% C, -200 mesh, FCL, cif China to Europe, $/tonne</t>
  </si>
  <si>
    <t>Graphite amorphous 80% C, -200 mesh, fob China, $/tonne</t>
  </si>
  <si>
    <t>Steel heavy plate 8-50mm export, fob Black Sea, CIS, $/tonne</t>
  </si>
  <si>
    <t>Steel hollow sections ASTM A500 Grade B domestic, fob mill US, $/short ton</t>
  </si>
  <si>
    <t>Steel billet export, fob main port Turkey, $/tonne</t>
  </si>
  <si>
    <t>MB-STE-0851</t>
  </si>
  <si>
    <t>Steel hollow sections ASTM 500 Grade B import, ddp US port of entry, $/short ton</t>
  </si>
  <si>
    <t>Ferro-molybdenum 65-70% Mo, in-whs Pittsburgh, $/lb</t>
  </si>
  <si>
    <t>Lead concentrates</t>
  </si>
  <si>
    <t>Stainless steel scrap 316 solids, clips, dealer buying price, delivered to yard Houston, US cents/lb</t>
  </si>
  <si>
    <t>Stainless steel scrap 304 solids, clips, dealer buying price, delivered to yard Houston, US cents/lb</t>
  </si>
  <si>
    <t>Stainless steel scrap 304 turnings, dealer buying price, delivered to yard Houston, US cents/lb</t>
  </si>
  <si>
    <t>Fused alumina</t>
  </si>
  <si>
    <t>Calcined alumina</t>
  </si>
  <si>
    <t>Chromite chemical grade</t>
  </si>
  <si>
    <t>Chromite foundry grade</t>
  </si>
  <si>
    <t>Chromite refractory grade</t>
  </si>
  <si>
    <t>Copper concentrates</t>
  </si>
  <si>
    <t>Dead burned magnesia</t>
  </si>
  <si>
    <t>Calcined magnesia</t>
  </si>
  <si>
    <t>Steel cold-rolled sheet domestic, cpt Moscow, Russia, rubles/tonne incl. VAT</t>
  </si>
  <si>
    <t>Steel hot-rolled sheet domestic, cpt Moscow, Russia, rubles/tonne incl. VAT</t>
  </si>
  <si>
    <t>Steel reinforcing bar (rebar) domestic, cpt Moscow, Russia, rubles/tonne incl. VAT</t>
  </si>
  <si>
    <t>Steel plate domestic, cpt Moscow, Russia, rubles/tonne incl. VAT</t>
  </si>
  <si>
    <t>HMS 1&amp;2 (80:20)</t>
  </si>
  <si>
    <t>Selenium 99.5% Se</t>
  </si>
  <si>
    <t>MB-STS-0282</t>
  </si>
  <si>
    <t>Stainless steel cold-rolled coil 2mm grade 304 export, fob China, $/tonne</t>
  </si>
  <si>
    <t>MB-STS-0283</t>
  </si>
  <si>
    <t>Stainless steel hot-rolled coil grade 304 export, fob China, $/tonne</t>
  </si>
  <si>
    <t>Steel hot-dipped galvanized coil domestic, exw Turkey, $/tonne</t>
  </si>
  <si>
    <t>Alumina min 98.5% Al2O3</t>
  </si>
  <si>
    <t>Arsenic 99% min</t>
  </si>
  <si>
    <t>Bismuth 99.99%</t>
  </si>
  <si>
    <t>MB-FEM-0006</t>
  </si>
  <si>
    <t>MB-FEM-0007</t>
  </si>
  <si>
    <t>MB-FES-0004</t>
  </si>
  <si>
    <t>MB-FES-0005</t>
  </si>
  <si>
    <t>MB-HF-0001</t>
  </si>
  <si>
    <t>Iodine 99.5%</t>
  </si>
  <si>
    <t>MB-IN-0002</t>
  </si>
  <si>
    <t>MB-IN-0003</t>
  </si>
  <si>
    <t>Fused magnesia</t>
  </si>
  <si>
    <t>Magnesium 99%</t>
  </si>
  <si>
    <t>Silicon 99%</t>
  </si>
  <si>
    <t>Hot-Rolled Coil Steel</t>
  </si>
  <si>
    <t>Steel hot-rolled coil index, fob mill US, $/short ton</t>
  </si>
  <si>
    <t>Steel cold-rolled coil, fob mill US, $/short ton</t>
  </si>
  <si>
    <t>Steel hot-dipped galvanized (base) steel coil, fob mill US, $/short ton</t>
  </si>
  <si>
    <t>Zinc concentrates</t>
  </si>
  <si>
    <t>Aluminum scrap mixed low copper clips, buying price, delivered Midwest secondary smelters, US cents/lb</t>
  </si>
  <si>
    <t>Aluminum scrap mixed high copper clips, buying price, delivered Midwest secondary smelters, US cents/lb</t>
  </si>
  <si>
    <t>Aluminum scrap industrial castings, dealer buying price, delivered to yard Montreal, Canadian cents/lb</t>
  </si>
  <si>
    <t>Aluminum scrap industrial castings, dealer buying price, delivered to yard Toronto, Canadian cents/lb</t>
  </si>
  <si>
    <t>Iron ore 62% Fe low-alumina fines, cfr Qingdao, $/tonne</t>
  </si>
  <si>
    <t>Nickel min 99.8% briquette premium, cif Shanghai, $/tonne</t>
  </si>
  <si>
    <t>Stainless steel scrap 316 solids, clips, dealer buying price, delivered to yard Montreal, Canadian $/gross ton</t>
  </si>
  <si>
    <t>Stainless steel scrap 304 solids, clips, dealer buying price, delivered to yard Montreal, Canadian $/gross ton</t>
  </si>
  <si>
    <t>Stainless steel scrap 304 turnings, dealer buying price, delivered to yard Montreal, Canadian $/gross ton</t>
  </si>
  <si>
    <t>Stainless steel scrap 304 new clips, dealer buying price, delivered to yard Montreal, Canadian $/gross ton</t>
  </si>
  <si>
    <t>Zinc scrap old zinc, dealer buying price, delivered to yard Montreal, Canadian cents/lb</t>
  </si>
  <si>
    <t>Fluorspar, acidspar, 97% CaF2, wet filtercake, fob Tampico, Mexico, $/tonne</t>
  </si>
  <si>
    <t>Fluorspar, metspar, min 85% CaF2, fob Tampico, Mexico, $/tonne</t>
  </si>
  <si>
    <t>Nickel &gt;99.80%</t>
  </si>
  <si>
    <t>Lead &gt;99.97%</t>
  </si>
  <si>
    <t>Steel scrap No1 busheling, consumer buying price, fob Montreal, Canadian $/net ton</t>
  </si>
  <si>
    <t>Tin &gt;99.90%</t>
  </si>
  <si>
    <t>Copper scrap No1 comp solids, buying price, delivered to brass ingot makers, US cents/lb</t>
  </si>
  <si>
    <t>Pig iron import, cfr Italy, $/tonne</t>
  </si>
  <si>
    <t>Iron ore 62% Fe Pilbara blend fines, cfr Qingdao, $/tonne</t>
  </si>
  <si>
    <t/>
  </si>
  <si>
    <t>Cobalt &gt;99.8%</t>
  </si>
  <si>
    <t>Tin &gt;99.85%</t>
  </si>
  <si>
    <t>Zinc special high grade &gt;99.995%</t>
  </si>
  <si>
    <t>US</t>
  </si>
  <si>
    <t>fob New Orleans</t>
  </si>
  <si>
    <t>SPB</t>
  </si>
  <si>
    <t>Copper concentrates TC index, cif Asia Pacific, $/tonne</t>
  </si>
  <si>
    <t>Copper concentrates RC index, cif Asia Pacific, US cents/Ib</t>
  </si>
  <si>
    <t>$/tonne LOW</t>
  </si>
  <si>
    <t>$/tonne HIGH</t>
  </si>
  <si>
    <t>Brazilian foundry pig iron (high grade, 10-15% nickel content)</t>
  </si>
  <si>
    <t>Pig iron export, fob port of Vitoria/Rio, Brazil, $/tonne</t>
  </si>
  <si>
    <t>Canadian Dollar cent</t>
  </si>
  <si>
    <t>MB-STE-0869</t>
  </si>
  <si>
    <t>Steel OCTG API 5CT - Casing J55 import South Korean-made, cif Houston, $/short ton</t>
  </si>
  <si>
    <t>MB-STE-0870</t>
  </si>
  <si>
    <t>Steel OCTG API 5CT - Casing J55 import non-South Korean-made, cif Houston, $/short ton</t>
  </si>
  <si>
    <t>MB-STE-0871</t>
  </si>
  <si>
    <t>Steel ERW line pipe (X52) import South Korean-made, cif Houston, $/short ton</t>
  </si>
  <si>
    <t>MB-STE-0872</t>
  </si>
  <si>
    <t>Steel ERW line pipe (X52) import non-South Korean-made, cif Houston, $/short ton</t>
  </si>
  <si>
    <t>MB-STE-0873</t>
  </si>
  <si>
    <t>Steel ERW line pipe (X70)</t>
  </si>
  <si>
    <t>Steel ERW line pipe (X70), fob mill US, $/short ton</t>
  </si>
  <si>
    <t>Steel scrap 5C loose old light domestic, delivered inter-merchant UK, £/tonne</t>
  </si>
  <si>
    <t>MB-AL-0364</t>
  </si>
  <si>
    <t>Aluminum scrap 63S aluminum solids, dealer buying price, delivered to yard US, US cents/lb</t>
  </si>
  <si>
    <t>MB-AL-0365</t>
  </si>
  <si>
    <t>Aluminum scrap aluminum borings, turnings, clean &amp; dry, dealer buying price, delivered to yard US, US cents/lb</t>
  </si>
  <si>
    <t>MB-AL-0366</t>
  </si>
  <si>
    <t>Aluminum scrap industrial castings, dealer buying price, delivered to yard US, US cents/lb</t>
  </si>
  <si>
    <t>MB-AL-0367</t>
  </si>
  <si>
    <t>Aluminum scrap litho sheets, dealer buying price, delivered to yard US, US cents/lb</t>
  </si>
  <si>
    <t>MB-AL-0368</t>
  </si>
  <si>
    <t>Aluminum scrap mixed clips, dealer buying price, delivered to yard US, US cents/lb</t>
  </si>
  <si>
    <t>MB-AL-0369</t>
  </si>
  <si>
    <t>Aluminum scrap mixed low copper clips, dealer buying price, delivered to yard US, US cents/lb</t>
  </si>
  <si>
    <t>MB-AL-0370</t>
  </si>
  <si>
    <t>Aluminum scrap old aluminum sheet &amp; cast, dealer buying price, delivered to yard US, US cents/lb</t>
  </si>
  <si>
    <t>MB-AL-0371</t>
  </si>
  <si>
    <t>Aluminum scrap painted aluminum siding, dealer buying price, delivered to yard US, US cents/lb</t>
  </si>
  <si>
    <t>MB-AL-0372</t>
  </si>
  <si>
    <t>Aluminum scrap segregated low copper clips, dealer buying price, delivered to yard US, US cents/lb</t>
  </si>
  <si>
    <t>MB-AL-0373</t>
  </si>
  <si>
    <t>Aluminum scrap used beverage cans, clean &amp; dry, dealer buying price, delivered to yard US, US cents/lb</t>
  </si>
  <si>
    <t>MB-CU-0413</t>
  </si>
  <si>
    <t>Copper scrap 70-30 brass clips, dealer buying price, delivered to yard US, US cents/lb</t>
  </si>
  <si>
    <t>MB-CU-0414</t>
  </si>
  <si>
    <t>Copper scrap auto radiators (unsweated), dealer buying price, delivered to yard US, US cents/lb</t>
  </si>
  <si>
    <t>MB-CU-0415</t>
  </si>
  <si>
    <t>Copper scrap light copper, dealer buying price, delivered to yard US, US cents/lb</t>
  </si>
  <si>
    <t>MB-CU-0416</t>
  </si>
  <si>
    <t>Copper scrap mixed yellow brass turnings, borings, dealer buying price, delivered to yard US, US cents/lb</t>
  </si>
  <si>
    <t>MB-CU-0417</t>
  </si>
  <si>
    <t>Copper scrap No1 heavy copper &amp; wire, dealer buying price, delivered to yard US, US cents/lb</t>
  </si>
  <si>
    <t>MB-CU-0418</t>
  </si>
  <si>
    <t>Copper scrap No2 heavy copper &amp; wire, dealer buying price, delivered to yard US, US cents/lb</t>
  </si>
  <si>
    <t>MB-CU-0419</t>
  </si>
  <si>
    <t>Copper scrap red brass solids, dealer buying price, delivered to yard US, US cents/lb</t>
  </si>
  <si>
    <t>MB-CU-0420</t>
  </si>
  <si>
    <t>Copper scrap red brass turnings, borings, dealer buying price, delivered to yard US, US cents/lb</t>
  </si>
  <si>
    <t>MB-CU-0421</t>
  </si>
  <si>
    <t>Copper scrap yellow brass solids, dealer buying price, delivered to yard US, US cents/lb</t>
  </si>
  <si>
    <t>MB-PB-0111</t>
  </si>
  <si>
    <t>Lead scrap heavy soft lead, dealer buying price, delivered to yard US, US cents/lb</t>
  </si>
  <si>
    <t>MB-PB-0112</t>
  </si>
  <si>
    <t>Lead scrap undrained whole batteries, dealer buying price, delivered to yard US, US cents/lb</t>
  </si>
  <si>
    <t>MB-ZN-0122</t>
  </si>
  <si>
    <t>Zinc scrap old zinc scrap, dealer buying price, delivered to yard US, US cents/lb</t>
  </si>
  <si>
    <t>US Dollar</t>
  </si>
  <si>
    <t>MB-CU-0411</t>
  </si>
  <si>
    <t>Copper cathode equivalent</t>
  </si>
  <si>
    <t>Copper EQ cathode premium, cif Europe, $/tonne</t>
  </si>
  <si>
    <t>MB-CU-0412</t>
  </si>
  <si>
    <t>Copper EQ cathode premium, cif Shanghai, $/tonne</t>
  </si>
  <si>
    <t>Dry Metric Ton</t>
  </si>
  <si>
    <t>Gross Ton</t>
  </si>
  <si>
    <t>Dry Metric Ton Unit</t>
  </si>
  <si>
    <t>Short Ton</t>
  </si>
  <si>
    <t>Ferro-chrome 50% Cr import, cif main Chinese ports, $/Ib contained Cr</t>
  </si>
  <si>
    <t>Long Ton</t>
  </si>
  <si>
    <t>Nickel Unit</t>
  </si>
  <si>
    <t>Steel hot-rolled coil index domestic, exw Northern Europe, €/tonne</t>
  </si>
  <si>
    <t>Steel hot-rolled coil domestic, exw Northern China, yuan/tonne</t>
  </si>
  <si>
    <t>MB-STE-0794</t>
  </si>
  <si>
    <t>Seamless OCTG API 5CT casing L80</t>
  </si>
  <si>
    <t>Middle East seamless OCTG casing J/K 55 (btc connection) cfr US$/tonne</t>
  </si>
  <si>
    <t>MB-STE-0795</t>
  </si>
  <si>
    <t>Middle East seamless OCTG casing L80 (btc connection) cfr US$/tonne</t>
  </si>
  <si>
    <t>MB-STE-0796</t>
  </si>
  <si>
    <t>Middle East seamless OCTG casing L80 (premium connection) cfr US$/tonne</t>
  </si>
  <si>
    <t>MB-STE-0797</t>
  </si>
  <si>
    <t>Middle East seamless Linepipe API 5L B cfr US$/tonne</t>
  </si>
  <si>
    <t>MB-STE-0798</t>
  </si>
  <si>
    <t>Middle East seamless Linepipe API 5L X65 cfr US$/tonne</t>
  </si>
  <si>
    <t>MB-STE-0799</t>
  </si>
  <si>
    <t>Seamless OCTG API 5CT casing J/K 55</t>
  </si>
  <si>
    <t>Western Europe seamless OCTG casing J/K 55 (btc connection) fob €/tonne</t>
  </si>
  <si>
    <t>Western Europe</t>
  </si>
  <si>
    <t>MB-STE-0800</t>
  </si>
  <si>
    <t>Western Europe seamless OCTG casing L80 (premium connection) fob €/tonne</t>
  </si>
  <si>
    <t>MB-STE-0801</t>
  </si>
  <si>
    <t>Western Europe seamless Linepipe API 5L B fob €/tonne</t>
  </si>
  <si>
    <t>MB-STE-0802</t>
  </si>
  <si>
    <t>Western Europe seamless Linepipe API 5L X65 fob €/tonne</t>
  </si>
  <si>
    <t>MB-STE-0803</t>
  </si>
  <si>
    <t>Eastern Europe seamless OCTG casing J/K 55 (btc connection) fob €/tonne</t>
  </si>
  <si>
    <t>MB-STE-0804</t>
  </si>
  <si>
    <t>Eastern Europe seamless OCTG casing L80 (btc connection) fob €/tonne</t>
  </si>
  <si>
    <t>MB-STE-0805</t>
  </si>
  <si>
    <t>Eastern Europe seamless Linepipe API 5L X42 fob €/tonne</t>
  </si>
  <si>
    <t>MB-STE-0806</t>
  </si>
  <si>
    <t>Seamless mechanical/industrial pipe</t>
  </si>
  <si>
    <t>Seamless gas and water pipe (EN10255) fob Europe €/tonne</t>
  </si>
  <si>
    <t>MB-STE-0807</t>
  </si>
  <si>
    <t>Seamless mechanical tube (EN10297) fob Europe €/tonne</t>
  </si>
  <si>
    <t>MB-STE-0808</t>
  </si>
  <si>
    <t>Cold-drawn Seamless precision tube (EN10305) fob Europe €/tonne</t>
  </si>
  <si>
    <t>MB-STE-0809</t>
  </si>
  <si>
    <t>Seamless boiler tube (EN10216b) fob Europe €/tonne</t>
  </si>
  <si>
    <t>MB-STE-0810</t>
  </si>
  <si>
    <t>Russia Round billet seamless (fob) Rub/tonne</t>
  </si>
  <si>
    <t>MB-STE-0811</t>
  </si>
  <si>
    <t>Russia seamless OCTG casing J/K 55 (btc connection) distrbutor FCA Rub/tonne</t>
  </si>
  <si>
    <t>MB-STE-0812</t>
  </si>
  <si>
    <t>Russia seamless Linepipe API 5L X65 distrbutor FCA Rub/tonne</t>
  </si>
  <si>
    <t>MB-STE-0813</t>
  </si>
  <si>
    <t>Japan seamless OCTG casing J/K 55 (btc connection) fob US$/tonne</t>
  </si>
  <si>
    <t>MB-STE-0814</t>
  </si>
  <si>
    <t>Japan seamless OCTG casing L80 (premium connection) fob US$/tonne</t>
  </si>
  <si>
    <t>MB-STE-0815</t>
  </si>
  <si>
    <t>Seamless OCTG Cr 13</t>
  </si>
  <si>
    <t>Japan seamless OCTG L80 Cr 13 fob US$/tonne</t>
  </si>
  <si>
    <t>MB-STE-0816</t>
  </si>
  <si>
    <t>Japan seamless Linepipe API 5L B fob US$/tonne</t>
  </si>
  <si>
    <t>MB-STE-0817</t>
  </si>
  <si>
    <t>Japan seamless Linepipe API 5L X65 fob US$/tonne</t>
  </si>
  <si>
    <t>MB-STE-0818</t>
  </si>
  <si>
    <t>Steel ERW line pipe (X42)</t>
  </si>
  <si>
    <t>Middle East welded ERW linepipe API 5L X42 US$/tonne</t>
  </si>
  <si>
    <t>MB-STE-0819</t>
  </si>
  <si>
    <t>Middle East welded ERW linepipe API 5L X65 US$/tonne</t>
  </si>
  <si>
    <t>MB-STE-0820</t>
  </si>
  <si>
    <t>Steel UOE line pipe (X65)</t>
  </si>
  <si>
    <t>Middle East welded LSAW linepipe API 5L X65 US$/tonne</t>
  </si>
  <si>
    <t>MB-STE-0821</t>
  </si>
  <si>
    <t>Steel spiral DSAW pipe (X65)</t>
  </si>
  <si>
    <t>Middle East welded Spiral DSAW linepipe API 5L X65 US$/tonne</t>
  </si>
  <si>
    <t>MB-STE-0822</t>
  </si>
  <si>
    <t>Welded OCTG API 5CT J/K55</t>
  </si>
  <si>
    <t>Middle East welded ERW OCTG casing J/K 55 US$/tonne</t>
  </si>
  <si>
    <t>MB-STE-0823</t>
  </si>
  <si>
    <t>Europe welded ERW linepipe API 5L X42 fob €/tonne</t>
  </si>
  <si>
    <t>MB-STE-0824</t>
  </si>
  <si>
    <t>Europe welded LSAW linepipe API 5L X65 fob €/tonne</t>
  </si>
  <si>
    <t>MB-STE-0825</t>
  </si>
  <si>
    <t>Europe welded Spiral DSAW linepipe API 5L X65 fob €/tonne</t>
  </si>
  <si>
    <t>MB-STE-0826</t>
  </si>
  <si>
    <t>Europe welded API plate X65 sour grade fob €/tonne</t>
  </si>
  <si>
    <t>MB-STE-0827</t>
  </si>
  <si>
    <t>Europe welded API plate X65 non-sour grade fob €/tonne</t>
  </si>
  <si>
    <t>MB-STE-0828</t>
  </si>
  <si>
    <t>Europe welded API coil X65, ex-mill €/tonne</t>
  </si>
  <si>
    <t>MB-STE-0829</t>
  </si>
  <si>
    <t>Russia welded ERW linepipe API 5L X65 US$/tonne</t>
  </si>
  <si>
    <t>MB-STE-0830</t>
  </si>
  <si>
    <t>Russia welded LSAW linepipe API 5L X65 US$/tonne</t>
  </si>
  <si>
    <t>MB-STE-0831</t>
  </si>
  <si>
    <t>Japan welded ERW linepipe API 5L X42 export fob US$/tonne</t>
  </si>
  <si>
    <t>MB-STE-0832</t>
  </si>
  <si>
    <t>Japan welded ERW linepipe API 5L X65 export fob US$/tonne</t>
  </si>
  <si>
    <t>MB-STE-0833</t>
  </si>
  <si>
    <t>Japan welded LSAW linepipe API 5L X65 export fob US$/tonne</t>
  </si>
  <si>
    <t>MB-STE-0834</t>
  </si>
  <si>
    <t>India welded ERW linepipe API 5L X65 export fob US$/tonne</t>
  </si>
  <si>
    <t>MB-STE-0835</t>
  </si>
  <si>
    <t>India welded LSAW linepipe API 5L X65 export fob US$/tonne</t>
  </si>
  <si>
    <t>MB-STE-0836</t>
  </si>
  <si>
    <t>China export seamless OCTG casing J/K 55 (btc connection) fob US$/tonne</t>
  </si>
  <si>
    <t>MB-STE-0837</t>
  </si>
  <si>
    <t>China export seamless OCTG casing P110 (btc connection) fob US$/tonne</t>
  </si>
  <si>
    <t>MB-STE-0838</t>
  </si>
  <si>
    <t>China export seamless OCTG casing P110 (premium connection) fob US$/tonne</t>
  </si>
  <si>
    <t>MB-STE-0839</t>
  </si>
  <si>
    <t>China export seamless Linepipe API 5L B fob US$/tonne</t>
  </si>
  <si>
    <t>MB-STE-0840</t>
  </si>
  <si>
    <t>China export seamless Linepipe API 5L X65 fob US$/tonne</t>
  </si>
  <si>
    <t>MB-STE-0841</t>
  </si>
  <si>
    <t>Seamless mechanical ASTM A519</t>
  </si>
  <si>
    <t>China export Seamless mechanical tube (ASTM A519) fob</t>
  </si>
  <si>
    <t>MB-STE-0842</t>
  </si>
  <si>
    <t>China export Seamless drawn tube (4)</t>
  </si>
  <si>
    <t>MB-STE-0843</t>
  </si>
  <si>
    <t>China export Seamless boiler tube (ASTM A106b) fob (3)</t>
  </si>
  <si>
    <t>MB-STE-0844</t>
  </si>
  <si>
    <t>China export welded ERW linepipe API 5L grade B fob US$/tonne</t>
  </si>
  <si>
    <t>MB-STE-0845</t>
  </si>
  <si>
    <t>China export welded LSAW linepipe API 5L X60 fob US$/tonne</t>
  </si>
  <si>
    <t>MB-STE-0846</t>
  </si>
  <si>
    <t>Asia Region welded API plate X65 sour grade fob US$/tonne</t>
  </si>
  <si>
    <t>MB-STE-0847</t>
  </si>
  <si>
    <t>Asia Region welded API plate X65 non-sour grade fob US$/tonne</t>
  </si>
  <si>
    <t>MB-STE-0852</t>
  </si>
  <si>
    <t>US welded LSAW linepipe API 5L X65 $/tonne</t>
  </si>
  <si>
    <t>MB-STE-0853</t>
  </si>
  <si>
    <t>US welded Spiral DSAW linepipe API 5L X65 $/tonne</t>
  </si>
  <si>
    <t>MB-STE-0854</t>
  </si>
  <si>
    <t>Tinplate 0.21mm basis</t>
  </si>
  <si>
    <t>Tinplate, 0.21mm basis, US Domestic, $/short ton</t>
  </si>
  <si>
    <t>MB-STE-0855</t>
  </si>
  <si>
    <t>Tinplate, 0.21mm basis, Latin American export, $/tonne</t>
  </si>
  <si>
    <t>MB-STE-0856</t>
  </si>
  <si>
    <t>Tinplate, 0.21mm basis, Europe export, $/tonne</t>
  </si>
  <si>
    <t>MB-STE-0857</t>
  </si>
  <si>
    <t>Tinplate, 0.21mm basis, Germany domestic, €/tonne</t>
  </si>
  <si>
    <t>MB-STE-0858</t>
  </si>
  <si>
    <t>Tinplate, 0.21mm basis, France domestic, €/tonne</t>
  </si>
  <si>
    <t>France</t>
  </si>
  <si>
    <t>MB-STE-0859</t>
  </si>
  <si>
    <t>Tinplate, 0.21mm basis, Italy domestic, €/tonne</t>
  </si>
  <si>
    <t>MB-STE-0860</t>
  </si>
  <si>
    <t>Tinplate, 0.21mm basis, UK domestic, £/tonne</t>
  </si>
  <si>
    <t>MB-STE-0861</t>
  </si>
  <si>
    <t>Tinplate, 0.21mm basis, CIS export, $/tonne</t>
  </si>
  <si>
    <t>MB-STE-0862</t>
  </si>
  <si>
    <t>Tinplate, 0.21mm basis, Gulf import, $/tonne</t>
  </si>
  <si>
    <t>Persian Gulf Nations</t>
  </si>
  <si>
    <t>MB-STE-0863</t>
  </si>
  <si>
    <t>Tinplate, 0.21mm basis, Japanese domestic, yen/tonne</t>
  </si>
  <si>
    <t>Japan Yen</t>
  </si>
  <si>
    <t>MB-STE-0864</t>
  </si>
  <si>
    <t>Tinplate, 0.21mm basis, Japanese export, $/tonne</t>
  </si>
  <si>
    <t>MB-STE-0865</t>
  </si>
  <si>
    <t>Tinplate, 0.21mm basis, Korean domestic, won/tonne</t>
  </si>
  <si>
    <t>Korea Won</t>
  </si>
  <si>
    <t>MB-STE-0866</t>
  </si>
  <si>
    <t>Tinplate, 0.21mm basis, Korean export, $/tonne</t>
  </si>
  <si>
    <t>MB-STE-0867</t>
  </si>
  <si>
    <t>Tinplate, 0.21mm basis, Chinese domestic, yuan/tonne</t>
  </si>
  <si>
    <t>MB-STE-0868</t>
  </si>
  <si>
    <t>Tinplate, 0.21mm basis, Chinese export, $/tonne</t>
  </si>
  <si>
    <t>Aluminium scrap floated frag</t>
  </si>
  <si>
    <t>Copper grade 1 cathode all-in price, ddp Midwest US, US cents/lb</t>
  </si>
  <si>
    <t>Ferro-chrome low phosphorous, min 65% Cr, max 0.015% P, delivered Europe, $/lb</t>
  </si>
  <si>
    <t>Iron ore DR-grade pellet premium to 65% Fe fines index, Middle East reference, $/tonne</t>
  </si>
  <si>
    <t>Lead 99.97% ingot all-in price, ddp Midwest US, US cents/lb</t>
  </si>
  <si>
    <t>Steel reinforcing bar (rebar), import, loaded truck Port of Houston for immediate delivery, $/short ton</t>
  </si>
  <si>
    <t>Steel wire rod (low carbon) import, loaded truck Port of Houston for immediate delivery, $/short ton</t>
  </si>
  <si>
    <t>Steel merchant bar, loaded truck Port of Houston for immediate delivery, $/short ton</t>
  </si>
  <si>
    <t>Steel beams medium sections, loaded truck Port of Houston for immediate delivery, $/short ton</t>
  </si>
  <si>
    <t>Steel scrap cut structural/plate 3ft max, consumer buying price, delivered mill Monterrey, peso/tonne</t>
  </si>
  <si>
    <t>Steel scrap cut structural/plate 3ft max, consumer buying price, delivered mill Bajio, peso/tonne</t>
  </si>
  <si>
    <t>MB-STE-0874</t>
  </si>
  <si>
    <t>Steel scrap H2</t>
  </si>
  <si>
    <t>Steel scrap H2 export, fob main port Japan, ¥/tonne</t>
  </si>
  <si>
    <t>MB-STE-0875</t>
  </si>
  <si>
    <t>Steel scrap shredded export, fob main port Japan, ¥/tonne</t>
  </si>
  <si>
    <t>MB-STE-0876</t>
  </si>
  <si>
    <t>Shindachi scrap</t>
  </si>
  <si>
    <t>Steel scrap Shindachi export, fob main port Japan,  ¥/tonne</t>
  </si>
  <si>
    <t>MB-STE-0877</t>
  </si>
  <si>
    <t>Plate and structural</t>
  </si>
  <si>
    <t>Steel scrap P&amp;S export, fob main port Japan, ¥/tonne</t>
  </si>
  <si>
    <t>MB-STE-0878</t>
  </si>
  <si>
    <t>Steel scrap H2 Japan-origin import, cfr Vietnam, $/tonne</t>
  </si>
  <si>
    <t>MB-STE-0879</t>
  </si>
  <si>
    <t>Steel scrap H2 Japan origin import, cfr main port South Korea, ¥/tonne</t>
  </si>
  <si>
    <t>South Korea</t>
  </si>
  <si>
    <t>MB-STE-0880</t>
  </si>
  <si>
    <t>Steel scrap HMS 1&amp;2 (80:20) deep-sea origin import, cfr South Korea, $/tonne</t>
  </si>
  <si>
    <t>MB-STE-0881</t>
  </si>
  <si>
    <t>Steel scrap HMS 1&amp;2 (80:20) deep-sea origin import, cfr Bangladesh, $/tonne</t>
  </si>
  <si>
    <t>Bangladesh</t>
  </si>
  <si>
    <t>Titanium dioxide pigment, sulfite grade, fob China, $ per tonne</t>
  </si>
  <si>
    <t>Titanium dioxide pigment, chloride grade, DDP Europe, € per tonne</t>
  </si>
  <si>
    <t>Titanium dioxide pigment, chloride grade, DDP North America, $ per tonne</t>
  </si>
  <si>
    <t>Tungsten APT 88.5% WO3 min cif Rotterdam and Baltimore duty-free, $/mtu WO3</t>
  </si>
  <si>
    <t>Aluminium primary foundry alloy silicon 7 ingot premium, ddp Germany, $/tonne</t>
  </si>
  <si>
    <t>Aluminium primary foundry alloy silicon 7 ingot premium, ddp Eastern Europe, $/tonne</t>
  </si>
  <si>
    <t>Aluminium primary foundry alloy silicon 7 ingot premium, cif dup over P1020A Turkey, $/tonne</t>
  </si>
  <si>
    <t>Aluminium primary foundry alloy silicon 7 ingot /T-bar premium, dlvd dup over P1020A Midwest US, US cents/Ib</t>
  </si>
  <si>
    <t>Aluminium primary foundry alloy silicon 7 ingot annual premium, cif main South Korean ports, $/tonne</t>
  </si>
  <si>
    <t>Aluminium primary foundry alloy silicon 7 ingot annual premium, cif MJP, $/tonne</t>
  </si>
  <si>
    <t>MB-AL-0375</t>
  </si>
  <si>
    <t>Zorba 95% NF (cu 3% min)</t>
  </si>
  <si>
    <t>Zorba 95/3 min, basis delivered US facility, US cents/Ib</t>
  </si>
  <si>
    <t>Spodumene min 6% Li2O</t>
  </si>
  <si>
    <t>Spodumene min 6% Li2O, CIF China, $/tonne</t>
  </si>
  <si>
    <t>Magnesium 99.9% Mg min, fob China main ports, $/tonne</t>
  </si>
  <si>
    <t>Magnesium 99.9%, exw China, yuan/tonne</t>
  </si>
  <si>
    <t>Steel medium plate, import, ddp Houston, $/short ton</t>
  </si>
  <si>
    <t>Steel hot-rolled coil, import, ddp Houston, $/short ton</t>
  </si>
  <si>
    <t>Steel cold-rolled coil, import, ddp Houston, $/short ton</t>
  </si>
  <si>
    <t>Steel hot-dipped galvanized 0.012-0.015 inch G30, ddp Houston, $/short ton</t>
  </si>
  <si>
    <t>Steel hot-dipped galvanized coil domestic, ex-whse India, rupees/tonne</t>
  </si>
  <si>
    <t>Ex-Warehouse</t>
  </si>
  <si>
    <t>Steel cold-rolled coil domestic, ex-whse India, rupees/tonne</t>
  </si>
  <si>
    <t>Steel hot-rolled coil domestic, ex-whse India, rupees/tonne</t>
  </si>
  <si>
    <t>Steel heavy plate domestic, ex-whse India, rupees/tonne</t>
  </si>
  <si>
    <t>Steel heavy plate 10-40mm import, cfr main port India, $/tonne</t>
  </si>
  <si>
    <t>Steel welded OCTG API 5CT - Casing P110, fob mill US, $/short ton</t>
  </si>
  <si>
    <t>MB-STE-0882</t>
  </si>
  <si>
    <t>Steel scrap No1 busheling, indicator, delivered Midwest mill, $/gross ton</t>
  </si>
  <si>
    <t>MB-STE-0883</t>
  </si>
  <si>
    <t>MB-STE-0884</t>
  </si>
  <si>
    <t>Steel scrap HMS 1&amp;2 (80:20) containerized import, cfr Bangladesh, $/tonne</t>
  </si>
  <si>
    <t>MB-STE-0885</t>
  </si>
  <si>
    <t>Steel scrap shredded containerized import, cfr Bangladesh, $/tonne</t>
  </si>
  <si>
    <t>MB-STE-0886</t>
  </si>
  <si>
    <t>Steel scrap shredded deep-sea origin import, cfr Bangladesh, $/tonne</t>
  </si>
  <si>
    <t>MB-TA-0001</t>
  </si>
  <si>
    <t>Tantalum</t>
  </si>
  <si>
    <t>Tantalite, basis 25% min Ta2O5, cif China, $ per lb Ta2O5</t>
  </si>
  <si>
    <t>Hard coking coal, cfr Jingtang, $/dmt</t>
  </si>
  <si>
    <t>Premium hard coking coal, fob DBCT, $/dmt</t>
  </si>
  <si>
    <t>Hard coking coal, fob DBCT, $/dmt</t>
  </si>
  <si>
    <t>Premium hard coking coal, cfr Jingtang, $/dmt</t>
  </si>
  <si>
    <t>PCI low-vol, cfr Jingtang, $/dmt</t>
  </si>
  <si>
    <t>PCI low-vol, fob DBCT, $/dmt</t>
  </si>
  <si>
    <t>MB-CU-0422</t>
  </si>
  <si>
    <t>MB-CU-0423</t>
  </si>
  <si>
    <t>MB-FEC-0020</t>
  </si>
  <si>
    <t>Ferro-chrome high carbon 6-8.5% C, basis 60-64.9% Cr, max 3% Si</t>
  </si>
  <si>
    <t>Ferro-chrome high carbon 6-8.5% C, basis 60-64.9% Cr, max 3% Si, cif Europe, $/lb Cr</t>
  </si>
  <si>
    <t>MB-FEC-0021</t>
  </si>
  <si>
    <t>Ferro-chrome high carbon 6-8.5% C, basis 65-70% Cr, max 1.5% Si</t>
  </si>
  <si>
    <t>Ferro-chrome high carbon 6-8.5% C, basis 65-70% Cr, max 1.5% Si, delivered Europe, $/lb Cr</t>
  </si>
  <si>
    <t>MB-V-0003</t>
  </si>
  <si>
    <t>Vanadium nitrogen</t>
  </si>
  <si>
    <t>Vanadium nitrogen, basis 77%V, 16% N, exw China, yuan/tonne</t>
  </si>
  <si>
    <t>MB-V-0004</t>
  </si>
  <si>
    <t>Vanadium pentoxide 98% V2O5 min, exw China, yuan/tonne</t>
  </si>
  <si>
    <t>Copper Concentrates Counterparty spread, $/tonne</t>
  </si>
  <si>
    <t>Copper Concentrates Co-VIU, $/tonne</t>
  </si>
  <si>
    <t>Steel hot-dipped galvanized coil (cold-rolled base), fob mill US, $/cwt</t>
  </si>
  <si>
    <t>Steel hot-dipped galvanized coil 0.03-0.13 inch G90 (cold-rolled base), fob mill US, $/cwt</t>
  </si>
  <si>
    <t>Steel hot-dipped galvanized coil (hot-rolled base), fob mill US, $/cwt</t>
  </si>
  <si>
    <t>MB-STE-0887</t>
  </si>
  <si>
    <t>Steel scrap shredded, index, import, cfr Port Qasim, Pakistan $/tonne</t>
  </si>
  <si>
    <t>Pakistan</t>
  </si>
  <si>
    <t>Arsenic 99% min As, in-whs Rotterdam, $/Ib</t>
  </si>
  <si>
    <t>MB-AL-0377</t>
  </si>
  <si>
    <t>Aluminium P1020A premium, in-whs dup Rotterdam, inferred low-carbon midpoint, $/tonne</t>
  </si>
  <si>
    <t>MB-AL-0378</t>
  </si>
  <si>
    <t>Aluminium P1020A premium, in-whs dp Rotterdam, inferred low-carbon midpoint, $/tonne</t>
  </si>
  <si>
    <t>MB-AL-0379</t>
  </si>
  <si>
    <t>Aluminium 6063 extrusion billet premium, ddp Italy (Brescia region), inferred low-carbon midpoint, $/tonne</t>
  </si>
  <si>
    <t>MB-AL-0380</t>
  </si>
  <si>
    <t>Aluminium 6063 extrusion billet premium, ddp North Germany (Ruhr region), inferred low-carbon midpoint, $/tonne</t>
  </si>
  <si>
    <t>MB-AL-0381</t>
  </si>
  <si>
    <t>Aluminium low-carbon differential P1020A, Europe, $/tonne</t>
  </si>
  <si>
    <t>MB-AL-0382</t>
  </si>
  <si>
    <t>Aluminium low-carbon differential value-added product, Europe, $/tonne</t>
  </si>
  <si>
    <t>Alumina metallurgical grade, exw China, yuan/tonne</t>
  </si>
  <si>
    <t>No2 copper material, RCu-2B (birch/cliff), cif China, LME/Comex discount, US cents per lb</t>
  </si>
  <si>
    <t>Ferro-chrome lumpy Cr charge quarterly, basis 52% Cr (and high carbon), delivered Europe, $/lb Cr (rounded to the closest 2 decimal places)</t>
  </si>
  <si>
    <t>MB-FN-0001</t>
  </si>
  <si>
    <t>Ferro-Niobium 63-67%</t>
  </si>
  <si>
    <t>Ferro-niobium 63-67% delivered consumer works, dp, Europe $ per kg Nb</t>
  </si>
  <si>
    <t>MB-STE-0888</t>
  </si>
  <si>
    <t>Steel hot-rolled coil (Japan, Korea, Taiwan-origin), import, cfr Vietnam, $/tonne</t>
  </si>
  <si>
    <t>MB-STE-0889</t>
  </si>
  <si>
    <t>Steel scrap heavy recycled steel materials</t>
  </si>
  <si>
    <t>Steel scrap, heavy recycled steel materials, cfr China, $/tonne</t>
  </si>
  <si>
    <t>MB-STE-0890</t>
  </si>
  <si>
    <t>Steel billet, import, cfr China, $/tonne</t>
  </si>
  <si>
    <t>MB-STE-0891</t>
  </si>
  <si>
    <t>Steel wire rod (drawing quality), domestic, delivered Poland, zloty/tonne</t>
  </si>
  <si>
    <t>MB-STE-0892</t>
  </si>
  <si>
    <t>Steel hot-rolled coil index domestic, exw Italy, €/tonne</t>
  </si>
  <si>
    <t>MB-STE-0893</t>
  </si>
  <si>
    <t>Steel hot-rolled coil domestic, exw Spain, €/tonne</t>
  </si>
  <si>
    <t>MB-STS-0284</t>
  </si>
  <si>
    <t>Stainless steel scrap 316 solids, clips, dealer buying price, delivered to yard East Coast, US cents/lb</t>
  </si>
  <si>
    <t>MB-STS-0285</t>
  </si>
  <si>
    <t>Stainless steel scrap 304 solids, clips, dealer buying price, delivered to yard East Coast, US cents/lb</t>
  </si>
  <si>
    <t>MB-STS-0286</t>
  </si>
  <si>
    <t>Stainless steel scrap 304 turnings, dealer buying price, delivered to yard East Coast, US cents/lb</t>
  </si>
  <si>
    <t>MB-STS-0287</t>
  </si>
  <si>
    <t>Stainless steel scrap 304 new clips, dealer buying price, delivered to yard East Coast, US cents/lb</t>
  </si>
  <si>
    <t>MB-STS-0288</t>
  </si>
  <si>
    <t>Stainless steel scrap 430 new clips, dealer buying price, delivered to yard East Coast, US cents/lb</t>
  </si>
  <si>
    <t>MB-STS-0289</t>
  </si>
  <si>
    <t>Stainless steel scrap 316 solids, clips, dealer buying price, delivered to yard West Coast, US cents/lb</t>
  </si>
  <si>
    <t>West Coast United States</t>
  </si>
  <si>
    <t>MB-STS-0290</t>
  </si>
  <si>
    <t>Stainless steel scrap 304 solids, clips, dealer buying price, delivered to yard West Coast, US cents/lb</t>
  </si>
  <si>
    <t>MB-STS-0291</t>
  </si>
  <si>
    <t>Stainless steel scrap 304 turnings, dealer buying price, delivered to yard West Coast, US cents/lb</t>
  </si>
  <si>
    <t>MB-STS-0292</t>
  </si>
  <si>
    <t>Stainless steel scrap 304 new clips, dealer buying price, delivered to yard West Coast, US cents/lb</t>
  </si>
  <si>
    <t>MB-STS-0294</t>
  </si>
  <si>
    <t>Stainless steel scrap 316 solids, clips, dealer buying price, delivered to yard East Coast, $/gross ton</t>
  </si>
  <si>
    <t>MB-STS-0295</t>
  </si>
  <si>
    <t>Stainless steel scrap 304 solids, clips, dealer buying price, delivered to yard East Coast, $/gross ton</t>
  </si>
  <si>
    <t>MB-STS-0296</t>
  </si>
  <si>
    <t>Stainless steel scrap 304 turnings, dealer buying price, delivered to yard East Coast, $/gross ton</t>
  </si>
  <si>
    <t>MB-STS-0297</t>
  </si>
  <si>
    <t>Stainless steel scrap 304 new clips, dealer buying price, delivered to yard East Coast, $/gross ton</t>
  </si>
  <si>
    <t>MB-STS-0298</t>
  </si>
  <si>
    <t>Stainless steel scrap 430 new clips, dealer buying price, delivered to yard East Coast, $/gross ton</t>
  </si>
  <si>
    <t>MB-STS-0299</t>
  </si>
  <si>
    <t>Stainless steel scrap 316 solids, clips, dealer buying price, delivered to yard West Coast, $/gross ton</t>
  </si>
  <si>
    <t>MB-STS-0300</t>
  </si>
  <si>
    <t>Stainless steel scrap 304 solids, clips, dealer buying price, delivered to yard West Coast, $/gross ton</t>
  </si>
  <si>
    <t>MB-STS-0301</t>
  </si>
  <si>
    <t>Stainless steel scrap 304 turnings, dealer buying price, delivered to yard West Coast, $/gross ton</t>
  </si>
  <si>
    <t>MB-STS-0302</t>
  </si>
  <si>
    <t>Stainless steel scrap 304 new clips, dealer buying price, delivered to yard West Coast, $/gross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</si>
</sst>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;@"/>
    <numFmt numFmtId="165" formatCode="_-* #,##0_-;\-* #,##0_-;_-* &quot;-&quot;??_-;_-@_-"/>
    <numFmt numFmtId="166" formatCode="[$-F800]dddd\,\ mmmm\ dd\,\ yyyy"/>
    <numFmt numFmtId="167" formatCode="dd/mm/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0"/>
      <name val="Arial"/>
      <family val="2"/>
    </font>
    <font>
      <sz val="8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FB08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2" applyNumberFormat="0" applyAlignment="0" applyProtection="0"/>
    <xf numFmtId="0" fontId="8" fillId="15" borderId="1" applyNumberFormat="0" applyAlignment="0" applyProtection="0"/>
    <xf numFmtId="0" fontId="9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0" fillId="0" borderId="22"/>
  </cellStyleXfs>
  <cellXfs count="281">
    <xf numFmtId="0" fontId="0" fillId="0" borderId="0" xfId="0"/>
    <xf numFmtId="0" fontId="0" fillId="0" borderId="0" xfId="0" applyFill="1" applyBorder="1"/>
    <xf numFmtId="0" fontId="1" fillId="0" borderId="0" xfId="8" applyFill="1" applyBorder="1"/>
    <xf numFmtId="0" fontId="0" fillId="0" borderId="0" xfId="0" applyFont="1" applyFill="1" applyBorder="1"/>
    <xf numFmtId="0" fontId="1" fillId="0" borderId="0" xfId="1" applyFill="1" applyBorder="1"/>
    <xf numFmtId="0" fontId="1" fillId="0" borderId="0" xfId="3" applyFill="1" applyBorder="1"/>
    <xf numFmtId="0" fontId="1" fillId="0" borderId="0" xfId="10" applyFill="1" applyBorder="1"/>
    <xf numFmtId="0" fontId="1" fillId="0" borderId="0" xfId="5" applyFill="1" applyBorder="1"/>
    <xf numFmtId="0" fontId="1" fillId="0" borderId="0" xfId="7" applyFill="1" applyBorder="1"/>
    <xf numFmtId="0" fontId="1" fillId="0" borderId="0" xfId="2" applyFill="1" applyBorder="1"/>
    <xf numFmtId="0" fontId="1" fillId="0" borderId="0" xfId="4" applyFill="1" applyBorder="1"/>
    <xf numFmtId="0" fontId="1" fillId="0" borderId="0" xfId="6" applyFill="1" applyBorder="1"/>
    <xf numFmtId="0" fontId="1" fillId="0" borderId="0" xfId="11" applyFill="1" applyBorder="1"/>
    <xf numFmtId="0" fontId="0" fillId="0" borderId="0" xfId="11" applyFont="1" applyFill="1" applyBorder="1"/>
    <xf numFmtId="0" fontId="6" fillId="14" borderId="2" xfId="13"/>
    <xf numFmtId="0" fontId="7" fillId="0" borderId="0" xfId="0" applyFont="1"/>
    <xf numFmtId="0" fontId="6" fillId="14" borderId="4" xfId="13" applyBorder="1"/>
    <xf numFmtId="0" fontId="6" fillId="0" borderId="0" xfId="13" applyFill="1" applyBorder="1"/>
    <xf numFmtId="0" fontId="7" fillId="0" borderId="0" xfId="0" applyFont="1" applyFill="1" applyBorder="1"/>
    <xf numFmtId="2" fontId="8" fillId="15" borderId="1" xfId="14" applyNumberFormat="1"/>
    <xf numFmtId="0" fontId="0" fillId="0" borderId="5" xfId="0" applyBorder="1"/>
    <xf numFmtId="0" fontId="0" fillId="0" borderId="0" xfId="0"/>
    <xf numFmtId="0" fontId="7" fillId="0" borderId="7" xfId="0" applyFont="1" applyBorder="1"/>
    <xf numFmtId="164" fontId="2" fillId="0" borderId="7" xfId="9" applyNumberFormat="1" applyFont="1" applyFill="1" applyBorder="1"/>
    <xf numFmtId="0" fontId="10" fillId="0" borderId="0" xfId="0" applyFont="1"/>
    <xf numFmtId="0" fontId="13" fillId="0" borderId="0" xfId="0" applyFont="1"/>
    <xf numFmtId="0" fontId="0" fillId="0" borderId="0" xfId="0"/>
    <xf numFmtId="0" fontId="0" fillId="0" borderId="0" xfId="0"/>
    <xf numFmtId="0" fontId="14" fillId="0" borderId="0" xfId="0" applyFont="1"/>
    <xf numFmtId="0" fontId="0" fillId="0" borderId="0" xfId="0"/>
    <xf numFmtId="0" fontId="0" fillId="0" borderId="0" xfId="0" applyFont="1"/>
    <xf numFmtId="0" fontId="13" fillId="0" borderId="0" xfId="0" applyFont="1" applyFill="1"/>
    <xf numFmtId="0" fontId="12" fillId="0" borderId="0" xfId="0" applyFont="1" applyFill="1"/>
    <xf numFmtId="0" fontId="0" fillId="0" borderId="7" xfId="0" applyBorder="1"/>
    <xf numFmtId="2" fontId="0" fillId="0" borderId="7" xfId="0" applyNumberFormat="1" applyBorder="1"/>
    <xf numFmtId="166" fontId="17" fillId="0" borderId="7" xfId="0" applyNumberFormat="1" applyFont="1" applyBorder="1"/>
    <xf numFmtId="0" fontId="17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0" xfId="0" applyFill="1"/>
    <xf numFmtId="0" fontId="13" fillId="0" borderId="0" xfId="0" applyFont="1" applyBorder="1"/>
    <xf numFmtId="0" fontId="6" fillId="14" borderId="0" xfId="13" applyBorder="1"/>
    <xf numFmtId="0" fontId="13" fillId="0" borderId="9" xfId="0" applyFont="1" applyBorder="1"/>
    <xf numFmtId="0" fontId="6" fillId="14" borderId="11" xfId="13" applyBorder="1"/>
    <xf numFmtId="0" fontId="0" fillId="0" borderId="11" xfId="0" applyBorder="1"/>
    <xf numFmtId="0" fontId="0" fillId="0" borderId="12" xfId="0" applyBorder="1"/>
    <xf numFmtId="0" fontId="7" fillId="0" borderId="11" xfId="0" applyFont="1" applyBorder="1"/>
    <xf numFmtId="0" fontId="8" fillId="15" borderId="13" xfId="14" applyBorder="1"/>
    <xf numFmtId="2" fontId="9" fillId="0" borderId="14" xfId="15" applyNumberFormat="1" applyBorder="1"/>
    <xf numFmtId="2" fontId="6" fillId="14" borderId="11" xfId="13" applyNumberFormat="1" applyBorder="1"/>
    <xf numFmtId="0" fontId="0" fillId="0" borderId="0" xfId="0"/>
    <xf numFmtId="0" fontId="0" fillId="0" borderId="0" xfId="0"/>
    <xf numFmtId="0" fontId="0" fillId="0" borderId="0" xfId="0" applyBorder="1"/>
    <xf numFmtId="0" fontId="6" fillId="14" borderId="2" xfId="13" applyNumberFormat="1"/>
    <xf numFmtId="0" fontId="6" fillId="14" borderId="16" xfId="13" applyNumberFormat="1" applyBorder="1"/>
    <xf numFmtId="0" fontId="6" fillId="14" borderId="4" xfId="13" applyNumberFormat="1" applyBorder="1"/>
    <xf numFmtId="0" fontId="1" fillId="0" borderId="0" xfId="7" applyNumberFormat="1" applyFill="1" applyBorder="1"/>
    <xf numFmtId="0" fontId="0" fillId="0" borderId="0" xfId="0" applyNumberFormat="1"/>
    <xf numFmtId="0" fontId="0" fillId="0" borderId="0" xfId="0" applyNumberFormat="1" applyFill="1"/>
    <xf numFmtId="0" fontId="0" fillId="0" borderId="7" xfId="0" applyNumberFormat="1" applyBorder="1"/>
    <xf numFmtId="0" fontId="0" fillId="0" borderId="7" xfId="0" applyNumberFormat="1" applyFill="1" applyBorder="1"/>
    <xf numFmtId="0" fontId="11" fillId="0" borderId="7" xfId="0" applyNumberFormat="1" applyFont="1" applyBorder="1"/>
    <xf numFmtId="0" fontId="0" fillId="0" borderId="0" xfId="0" applyNumberFormat="1" applyBorder="1"/>
    <xf numFmtId="0" fontId="0" fillId="0" borderId="10" xfId="0" applyNumberFormat="1" applyBorder="1" applyAlignment="1"/>
    <xf numFmtId="0" fontId="0" fillId="0" borderId="12" xfId="0" applyNumberFormat="1" applyBorder="1" applyAlignment="1"/>
    <xf numFmtId="0" fontId="0" fillId="0" borderId="12" xfId="0" applyNumberFormat="1" applyBorder="1"/>
    <xf numFmtId="0" fontId="9" fillId="0" borderId="14" xfId="15" applyNumberFormat="1" applyBorder="1"/>
    <xf numFmtId="0" fontId="0" fillId="0" borderId="11" xfId="0" applyNumberFormat="1" applyBorder="1"/>
    <xf numFmtId="0" fontId="1" fillId="0" borderId="0" xfId="3" applyNumberFormat="1" applyFill="1" applyBorder="1"/>
    <xf numFmtId="166" fontId="0" fillId="0" borderId="0" xfId="0" applyNumberFormat="1" applyFont="1"/>
    <xf numFmtId="166" fontId="16" fillId="0" borderId="7" xfId="9" applyNumberFormat="1" applyFont="1" applyFill="1" applyBorder="1"/>
    <xf numFmtId="166" fontId="13" fillId="0" borderId="7" xfId="9" applyNumberFormat="1" applyFont="1" applyFill="1" applyBorder="1"/>
    <xf numFmtId="166" fontId="13" fillId="0" borderId="0" xfId="0" applyNumberFormat="1" applyFont="1" applyFill="1" applyBorder="1"/>
    <xf numFmtId="14" fontId="15" fillId="0" borderId="0" xfId="0" applyNumberFormat="1" applyFont="1"/>
    <xf numFmtId="14" fontId="15" fillId="0" borderId="5" xfId="0" applyNumberFormat="1" applyFont="1" applyBorder="1"/>
    <xf numFmtId="167" fontId="5" fillId="0" borderId="0" xfId="12" applyNumberFormat="1" applyFill="1" applyBorder="1"/>
    <xf numFmtId="0" fontId="5" fillId="0" borderId="0" xfId="12" applyFill="1" applyBorder="1"/>
    <xf numFmtId="1" fontId="5" fillId="0" borderId="0" xfId="12" applyNumberFormat="1" applyFill="1" applyBorder="1"/>
    <xf numFmtId="165" fontId="5" fillId="0" borderId="0" xfId="12" applyNumberFormat="1" applyFill="1" applyBorder="1" applyAlignment="1"/>
    <xf numFmtId="2" fontId="5" fillId="0" borderId="0" xfId="12" applyNumberFormat="1" applyFill="1" applyBorder="1"/>
    <xf numFmtId="3" fontId="5" fillId="0" borderId="0" xfId="12" applyNumberFormat="1" applyFill="1" applyBorder="1"/>
    <xf numFmtId="0" fontId="13" fillId="0" borderId="0" xfId="0" applyNumberFormat="1" applyFont="1"/>
    <xf numFmtId="0" fontId="13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17" borderId="0" xfId="0" applyFill="1"/>
    <xf numFmtId="0" fontId="1" fillId="17" borderId="0" xfId="11" applyFill="1" applyBorder="1"/>
    <xf numFmtId="0" fontId="7" fillId="17" borderId="0" xfId="0" applyFont="1" applyFill="1"/>
    <xf numFmtId="0" fontId="2" fillId="17" borderId="0" xfId="0" applyFont="1" applyFill="1"/>
    <xf numFmtId="14" fontId="1" fillId="0" borderId="0" xfId="2" applyNumberFormat="1" applyFill="1" applyBorder="1"/>
    <xf numFmtId="0" fontId="1" fillId="0" borderId="0" xfId="2" applyNumberFormat="1" applyFill="1" applyBorder="1"/>
    <xf numFmtId="0" fontId="5" fillId="0" borderId="0" xfId="12" applyNumberFormat="1" applyFill="1" applyBorder="1"/>
    <xf numFmtId="0" fontId="1" fillId="0" borderId="0" xfId="1" applyNumberFormat="1" applyFill="1" applyBorder="1"/>
    <xf numFmtId="0" fontId="1" fillId="0" borderId="0" xfId="4" applyNumberFormat="1" applyFill="1" applyBorder="1"/>
    <xf numFmtId="0" fontId="17" fillId="0" borderId="7" xfId="0" applyNumberFormat="1" applyFont="1" applyBorder="1" applyAlignment="1">
      <alignment horizontal="center"/>
    </xf>
    <xf numFmtId="0" fontId="2" fillId="0" borderId="7" xfId="9" applyNumberFormat="1" applyFont="1" applyFill="1" applyBorder="1" applyAlignment="1">
      <alignment vertical="center" wrapText="1"/>
    </xf>
    <xf numFmtId="0" fontId="7" fillId="0" borderId="7" xfId="0" applyNumberFormat="1" applyFont="1" applyBorder="1"/>
    <xf numFmtId="0" fontId="2" fillId="0" borderId="7" xfId="9" applyNumberFormat="1" applyFont="1" applyFill="1" applyBorder="1"/>
    <xf numFmtId="0" fontId="7" fillId="0" borderId="0" xfId="0" applyNumberFormat="1" applyFont="1"/>
    <xf numFmtId="1" fontId="5" fillId="0" borderId="0" xfId="12" applyNumberFormat="1" applyFill="1" applyBorder="1" applyAlignment="1"/>
    <xf numFmtId="1" fontId="1" fillId="0" borderId="0" xfId="10" applyNumberFormat="1" applyFill="1" applyBorder="1"/>
    <xf numFmtId="14" fontId="5" fillId="0" borderId="0" xfId="12" applyNumberFormat="1" applyFill="1" applyBorder="1"/>
    <xf numFmtId="0" fontId="1" fillId="0" borderId="0" xfId="5" applyNumberFormat="1" applyFill="1" applyBorder="1"/>
    <xf numFmtId="0" fontId="0" fillId="0" borderId="0" xfId="0"/>
    <xf numFmtId="167" fontId="0" fillId="0" borderId="5" xfId="0" applyNumberFormat="1" applyBorder="1"/>
    <xf numFmtId="167" fontId="0" fillId="0" borderId="0" xfId="0" applyNumberFormat="1"/>
    <xf numFmtId="0" fontId="6" fillId="14" borderId="0" xfId="13" applyNumberFormat="1" applyBorder="1"/>
    <xf numFmtId="0" fontId="0" fillId="0" borderId="17" xfId="0" applyNumberFormat="1" applyBorder="1"/>
    <xf numFmtId="0" fontId="7" fillId="0" borderId="0" xfId="0" applyNumberFormat="1" applyFont="1" applyBorder="1"/>
    <xf numFmtId="0" fontId="8" fillId="15" borderId="15" xfId="14" applyNumberFormat="1" applyBorder="1"/>
    <xf numFmtId="0" fontId="0" fillId="0" borderId="5" xfId="0" applyNumberFormat="1" applyBorder="1"/>
    <xf numFmtId="0" fontId="6" fillId="14" borderId="11" xfId="13" applyNumberFormat="1" applyBorder="1"/>
    <xf numFmtId="0" fontId="7" fillId="0" borderId="11" xfId="0" applyNumberFormat="1" applyFont="1" applyBorder="1"/>
    <xf numFmtId="0" fontId="8" fillId="15" borderId="13" xfId="14" applyNumberFormat="1" applyBorder="1"/>
    <xf numFmtId="0" fontId="13" fillId="16" borderId="0" xfId="0" applyNumberFormat="1" applyFont="1" applyFill="1"/>
    <xf numFmtId="0" fontId="13" fillId="16" borderId="0" xfId="0" applyFont="1" applyFill="1"/>
    <xf numFmtId="0" fontId="0" fillId="0" borderId="0" xfId="0"/>
    <xf numFmtId="0" fontId="2" fillId="18" borderId="0" xfId="0" applyFont="1" applyFill="1"/>
    <xf numFmtId="0" fontId="2" fillId="19" borderId="0" xfId="0" applyFont="1" applyFill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 applyFill="1"/>
    <xf numFmtId="0" fontId="19" fillId="0" borderId="0" xfId="0" applyFont="1"/>
    <xf numFmtId="14" fontId="16" fillId="0" borderId="18" xfId="9" applyNumberFormat="1" applyFont="1" applyFill="1" applyBorder="1"/>
    <xf numFmtId="14" fontId="17" fillId="0" borderId="19" xfId="0" applyNumberFormat="1" applyFont="1" applyBorder="1"/>
    <xf numFmtId="14" fontId="17" fillId="0" borderId="19" xfId="0" applyNumberFormat="1" applyFont="1" applyBorder="1" applyAlignment="1">
      <alignment horizontal="center"/>
    </xf>
    <xf numFmtId="14" fontId="0" fillId="0" borderId="19" xfId="0" applyNumberFormat="1" applyBorder="1"/>
    <xf numFmtId="14" fontId="0" fillId="16" borderId="19" xfId="0" applyNumberFormat="1" applyFill="1" applyBorder="1"/>
    <xf numFmtId="14" fontId="7" fillId="0" borderId="20" xfId="0" applyNumberFormat="1" applyFont="1" applyBorder="1"/>
    <xf numFmtId="14" fontId="0" fillId="0" borderId="0" xfId="0" applyNumberFormat="1" applyFont="1"/>
    <xf numFmtId="4" fontId="0" fillId="20" borderId="21" xfId="0" applyNumberFormat="1" applyFill="1" applyBorder="1"/>
    <xf numFmtId="9" fontId="0" fillId="0" borderId="0" xfId="16" applyFont="1"/>
    <xf numFmtId="0" fontId="2" fillId="0" borderId="23" xfId="0" applyFont="1" applyBorder="1" applyAlignment="1">
      <alignment horizontal="center" vertical="center" wrapText="1"/>
    </xf>
    <xf numFmtId="4" fontId="0" fillId="20" borderId="0" xfId="0" applyNumberFormat="1" applyFill="1" applyBorder="1"/>
    <xf numFmtId="4" fontId="0" fillId="20" borderId="5" xfId="0" applyNumberFormat="1" applyFill="1" applyBorder="1"/>
    <xf numFmtId="4" fontId="0" fillId="20" borderId="24" xfId="0" applyNumberFormat="1" applyFill="1" applyBorder="1"/>
    <xf numFmtId="4" fontId="0" fillId="20" borderId="25" xfId="0" applyNumberFormat="1" applyFill="1" applyBorder="1"/>
    <xf numFmtId="4" fontId="0" fillId="20" borderId="26" xfId="0" applyNumberFormat="1" applyFill="1" applyBorder="1"/>
    <xf numFmtId="4" fontId="0" fillId="20" borderId="27" xfId="0" applyNumberFormat="1" applyFill="1" applyBorder="1"/>
    <xf numFmtId="4" fontId="0" fillId="20" borderId="28" xfId="0" applyNumberFormat="1" applyFill="1" applyBorder="1"/>
    <xf numFmtId="4" fontId="0" fillId="20" borderId="29" xfId="0" applyNumberFormat="1" applyFill="1" applyBorder="1"/>
    <xf numFmtId="166" fontId="2" fillId="0" borderId="0" xfId="0" applyNumberFormat="1" applyFont="1"/>
    <xf numFmtId="0" fontId="0" fillId="0" borderId="0" xfId="0"/>
    <xf numFmtId="0" fontId="0" fillId="0" borderId="0" xfId="0"/>
    <xf numFmtId="1" fontId="8" fillId="15" borderId="1" xfId="14" applyNumberFormat="1"/>
    <xf numFmtId="0" fontId="7" fillId="0" borderId="0" xfId="0" applyFont="1" applyBorder="1"/>
    <xf numFmtId="0" fontId="7" fillId="0" borderId="5" xfId="0" applyFont="1" applyBorder="1"/>
    <xf numFmtId="0" fontId="1" fillId="0" borderId="5" xfId="3" applyFill="1" applyBorder="1"/>
    <xf numFmtId="0" fontId="0" fillId="0" borderId="5" xfId="0" applyFill="1" applyBorder="1"/>
    <xf numFmtId="0" fontId="0" fillId="0" borderId="0" xfId="0"/>
    <xf numFmtId="14" fontId="17" fillId="0" borderId="7" xfId="0" applyNumberFormat="1" applyFont="1" applyBorder="1"/>
    <xf numFmtId="0" fontId="0" fillId="0" borderId="0" xfId="0"/>
    <xf numFmtId="1" fontId="1" fillId="0" borderId="0" xfId="7" applyNumberForma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7" fillId="0" borderId="5" xfId="0" applyFont="1" applyFill="1" applyBorder="1"/>
    <xf numFmtId="1" fontId="1" fillId="0" borderId="5" xfId="7" applyNumberFormat="1" applyFill="1" applyBorder="1"/>
    <xf numFmtId="166" fontId="21" fillId="0" borderId="5" xfId="0" applyNumberFormat="1" applyFont="1" applyFill="1" applyBorder="1"/>
    <xf numFmtId="166" fontId="21" fillId="0" borderId="0" xfId="0" applyNumberFormat="1" applyFont="1" applyFill="1" applyBorder="1"/>
    <xf numFmtId="0" fontId="22" fillId="0" borderId="5" xfId="13" applyFont="1" applyFill="1" applyBorder="1"/>
    <xf numFmtId="0" fontId="22" fillId="0" borderId="0" xfId="13" applyFont="1" applyFill="1" applyBorder="1"/>
    <xf numFmtId="0" fontId="7" fillId="0" borderId="5" xfId="12" applyFont="1" applyFill="1" applyBorder="1"/>
    <xf numFmtId="0" fontId="7" fillId="0" borderId="0" xfId="12" applyFont="1" applyFill="1" applyBorder="1"/>
    <xf numFmtId="0" fontId="14" fillId="0" borderId="5" xfId="0" applyFont="1" applyBorder="1"/>
    <xf numFmtId="0" fontId="1" fillId="0" borderId="5" xfId="11" applyFill="1" applyBorder="1"/>
    <xf numFmtId="165" fontId="5" fillId="0" borderId="5" xfId="12" applyNumberFormat="1" applyFill="1" applyBorder="1" applyAlignment="1"/>
    <xf numFmtId="0" fontId="1" fillId="0" borderId="5" xfId="7" applyNumberFormat="1" applyFill="1" applyBorder="1"/>
    <xf numFmtId="0" fontId="23" fillId="21" borderId="0" xfId="0" applyFont="1" applyFill="1"/>
    <xf numFmtId="0" fontId="23" fillId="21" borderId="0" xfId="8" applyFont="1" applyFill="1" applyBorder="1"/>
    <xf numFmtId="1" fontId="23" fillId="21" borderId="0" xfId="12" applyNumberFormat="1" applyFont="1" applyFill="1" applyBorder="1"/>
    <xf numFmtId="0" fontId="23" fillId="21" borderId="0" xfId="7" applyFont="1" applyFill="1" applyBorder="1"/>
    <xf numFmtId="0" fontId="0" fillId="0" borderId="0" xfId="0" applyBorder="1"/>
    <xf numFmtId="0" fontId="23" fillId="21" borderId="3" xfId="12" applyFont="1" applyFill="1" applyBorder="1"/>
    <xf numFmtId="0" fontId="23" fillId="21" borderId="0" xfId="12" applyFont="1" applyFill="1" applyBorder="1"/>
    <xf numFmtId="0" fontId="0" fillId="0" borderId="0" xfId="0"/>
    <xf numFmtId="0" fontId="1" fillId="0" borderId="5" xfId="8" applyFill="1" applyBorder="1"/>
    <xf numFmtId="1" fontId="5" fillId="0" borderId="5" xfId="12" applyNumberFormat="1" applyFill="1" applyBorder="1"/>
    <xf numFmtId="0" fontId="1" fillId="0" borderId="5" xfId="7" applyFill="1" applyBorder="1"/>
    <xf numFmtId="0" fontId="1" fillId="0" borderId="5" xfId="6" applyFill="1" applyBorder="1"/>
    <xf numFmtId="0" fontId="1" fillId="0" borderId="5" xfId="5" applyNumberFormat="1" applyFill="1" applyBorder="1"/>
    <xf numFmtId="0" fontId="1" fillId="0" borderId="5" xfId="5" applyFill="1" applyBorder="1"/>
    <xf numFmtId="0" fontId="1" fillId="0" borderId="5" xfId="4" applyFill="1" applyBorder="1"/>
    <xf numFmtId="14" fontId="1" fillId="0" borderId="5" xfId="4" applyNumberFormat="1" applyFill="1" applyBorder="1"/>
    <xf numFmtId="0" fontId="1" fillId="0" borderId="5" xfId="3" applyNumberFormat="1" applyFill="1" applyBorder="1"/>
    <xf numFmtId="0" fontId="0" fillId="0" borderId="0" xfId="0"/>
    <xf numFmtId="0" fontId="0" fillId="0" borderId="0" xfId="0"/>
    <xf numFmtId="0" fontId="0" fillId="0" borderId="0" xfId="0"/>
    <xf numFmtId="0" fontId="8" fillId="15" borderId="1" xfId="14" applyNumberFormat="1"/>
    <xf numFmtId="0" fontId="0" fillId="0" borderId="0" xfId="0"/>
    <xf numFmtId="0" fontId="0" fillId="0" borderId="0" xfId="0" applyNumberFormat="1" applyFill="1" applyBorder="1"/>
    <xf numFmtId="2" fontId="8" fillId="15" borderId="30" xfId="14" applyNumberFormat="1" applyBorder="1"/>
    <xf numFmtId="0" fontId="0" fillId="17" borderId="0" xfId="0" applyFill="1" applyBorder="1"/>
    <xf numFmtId="14" fontId="0" fillId="0" borderId="5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7" fontId="11" fillId="0" borderId="0" xfId="12" applyNumberFormat="1" applyFont="1" applyFill="1" applyBorder="1"/>
    <xf numFmtId="14" fontId="11" fillId="0" borderId="0" xfId="12" applyNumberFormat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1" fillId="0" borderId="7" xfId="9" applyNumberFormat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16" fillId="0" borderId="7" xfId="9" applyNumberFormat="1" applyFont="1" applyFill="1" applyBorder="1" applyAlignment="1">
      <alignment wrapText="1"/>
    </xf>
    <xf numFmtId="166" fontId="13" fillId="0" borderId="7" xfId="9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8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3" fillId="0" borderId="0" xfId="0" applyFont="1" applyBorder="1" applyAlignment="1">
      <alignment horizontal="center" vertical="center" textRotation="90"/>
    </xf>
  </cellXfs>
  <cellStyles count="18">
    <cellStyle name="20% - Accent1" xfId="1" builtinId="30"/>
    <cellStyle name="20% - Accent2" xfId="3" builtinId="34"/>
    <cellStyle name="20% - Accent3" xfId="5" builtinId="38"/>
    <cellStyle name="20% - Accent4" xfId="7" builtinId="42"/>
    <cellStyle name="20% - Accent6" xfId="10" builtinId="50"/>
    <cellStyle name="40% - Accent1" xfId="2" builtinId="31"/>
    <cellStyle name="40% - Accent2" xfId="4" builtinId="35"/>
    <cellStyle name="40% - Accent3" xfId="6" builtinId="39"/>
    <cellStyle name="40% - Accent4" xfId="8" builtinId="43"/>
    <cellStyle name="40% - Accent5" xfId="9" builtinId="47"/>
    <cellStyle name="40% - Accent6" xfId="11" builtinId="51"/>
    <cellStyle name="Calculation" xfId="14" builtinId="22"/>
    <cellStyle name="Check Cell" xfId="13" builtinId="23"/>
    <cellStyle name="DataCellStyle" xfId="17" xr:uid="{00000000-0005-0000-0000-00000D000000}"/>
    <cellStyle name="Explanatory Text" xfId="15" builtinId="53"/>
    <cellStyle name="Neutral" xfId="12" builtinId="28"/>
    <cellStyle name="Normal" xfId="0" builtinId="0"/>
    <cellStyle name="Percent" xfId="16" builtinId="5"/>
  </cellStyles>
  <dxfs count="32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Medium9"/>
  <colors>
    <mruColors>
      <color rgb="FF0791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MBIOI62</a:t>
            </a:r>
            <a:r>
              <a:rPr lang="en-GB"/>
              <a:t> </a:t>
            </a:r>
            <a:r>
              <a:rPr lang="en-GB" b="1">
                <a:solidFill>
                  <a:srgbClr val="7030A0"/>
                </a:solidFill>
              </a:rPr>
              <a:t>vs</a:t>
            </a:r>
            <a:r>
              <a:rPr lang="en-GB"/>
              <a:t> </a:t>
            </a:r>
            <a:r>
              <a:rPr lang="en-GB" b="1">
                <a:solidFill>
                  <a:sysClr val="windowText" lastClr="000000"/>
                </a:solidFill>
              </a:rPr>
              <a:t>MBIOI65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Daily!$P$11:$P$1003</c:f>
              <c:numCache>
                <c:formatCode>m/d/yyyy</c:formatCode>
                <c:ptCount val="993"/>
                <c:pt idx="0">
                  <c:v>43213</c:v>
                </c:pt>
                <c:pt idx="1">
                  <c:v>43214</c:v>
                </c:pt>
                <c:pt idx="2">
                  <c:v>43215</c:v>
                </c:pt>
                <c:pt idx="3">
                  <c:v>43216</c:v>
                </c:pt>
                <c:pt idx="4">
                  <c:v>43217</c:v>
                </c:pt>
                <c:pt idx="5">
                  <c:v>43220</c:v>
                </c:pt>
                <c:pt idx="6">
                  <c:v>43221</c:v>
                </c:pt>
                <c:pt idx="7">
                  <c:v>43222</c:v>
                </c:pt>
                <c:pt idx="8">
                  <c:v>43223</c:v>
                </c:pt>
                <c:pt idx="9">
                  <c:v>43224</c:v>
                </c:pt>
                <c:pt idx="10">
                  <c:v>43227</c:v>
                </c:pt>
                <c:pt idx="11">
                  <c:v>43228</c:v>
                </c:pt>
                <c:pt idx="12">
                  <c:v>43229</c:v>
                </c:pt>
                <c:pt idx="13">
                  <c:v>43230</c:v>
                </c:pt>
                <c:pt idx="14">
                  <c:v>43231</c:v>
                </c:pt>
                <c:pt idx="15">
                  <c:v>43234</c:v>
                </c:pt>
                <c:pt idx="16">
                  <c:v>43235</c:v>
                </c:pt>
                <c:pt idx="17">
                  <c:v>43236</c:v>
                </c:pt>
                <c:pt idx="18">
                  <c:v>43237</c:v>
                </c:pt>
                <c:pt idx="19">
                  <c:v>43238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43248</c:v>
                </c:pt>
                <c:pt idx="26">
                  <c:v>43249</c:v>
                </c:pt>
                <c:pt idx="27">
                  <c:v>43250</c:v>
                </c:pt>
                <c:pt idx="28">
                  <c:v>43251</c:v>
                </c:pt>
                <c:pt idx="29">
                  <c:v>43252</c:v>
                </c:pt>
                <c:pt idx="30">
                  <c:v>43255</c:v>
                </c:pt>
                <c:pt idx="31">
                  <c:v>43256</c:v>
                </c:pt>
                <c:pt idx="32">
                  <c:v>43257</c:v>
                </c:pt>
                <c:pt idx="33">
                  <c:v>43258</c:v>
                </c:pt>
                <c:pt idx="34">
                  <c:v>43259</c:v>
                </c:pt>
                <c:pt idx="35">
                  <c:v>43262</c:v>
                </c:pt>
                <c:pt idx="36">
                  <c:v>43263</c:v>
                </c:pt>
                <c:pt idx="37">
                  <c:v>43264</c:v>
                </c:pt>
                <c:pt idx="38">
                  <c:v>43265</c:v>
                </c:pt>
                <c:pt idx="39">
                  <c:v>43266</c:v>
                </c:pt>
                <c:pt idx="40">
                  <c:v>43269</c:v>
                </c:pt>
                <c:pt idx="41">
                  <c:v>43270</c:v>
                </c:pt>
                <c:pt idx="42">
                  <c:v>43271</c:v>
                </c:pt>
                <c:pt idx="43">
                  <c:v>43272</c:v>
                </c:pt>
                <c:pt idx="44">
                  <c:v>43273</c:v>
                </c:pt>
                <c:pt idx="45">
                  <c:v>43276</c:v>
                </c:pt>
                <c:pt idx="46">
                  <c:v>43277</c:v>
                </c:pt>
                <c:pt idx="47">
                  <c:v>43278</c:v>
                </c:pt>
                <c:pt idx="48">
                  <c:v>43279</c:v>
                </c:pt>
                <c:pt idx="49">
                  <c:v>43280</c:v>
                </c:pt>
                <c:pt idx="50">
                  <c:v>43283</c:v>
                </c:pt>
                <c:pt idx="51">
                  <c:v>43284</c:v>
                </c:pt>
                <c:pt idx="52">
                  <c:v>43285</c:v>
                </c:pt>
                <c:pt idx="53">
                  <c:v>43286</c:v>
                </c:pt>
                <c:pt idx="54">
                  <c:v>43287</c:v>
                </c:pt>
                <c:pt idx="55">
                  <c:v>43290</c:v>
                </c:pt>
                <c:pt idx="56">
                  <c:v>43291</c:v>
                </c:pt>
                <c:pt idx="57">
                  <c:v>43292</c:v>
                </c:pt>
                <c:pt idx="58">
                  <c:v>43293</c:v>
                </c:pt>
                <c:pt idx="59">
                  <c:v>43294</c:v>
                </c:pt>
                <c:pt idx="60">
                  <c:v>43297</c:v>
                </c:pt>
                <c:pt idx="61">
                  <c:v>43298</c:v>
                </c:pt>
                <c:pt idx="62">
                  <c:v>43299</c:v>
                </c:pt>
                <c:pt idx="63">
                  <c:v>43300</c:v>
                </c:pt>
                <c:pt idx="64">
                  <c:v>43301</c:v>
                </c:pt>
                <c:pt idx="65">
                  <c:v>43304</c:v>
                </c:pt>
                <c:pt idx="66">
                  <c:v>43305</c:v>
                </c:pt>
                <c:pt idx="67">
                  <c:v>43306</c:v>
                </c:pt>
                <c:pt idx="68">
                  <c:v>43307</c:v>
                </c:pt>
                <c:pt idx="69">
                  <c:v>43308</c:v>
                </c:pt>
                <c:pt idx="70">
                  <c:v>43311</c:v>
                </c:pt>
                <c:pt idx="71">
                  <c:v>43312</c:v>
                </c:pt>
                <c:pt idx="72">
                  <c:v>43313</c:v>
                </c:pt>
                <c:pt idx="73">
                  <c:v>43314</c:v>
                </c:pt>
                <c:pt idx="74">
                  <c:v>43315</c:v>
                </c:pt>
                <c:pt idx="75">
                  <c:v>43318</c:v>
                </c:pt>
                <c:pt idx="76">
                  <c:v>43319</c:v>
                </c:pt>
                <c:pt idx="77">
                  <c:v>43320</c:v>
                </c:pt>
                <c:pt idx="78">
                  <c:v>43321</c:v>
                </c:pt>
                <c:pt idx="79">
                  <c:v>43322</c:v>
                </c:pt>
                <c:pt idx="80">
                  <c:v>43325</c:v>
                </c:pt>
                <c:pt idx="81">
                  <c:v>43326</c:v>
                </c:pt>
                <c:pt idx="82">
                  <c:v>43327</c:v>
                </c:pt>
                <c:pt idx="83">
                  <c:v>43328</c:v>
                </c:pt>
                <c:pt idx="84">
                  <c:v>43329</c:v>
                </c:pt>
                <c:pt idx="85">
                  <c:v>43332</c:v>
                </c:pt>
                <c:pt idx="86">
                  <c:v>43333</c:v>
                </c:pt>
                <c:pt idx="87">
                  <c:v>43334</c:v>
                </c:pt>
                <c:pt idx="88">
                  <c:v>43335</c:v>
                </c:pt>
                <c:pt idx="89">
                  <c:v>43336</c:v>
                </c:pt>
                <c:pt idx="90">
                  <c:v>43339</c:v>
                </c:pt>
                <c:pt idx="91">
                  <c:v>43340</c:v>
                </c:pt>
                <c:pt idx="92">
                  <c:v>43341</c:v>
                </c:pt>
                <c:pt idx="93">
                  <c:v>43342</c:v>
                </c:pt>
                <c:pt idx="94">
                  <c:v>43343</c:v>
                </c:pt>
                <c:pt idx="95">
                  <c:v>43346</c:v>
                </c:pt>
                <c:pt idx="96">
                  <c:v>43347</c:v>
                </c:pt>
                <c:pt idx="97">
                  <c:v>43348</c:v>
                </c:pt>
                <c:pt idx="98">
                  <c:v>43349</c:v>
                </c:pt>
                <c:pt idx="99">
                  <c:v>43350</c:v>
                </c:pt>
                <c:pt idx="100">
                  <c:v>43353</c:v>
                </c:pt>
                <c:pt idx="101">
                  <c:v>43354</c:v>
                </c:pt>
                <c:pt idx="102">
                  <c:v>43355</c:v>
                </c:pt>
                <c:pt idx="103">
                  <c:v>43356</c:v>
                </c:pt>
                <c:pt idx="104">
                  <c:v>43357</c:v>
                </c:pt>
                <c:pt idx="105">
                  <c:v>43360</c:v>
                </c:pt>
                <c:pt idx="106">
                  <c:v>43361</c:v>
                </c:pt>
                <c:pt idx="107">
                  <c:v>43362</c:v>
                </c:pt>
                <c:pt idx="108">
                  <c:v>43363</c:v>
                </c:pt>
                <c:pt idx="109">
                  <c:v>43364</c:v>
                </c:pt>
                <c:pt idx="110">
                  <c:v>43367</c:v>
                </c:pt>
                <c:pt idx="111">
                  <c:v>43368</c:v>
                </c:pt>
                <c:pt idx="112">
                  <c:v>43369</c:v>
                </c:pt>
                <c:pt idx="113">
                  <c:v>43370</c:v>
                </c:pt>
                <c:pt idx="114">
                  <c:v>43371</c:v>
                </c:pt>
                <c:pt idx="115">
                  <c:v>43374</c:v>
                </c:pt>
                <c:pt idx="116">
                  <c:v>43375</c:v>
                </c:pt>
                <c:pt idx="117">
                  <c:v>43376</c:v>
                </c:pt>
                <c:pt idx="118">
                  <c:v>43377</c:v>
                </c:pt>
                <c:pt idx="119">
                  <c:v>43378</c:v>
                </c:pt>
                <c:pt idx="120">
                  <c:v>43381</c:v>
                </c:pt>
                <c:pt idx="121">
                  <c:v>43382</c:v>
                </c:pt>
                <c:pt idx="122">
                  <c:v>43383</c:v>
                </c:pt>
                <c:pt idx="123">
                  <c:v>43384</c:v>
                </c:pt>
                <c:pt idx="124">
                  <c:v>43385</c:v>
                </c:pt>
                <c:pt idx="125">
                  <c:v>43388</c:v>
                </c:pt>
                <c:pt idx="126">
                  <c:v>43389</c:v>
                </c:pt>
                <c:pt idx="127">
                  <c:v>43390</c:v>
                </c:pt>
                <c:pt idx="128">
                  <c:v>43391</c:v>
                </c:pt>
                <c:pt idx="129">
                  <c:v>43392</c:v>
                </c:pt>
                <c:pt idx="130">
                  <c:v>43395</c:v>
                </c:pt>
                <c:pt idx="131">
                  <c:v>43396</c:v>
                </c:pt>
                <c:pt idx="132">
                  <c:v>43397</c:v>
                </c:pt>
                <c:pt idx="133">
                  <c:v>43398</c:v>
                </c:pt>
                <c:pt idx="134">
                  <c:v>43399</c:v>
                </c:pt>
                <c:pt idx="135">
                  <c:v>43402</c:v>
                </c:pt>
                <c:pt idx="136">
                  <c:v>43403</c:v>
                </c:pt>
                <c:pt idx="137">
                  <c:v>43404</c:v>
                </c:pt>
                <c:pt idx="138">
                  <c:v>43405</c:v>
                </c:pt>
                <c:pt idx="139">
                  <c:v>43406</c:v>
                </c:pt>
                <c:pt idx="140">
                  <c:v>43409</c:v>
                </c:pt>
                <c:pt idx="141">
                  <c:v>43410</c:v>
                </c:pt>
                <c:pt idx="142">
                  <c:v>43411</c:v>
                </c:pt>
                <c:pt idx="143">
                  <c:v>43412</c:v>
                </c:pt>
                <c:pt idx="144">
                  <c:v>43413</c:v>
                </c:pt>
                <c:pt idx="145">
                  <c:v>43416</c:v>
                </c:pt>
                <c:pt idx="146">
                  <c:v>43417</c:v>
                </c:pt>
                <c:pt idx="147">
                  <c:v>43418</c:v>
                </c:pt>
                <c:pt idx="148">
                  <c:v>43419</c:v>
                </c:pt>
                <c:pt idx="149">
                  <c:v>43420</c:v>
                </c:pt>
                <c:pt idx="150">
                  <c:v>43423</c:v>
                </c:pt>
                <c:pt idx="151">
                  <c:v>43424</c:v>
                </c:pt>
                <c:pt idx="152">
                  <c:v>43425</c:v>
                </c:pt>
                <c:pt idx="153">
                  <c:v>43426</c:v>
                </c:pt>
                <c:pt idx="154">
                  <c:v>43427</c:v>
                </c:pt>
                <c:pt idx="155">
                  <c:v>43430</c:v>
                </c:pt>
                <c:pt idx="156">
                  <c:v>43431</c:v>
                </c:pt>
                <c:pt idx="157">
                  <c:v>43432</c:v>
                </c:pt>
                <c:pt idx="158">
                  <c:v>43433</c:v>
                </c:pt>
                <c:pt idx="159">
                  <c:v>43434</c:v>
                </c:pt>
                <c:pt idx="160">
                  <c:v>43437</c:v>
                </c:pt>
                <c:pt idx="161">
                  <c:v>43438</c:v>
                </c:pt>
                <c:pt idx="162">
                  <c:v>43439</c:v>
                </c:pt>
                <c:pt idx="163">
                  <c:v>43440</c:v>
                </c:pt>
                <c:pt idx="164">
                  <c:v>43441</c:v>
                </c:pt>
                <c:pt idx="165">
                  <c:v>43444</c:v>
                </c:pt>
                <c:pt idx="166">
                  <c:v>43445</c:v>
                </c:pt>
                <c:pt idx="167">
                  <c:v>43446</c:v>
                </c:pt>
                <c:pt idx="168">
                  <c:v>43447</c:v>
                </c:pt>
                <c:pt idx="169">
                  <c:v>43448</c:v>
                </c:pt>
                <c:pt idx="170">
                  <c:v>43451</c:v>
                </c:pt>
                <c:pt idx="171">
                  <c:v>43452</c:v>
                </c:pt>
                <c:pt idx="172">
                  <c:v>43453</c:v>
                </c:pt>
                <c:pt idx="173">
                  <c:v>43454</c:v>
                </c:pt>
                <c:pt idx="174">
                  <c:v>43455</c:v>
                </c:pt>
                <c:pt idx="175">
                  <c:v>43458</c:v>
                </c:pt>
                <c:pt idx="176">
                  <c:v>43459</c:v>
                </c:pt>
                <c:pt idx="177">
                  <c:v>43460</c:v>
                </c:pt>
                <c:pt idx="178">
                  <c:v>43461</c:v>
                </c:pt>
                <c:pt idx="179">
                  <c:v>43462</c:v>
                </c:pt>
                <c:pt idx="180">
                  <c:v>43465</c:v>
                </c:pt>
                <c:pt idx="181">
                  <c:v>43466</c:v>
                </c:pt>
                <c:pt idx="182">
                  <c:v>43467</c:v>
                </c:pt>
                <c:pt idx="183">
                  <c:v>43468</c:v>
                </c:pt>
                <c:pt idx="184">
                  <c:v>43469</c:v>
                </c:pt>
                <c:pt idx="185">
                  <c:v>43472</c:v>
                </c:pt>
                <c:pt idx="186">
                  <c:v>43473</c:v>
                </c:pt>
                <c:pt idx="187">
                  <c:v>43474</c:v>
                </c:pt>
                <c:pt idx="188">
                  <c:v>43475</c:v>
                </c:pt>
                <c:pt idx="189">
                  <c:v>43476</c:v>
                </c:pt>
                <c:pt idx="190">
                  <c:v>43479</c:v>
                </c:pt>
                <c:pt idx="191">
                  <c:v>43480</c:v>
                </c:pt>
                <c:pt idx="192">
                  <c:v>43481</c:v>
                </c:pt>
                <c:pt idx="193">
                  <c:v>43482</c:v>
                </c:pt>
                <c:pt idx="194">
                  <c:v>43483</c:v>
                </c:pt>
                <c:pt idx="195">
                  <c:v>43486</c:v>
                </c:pt>
                <c:pt idx="196">
                  <c:v>43487</c:v>
                </c:pt>
                <c:pt idx="197">
                  <c:v>43488</c:v>
                </c:pt>
                <c:pt idx="198">
                  <c:v>43489</c:v>
                </c:pt>
                <c:pt idx="199">
                  <c:v>43490</c:v>
                </c:pt>
                <c:pt idx="200">
                  <c:v>43493</c:v>
                </c:pt>
                <c:pt idx="201">
                  <c:v>43494</c:v>
                </c:pt>
                <c:pt idx="202">
                  <c:v>43495</c:v>
                </c:pt>
                <c:pt idx="203">
                  <c:v>43496</c:v>
                </c:pt>
                <c:pt idx="204">
                  <c:v>43497</c:v>
                </c:pt>
                <c:pt idx="205">
                  <c:v>43500</c:v>
                </c:pt>
                <c:pt idx="206">
                  <c:v>43501</c:v>
                </c:pt>
                <c:pt idx="207">
                  <c:v>43502</c:v>
                </c:pt>
                <c:pt idx="208">
                  <c:v>43503</c:v>
                </c:pt>
                <c:pt idx="209">
                  <c:v>43504</c:v>
                </c:pt>
                <c:pt idx="210">
                  <c:v>43507</c:v>
                </c:pt>
                <c:pt idx="211">
                  <c:v>43508</c:v>
                </c:pt>
                <c:pt idx="212">
                  <c:v>43509</c:v>
                </c:pt>
                <c:pt idx="213">
                  <c:v>43510</c:v>
                </c:pt>
                <c:pt idx="214">
                  <c:v>43511</c:v>
                </c:pt>
                <c:pt idx="215">
                  <c:v>43514</c:v>
                </c:pt>
                <c:pt idx="216">
                  <c:v>43515</c:v>
                </c:pt>
                <c:pt idx="217">
                  <c:v>43516</c:v>
                </c:pt>
                <c:pt idx="218">
                  <c:v>43517</c:v>
                </c:pt>
                <c:pt idx="219">
                  <c:v>43518</c:v>
                </c:pt>
                <c:pt idx="220">
                  <c:v>43521</c:v>
                </c:pt>
                <c:pt idx="221">
                  <c:v>43522</c:v>
                </c:pt>
                <c:pt idx="222">
                  <c:v>43523</c:v>
                </c:pt>
                <c:pt idx="223">
                  <c:v>43524</c:v>
                </c:pt>
                <c:pt idx="224">
                  <c:v>43525</c:v>
                </c:pt>
                <c:pt idx="225">
                  <c:v>43528</c:v>
                </c:pt>
                <c:pt idx="226">
                  <c:v>43529</c:v>
                </c:pt>
                <c:pt idx="227">
                  <c:v>43530</c:v>
                </c:pt>
                <c:pt idx="228">
                  <c:v>43531</c:v>
                </c:pt>
                <c:pt idx="229">
                  <c:v>43532</c:v>
                </c:pt>
                <c:pt idx="230">
                  <c:v>43535</c:v>
                </c:pt>
                <c:pt idx="231">
                  <c:v>43536</c:v>
                </c:pt>
                <c:pt idx="232">
                  <c:v>43537</c:v>
                </c:pt>
                <c:pt idx="233">
                  <c:v>43538</c:v>
                </c:pt>
                <c:pt idx="234">
                  <c:v>43539</c:v>
                </c:pt>
                <c:pt idx="235">
                  <c:v>43542</c:v>
                </c:pt>
                <c:pt idx="236">
                  <c:v>43543</c:v>
                </c:pt>
                <c:pt idx="237">
                  <c:v>43544</c:v>
                </c:pt>
                <c:pt idx="238">
                  <c:v>43545</c:v>
                </c:pt>
                <c:pt idx="239">
                  <c:v>43546</c:v>
                </c:pt>
                <c:pt idx="240">
                  <c:v>43549</c:v>
                </c:pt>
                <c:pt idx="241">
                  <c:v>43550</c:v>
                </c:pt>
                <c:pt idx="242">
                  <c:v>43551</c:v>
                </c:pt>
                <c:pt idx="243">
                  <c:v>43552</c:v>
                </c:pt>
                <c:pt idx="244">
                  <c:v>43553</c:v>
                </c:pt>
                <c:pt idx="245">
                  <c:v>43556</c:v>
                </c:pt>
                <c:pt idx="246">
                  <c:v>43557</c:v>
                </c:pt>
                <c:pt idx="247">
                  <c:v>43558</c:v>
                </c:pt>
                <c:pt idx="248">
                  <c:v>43559</c:v>
                </c:pt>
                <c:pt idx="249">
                  <c:v>43560</c:v>
                </c:pt>
                <c:pt idx="250">
                  <c:v>43563</c:v>
                </c:pt>
                <c:pt idx="251">
                  <c:v>43564</c:v>
                </c:pt>
                <c:pt idx="252">
                  <c:v>43565</c:v>
                </c:pt>
                <c:pt idx="253">
                  <c:v>43566</c:v>
                </c:pt>
                <c:pt idx="254">
                  <c:v>43567</c:v>
                </c:pt>
                <c:pt idx="255">
                  <c:v>43570</c:v>
                </c:pt>
                <c:pt idx="256">
                  <c:v>43571</c:v>
                </c:pt>
                <c:pt idx="257">
                  <c:v>43572</c:v>
                </c:pt>
                <c:pt idx="258">
                  <c:v>43573</c:v>
                </c:pt>
                <c:pt idx="259">
                  <c:v>43574</c:v>
                </c:pt>
                <c:pt idx="260">
                  <c:v>43577</c:v>
                </c:pt>
                <c:pt idx="261">
                  <c:v>43578</c:v>
                </c:pt>
                <c:pt idx="262">
                  <c:v>43579</c:v>
                </c:pt>
                <c:pt idx="263">
                  <c:v>43580</c:v>
                </c:pt>
                <c:pt idx="264">
                  <c:v>43581</c:v>
                </c:pt>
                <c:pt idx="265">
                  <c:v>43584</c:v>
                </c:pt>
                <c:pt idx="266">
                  <c:v>43585</c:v>
                </c:pt>
                <c:pt idx="267">
                  <c:v>43586</c:v>
                </c:pt>
                <c:pt idx="268">
                  <c:v>43587</c:v>
                </c:pt>
                <c:pt idx="269">
                  <c:v>43588</c:v>
                </c:pt>
                <c:pt idx="270">
                  <c:v>43591</c:v>
                </c:pt>
                <c:pt idx="271">
                  <c:v>43592</c:v>
                </c:pt>
                <c:pt idx="272">
                  <c:v>43593</c:v>
                </c:pt>
                <c:pt idx="273">
                  <c:v>43594</c:v>
                </c:pt>
                <c:pt idx="274">
                  <c:v>43595</c:v>
                </c:pt>
                <c:pt idx="275">
                  <c:v>43598</c:v>
                </c:pt>
                <c:pt idx="276">
                  <c:v>43599</c:v>
                </c:pt>
                <c:pt idx="277">
                  <c:v>43600</c:v>
                </c:pt>
                <c:pt idx="278">
                  <c:v>43601</c:v>
                </c:pt>
                <c:pt idx="279">
                  <c:v>43602</c:v>
                </c:pt>
                <c:pt idx="280">
                  <c:v>43605</c:v>
                </c:pt>
                <c:pt idx="281">
                  <c:v>43606</c:v>
                </c:pt>
                <c:pt idx="282">
                  <c:v>43607</c:v>
                </c:pt>
                <c:pt idx="283">
                  <c:v>43608</c:v>
                </c:pt>
                <c:pt idx="284">
                  <c:v>43609</c:v>
                </c:pt>
                <c:pt idx="285">
                  <c:v>43612</c:v>
                </c:pt>
                <c:pt idx="286">
                  <c:v>43613</c:v>
                </c:pt>
                <c:pt idx="287">
                  <c:v>43614</c:v>
                </c:pt>
                <c:pt idx="288">
                  <c:v>43615</c:v>
                </c:pt>
                <c:pt idx="289">
                  <c:v>43616</c:v>
                </c:pt>
                <c:pt idx="290">
                  <c:v>43619</c:v>
                </c:pt>
                <c:pt idx="291">
                  <c:v>43620</c:v>
                </c:pt>
                <c:pt idx="292">
                  <c:v>43621</c:v>
                </c:pt>
                <c:pt idx="293">
                  <c:v>43622</c:v>
                </c:pt>
                <c:pt idx="294">
                  <c:v>43623</c:v>
                </c:pt>
                <c:pt idx="295">
                  <c:v>43626</c:v>
                </c:pt>
                <c:pt idx="296">
                  <c:v>43627</c:v>
                </c:pt>
                <c:pt idx="297">
                  <c:v>43628</c:v>
                </c:pt>
                <c:pt idx="298">
                  <c:v>43629</c:v>
                </c:pt>
                <c:pt idx="299">
                  <c:v>43630</c:v>
                </c:pt>
                <c:pt idx="300">
                  <c:v>43633</c:v>
                </c:pt>
                <c:pt idx="301">
                  <c:v>43634</c:v>
                </c:pt>
                <c:pt idx="302">
                  <c:v>43635</c:v>
                </c:pt>
                <c:pt idx="303">
                  <c:v>43636</c:v>
                </c:pt>
                <c:pt idx="304">
                  <c:v>43637</c:v>
                </c:pt>
                <c:pt idx="305">
                  <c:v>43640</c:v>
                </c:pt>
                <c:pt idx="306">
                  <c:v>43641</c:v>
                </c:pt>
                <c:pt idx="307">
                  <c:v>43642</c:v>
                </c:pt>
                <c:pt idx="308">
                  <c:v>43643</c:v>
                </c:pt>
                <c:pt idx="309">
                  <c:v>43644</c:v>
                </c:pt>
                <c:pt idx="310">
                  <c:v>43647</c:v>
                </c:pt>
                <c:pt idx="311">
                  <c:v>43648</c:v>
                </c:pt>
                <c:pt idx="312">
                  <c:v>43649</c:v>
                </c:pt>
                <c:pt idx="313">
                  <c:v>43650</c:v>
                </c:pt>
                <c:pt idx="314">
                  <c:v>43651</c:v>
                </c:pt>
                <c:pt idx="315">
                  <c:v>43654</c:v>
                </c:pt>
                <c:pt idx="316">
                  <c:v>43655</c:v>
                </c:pt>
                <c:pt idx="317">
                  <c:v>43656</c:v>
                </c:pt>
                <c:pt idx="318">
                  <c:v>43657</c:v>
                </c:pt>
                <c:pt idx="319">
                  <c:v>43658</c:v>
                </c:pt>
                <c:pt idx="320">
                  <c:v>43661</c:v>
                </c:pt>
                <c:pt idx="321">
                  <c:v>43662</c:v>
                </c:pt>
                <c:pt idx="322">
                  <c:v>43663</c:v>
                </c:pt>
                <c:pt idx="323">
                  <c:v>43664</c:v>
                </c:pt>
                <c:pt idx="324">
                  <c:v>43665</c:v>
                </c:pt>
                <c:pt idx="325">
                  <c:v>43668</c:v>
                </c:pt>
                <c:pt idx="326">
                  <c:v>43669</c:v>
                </c:pt>
                <c:pt idx="327">
                  <c:v>43670</c:v>
                </c:pt>
                <c:pt idx="328">
                  <c:v>43671</c:v>
                </c:pt>
                <c:pt idx="329">
                  <c:v>43672</c:v>
                </c:pt>
                <c:pt idx="330">
                  <c:v>43675</c:v>
                </c:pt>
                <c:pt idx="331">
                  <c:v>43676</c:v>
                </c:pt>
                <c:pt idx="332">
                  <c:v>43677</c:v>
                </c:pt>
                <c:pt idx="333">
                  <c:v>43678</c:v>
                </c:pt>
                <c:pt idx="334">
                  <c:v>43679</c:v>
                </c:pt>
                <c:pt idx="335">
                  <c:v>43682</c:v>
                </c:pt>
                <c:pt idx="336">
                  <c:v>43683</c:v>
                </c:pt>
                <c:pt idx="337">
                  <c:v>43684</c:v>
                </c:pt>
                <c:pt idx="338">
                  <c:v>43685</c:v>
                </c:pt>
                <c:pt idx="339">
                  <c:v>43686</c:v>
                </c:pt>
                <c:pt idx="340">
                  <c:v>43689</c:v>
                </c:pt>
                <c:pt idx="341">
                  <c:v>43690</c:v>
                </c:pt>
                <c:pt idx="342">
                  <c:v>43691</c:v>
                </c:pt>
                <c:pt idx="343">
                  <c:v>43692</c:v>
                </c:pt>
                <c:pt idx="344">
                  <c:v>43693</c:v>
                </c:pt>
                <c:pt idx="345">
                  <c:v>43696</c:v>
                </c:pt>
                <c:pt idx="346">
                  <c:v>43697</c:v>
                </c:pt>
                <c:pt idx="347">
                  <c:v>43698</c:v>
                </c:pt>
                <c:pt idx="348">
                  <c:v>43699</c:v>
                </c:pt>
                <c:pt idx="349">
                  <c:v>43700</c:v>
                </c:pt>
                <c:pt idx="350">
                  <c:v>43703</c:v>
                </c:pt>
                <c:pt idx="351">
                  <c:v>43704</c:v>
                </c:pt>
                <c:pt idx="352">
                  <c:v>43705</c:v>
                </c:pt>
                <c:pt idx="353">
                  <c:v>43706</c:v>
                </c:pt>
                <c:pt idx="354">
                  <c:v>43707</c:v>
                </c:pt>
                <c:pt idx="355">
                  <c:v>43710</c:v>
                </c:pt>
                <c:pt idx="356">
                  <c:v>43711</c:v>
                </c:pt>
                <c:pt idx="357">
                  <c:v>43712</c:v>
                </c:pt>
                <c:pt idx="358">
                  <c:v>43713</c:v>
                </c:pt>
                <c:pt idx="359">
                  <c:v>43714</c:v>
                </c:pt>
                <c:pt idx="360">
                  <c:v>43717</c:v>
                </c:pt>
                <c:pt idx="361">
                  <c:v>43718</c:v>
                </c:pt>
                <c:pt idx="362">
                  <c:v>43719</c:v>
                </c:pt>
                <c:pt idx="363">
                  <c:v>43720</c:v>
                </c:pt>
                <c:pt idx="364">
                  <c:v>43721</c:v>
                </c:pt>
                <c:pt idx="365">
                  <c:v>43724</c:v>
                </c:pt>
                <c:pt idx="366">
                  <c:v>43725</c:v>
                </c:pt>
                <c:pt idx="367">
                  <c:v>43726</c:v>
                </c:pt>
                <c:pt idx="368">
                  <c:v>43727</c:v>
                </c:pt>
                <c:pt idx="369">
                  <c:v>43728</c:v>
                </c:pt>
                <c:pt idx="370">
                  <c:v>43731</c:v>
                </c:pt>
                <c:pt idx="371">
                  <c:v>43732</c:v>
                </c:pt>
                <c:pt idx="372">
                  <c:v>43733</c:v>
                </c:pt>
                <c:pt idx="373">
                  <c:v>43734</c:v>
                </c:pt>
                <c:pt idx="374">
                  <c:v>43735</c:v>
                </c:pt>
                <c:pt idx="375">
                  <c:v>43738</c:v>
                </c:pt>
                <c:pt idx="376">
                  <c:v>43739</c:v>
                </c:pt>
                <c:pt idx="377">
                  <c:v>43740</c:v>
                </c:pt>
                <c:pt idx="378">
                  <c:v>43741</c:v>
                </c:pt>
                <c:pt idx="379">
                  <c:v>43742</c:v>
                </c:pt>
                <c:pt idx="380">
                  <c:v>43745</c:v>
                </c:pt>
                <c:pt idx="381">
                  <c:v>43746</c:v>
                </c:pt>
                <c:pt idx="382">
                  <c:v>43747</c:v>
                </c:pt>
                <c:pt idx="383">
                  <c:v>43748</c:v>
                </c:pt>
                <c:pt idx="384">
                  <c:v>43749</c:v>
                </c:pt>
                <c:pt idx="385">
                  <c:v>43752</c:v>
                </c:pt>
                <c:pt idx="386">
                  <c:v>43753</c:v>
                </c:pt>
                <c:pt idx="387">
                  <c:v>43754</c:v>
                </c:pt>
                <c:pt idx="388">
                  <c:v>43755</c:v>
                </c:pt>
                <c:pt idx="389">
                  <c:v>43756</c:v>
                </c:pt>
                <c:pt idx="390">
                  <c:v>43759</c:v>
                </c:pt>
                <c:pt idx="391">
                  <c:v>43760</c:v>
                </c:pt>
                <c:pt idx="392">
                  <c:v>43761</c:v>
                </c:pt>
                <c:pt idx="393">
                  <c:v>43762</c:v>
                </c:pt>
                <c:pt idx="394">
                  <c:v>43763</c:v>
                </c:pt>
                <c:pt idx="395">
                  <c:v>43766</c:v>
                </c:pt>
                <c:pt idx="396">
                  <c:v>43767</c:v>
                </c:pt>
                <c:pt idx="397">
                  <c:v>43768</c:v>
                </c:pt>
                <c:pt idx="398">
                  <c:v>43769</c:v>
                </c:pt>
                <c:pt idx="399">
                  <c:v>43770</c:v>
                </c:pt>
                <c:pt idx="400">
                  <c:v>43773</c:v>
                </c:pt>
                <c:pt idx="401">
                  <c:v>43774</c:v>
                </c:pt>
                <c:pt idx="402">
                  <c:v>43775</c:v>
                </c:pt>
                <c:pt idx="403">
                  <c:v>43776</c:v>
                </c:pt>
                <c:pt idx="404">
                  <c:v>43777</c:v>
                </c:pt>
                <c:pt idx="405">
                  <c:v>43780</c:v>
                </c:pt>
                <c:pt idx="406">
                  <c:v>43781</c:v>
                </c:pt>
                <c:pt idx="407">
                  <c:v>43782</c:v>
                </c:pt>
                <c:pt idx="408">
                  <c:v>43783</c:v>
                </c:pt>
                <c:pt idx="409">
                  <c:v>43784</c:v>
                </c:pt>
                <c:pt idx="410">
                  <c:v>43787</c:v>
                </c:pt>
                <c:pt idx="411">
                  <c:v>43788</c:v>
                </c:pt>
                <c:pt idx="412">
                  <c:v>43789</c:v>
                </c:pt>
                <c:pt idx="413">
                  <c:v>43790</c:v>
                </c:pt>
                <c:pt idx="414">
                  <c:v>43791</c:v>
                </c:pt>
                <c:pt idx="415">
                  <c:v>43794</c:v>
                </c:pt>
                <c:pt idx="416">
                  <c:v>43795</c:v>
                </c:pt>
                <c:pt idx="417">
                  <c:v>43796</c:v>
                </c:pt>
                <c:pt idx="418">
                  <c:v>43797</c:v>
                </c:pt>
                <c:pt idx="419">
                  <c:v>43798</c:v>
                </c:pt>
                <c:pt idx="420">
                  <c:v>43801</c:v>
                </c:pt>
                <c:pt idx="421">
                  <c:v>43802</c:v>
                </c:pt>
                <c:pt idx="422">
                  <c:v>43803</c:v>
                </c:pt>
                <c:pt idx="423">
                  <c:v>43804</c:v>
                </c:pt>
                <c:pt idx="424">
                  <c:v>43805</c:v>
                </c:pt>
                <c:pt idx="425">
                  <c:v>43808</c:v>
                </c:pt>
                <c:pt idx="426">
                  <c:v>43809</c:v>
                </c:pt>
                <c:pt idx="427">
                  <c:v>43810</c:v>
                </c:pt>
                <c:pt idx="428">
                  <c:v>43811</c:v>
                </c:pt>
                <c:pt idx="429">
                  <c:v>43812</c:v>
                </c:pt>
                <c:pt idx="430">
                  <c:v>43815</c:v>
                </c:pt>
                <c:pt idx="431">
                  <c:v>43816</c:v>
                </c:pt>
                <c:pt idx="432">
                  <c:v>43817</c:v>
                </c:pt>
                <c:pt idx="433">
                  <c:v>43818</c:v>
                </c:pt>
                <c:pt idx="434">
                  <c:v>43819</c:v>
                </c:pt>
                <c:pt idx="435">
                  <c:v>43822</c:v>
                </c:pt>
                <c:pt idx="436">
                  <c:v>43823</c:v>
                </c:pt>
                <c:pt idx="437">
                  <c:v>43824</c:v>
                </c:pt>
                <c:pt idx="438">
                  <c:v>43825</c:v>
                </c:pt>
                <c:pt idx="439">
                  <c:v>43826</c:v>
                </c:pt>
                <c:pt idx="440">
                  <c:v>43829</c:v>
                </c:pt>
                <c:pt idx="441">
                  <c:v>43830</c:v>
                </c:pt>
                <c:pt idx="442">
                  <c:v>43831</c:v>
                </c:pt>
                <c:pt idx="443">
                  <c:v>43832</c:v>
                </c:pt>
                <c:pt idx="444">
                  <c:v>43833</c:v>
                </c:pt>
                <c:pt idx="445">
                  <c:v>43836</c:v>
                </c:pt>
                <c:pt idx="446">
                  <c:v>43837</c:v>
                </c:pt>
                <c:pt idx="447">
                  <c:v>43838</c:v>
                </c:pt>
                <c:pt idx="448">
                  <c:v>43839</c:v>
                </c:pt>
                <c:pt idx="449">
                  <c:v>43840</c:v>
                </c:pt>
                <c:pt idx="450">
                  <c:v>43843</c:v>
                </c:pt>
                <c:pt idx="451">
                  <c:v>43844</c:v>
                </c:pt>
                <c:pt idx="452">
                  <c:v>43845</c:v>
                </c:pt>
                <c:pt idx="453">
                  <c:v>43846</c:v>
                </c:pt>
                <c:pt idx="454">
                  <c:v>43847</c:v>
                </c:pt>
                <c:pt idx="455">
                  <c:v>43850</c:v>
                </c:pt>
                <c:pt idx="456">
                  <c:v>43851</c:v>
                </c:pt>
                <c:pt idx="457">
                  <c:v>43852</c:v>
                </c:pt>
                <c:pt idx="458">
                  <c:v>43853</c:v>
                </c:pt>
                <c:pt idx="459">
                  <c:v>43854</c:v>
                </c:pt>
                <c:pt idx="460">
                  <c:v>43857</c:v>
                </c:pt>
                <c:pt idx="461">
                  <c:v>43858</c:v>
                </c:pt>
                <c:pt idx="462">
                  <c:v>43859</c:v>
                </c:pt>
                <c:pt idx="463">
                  <c:v>43860</c:v>
                </c:pt>
                <c:pt idx="464">
                  <c:v>43861</c:v>
                </c:pt>
                <c:pt idx="465">
                  <c:v>43864</c:v>
                </c:pt>
                <c:pt idx="466">
                  <c:v>43865</c:v>
                </c:pt>
                <c:pt idx="467">
                  <c:v>43866</c:v>
                </c:pt>
                <c:pt idx="468">
                  <c:v>43867</c:v>
                </c:pt>
                <c:pt idx="469">
                  <c:v>43868</c:v>
                </c:pt>
                <c:pt idx="470">
                  <c:v>43871</c:v>
                </c:pt>
                <c:pt idx="471">
                  <c:v>43872</c:v>
                </c:pt>
                <c:pt idx="472">
                  <c:v>43873</c:v>
                </c:pt>
                <c:pt idx="473">
                  <c:v>43874</c:v>
                </c:pt>
                <c:pt idx="474">
                  <c:v>43875</c:v>
                </c:pt>
                <c:pt idx="475">
                  <c:v>43878</c:v>
                </c:pt>
                <c:pt idx="476">
                  <c:v>43879</c:v>
                </c:pt>
                <c:pt idx="477">
                  <c:v>43880</c:v>
                </c:pt>
                <c:pt idx="478">
                  <c:v>43881</c:v>
                </c:pt>
                <c:pt idx="479">
                  <c:v>43882</c:v>
                </c:pt>
                <c:pt idx="480">
                  <c:v>43885</c:v>
                </c:pt>
                <c:pt idx="481">
                  <c:v>43886</c:v>
                </c:pt>
                <c:pt idx="482">
                  <c:v>43887</c:v>
                </c:pt>
                <c:pt idx="483">
                  <c:v>43888</c:v>
                </c:pt>
                <c:pt idx="484">
                  <c:v>43889</c:v>
                </c:pt>
                <c:pt idx="485">
                  <c:v>43892</c:v>
                </c:pt>
                <c:pt idx="486">
                  <c:v>43893</c:v>
                </c:pt>
                <c:pt idx="487">
                  <c:v>43894</c:v>
                </c:pt>
                <c:pt idx="488">
                  <c:v>43895</c:v>
                </c:pt>
                <c:pt idx="489">
                  <c:v>43896</c:v>
                </c:pt>
                <c:pt idx="490">
                  <c:v>43899</c:v>
                </c:pt>
                <c:pt idx="491">
                  <c:v>43900</c:v>
                </c:pt>
                <c:pt idx="492">
                  <c:v>43901</c:v>
                </c:pt>
                <c:pt idx="493">
                  <c:v>43902</c:v>
                </c:pt>
                <c:pt idx="494">
                  <c:v>43903</c:v>
                </c:pt>
                <c:pt idx="495">
                  <c:v>43906</c:v>
                </c:pt>
                <c:pt idx="496">
                  <c:v>43907</c:v>
                </c:pt>
                <c:pt idx="497">
                  <c:v>43908</c:v>
                </c:pt>
                <c:pt idx="498">
                  <c:v>43909</c:v>
                </c:pt>
                <c:pt idx="499">
                  <c:v>43910</c:v>
                </c:pt>
                <c:pt idx="500">
                  <c:v>43913</c:v>
                </c:pt>
                <c:pt idx="501">
                  <c:v>43914</c:v>
                </c:pt>
                <c:pt idx="502">
                  <c:v>43915</c:v>
                </c:pt>
                <c:pt idx="503">
                  <c:v>43916</c:v>
                </c:pt>
                <c:pt idx="504">
                  <c:v>43917</c:v>
                </c:pt>
                <c:pt idx="505">
                  <c:v>43920</c:v>
                </c:pt>
                <c:pt idx="506">
                  <c:v>43921</c:v>
                </c:pt>
                <c:pt idx="507">
                  <c:v>43922</c:v>
                </c:pt>
                <c:pt idx="508">
                  <c:v>43923</c:v>
                </c:pt>
                <c:pt idx="509">
                  <c:v>43924</c:v>
                </c:pt>
                <c:pt idx="510">
                  <c:v>43927</c:v>
                </c:pt>
                <c:pt idx="511">
                  <c:v>43928</c:v>
                </c:pt>
                <c:pt idx="512">
                  <c:v>43929</c:v>
                </c:pt>
                <c:pt idx="513">
                  <c:v>43930</c:v>
                </c:pt>
                <c:pt idx="514">
                  <c:v>43931</c:v>
                </c:pt>
                <c:pt idx="515">
                  <c:v>43934</c:v>
                </c:pt>
                <c:pt idx="516">
                  <c:v>43935</c:v>
                </c:pt>
                <c:pt idx="517">
                  <c:v>43936</c:v>
                </c:pt>
                <c:pt idx="518">
                  <c:v>43937</c:v>
                </c:pt>
                <c:pt idx="519">
                  <c:v>43938</c:v>
                </c:pt>
                <c:pt idx="520">
                  <c:v>43941</c:v>
                </c:pt>
                <c:pt idx="521">
                  <c:v>43942</c:v>
                </c:pt>
                <c:pt idx="522">
                  <c:v>43943</c:v>
                </c:pt>
                <c:pt idx="523">
                  <c:v>43944</c:v>
                </c:pt>
                <c:pt idx="524">
                  <c:v>43945</c:v>
                </c:pt>
                <c:pt idx="525">
                  <c:v>43948</c:v>
                </c:pt>
                <c:pt idx="526">
                  <c:v>43949</c:v>
                </c:pt>
                <c:pt idx="527">
                  <c:v>43950</c:v>
                </c:pt>
                <c:pt idx="528">
                  <c:v>43951</c:v>
                </c:pt>
                <c:pt idx="529">
                  <c:v>43952</c:v>
                </c:pt>
                <c:pt idx="530">
                  <c:v>43955</c:v>
                </c:pt>
                <c:pt idx="531">
                  <c:v>43956</c:v>
                </c:pt>
                <c:pt idx="532">
                  <c:v>43957</c:v>
                </c:pt>
                <c:pt idx="533">
                  <c:v>43958</c:v>
                </c:pt>
                <c:pt idx="534">
                  <c:v>43959</c:v>
                </c:pt>
                <c:pt idx="535">
                  <c:v>43962</c:v>
                </c:pt>
                <c:pt idx="536">
                  <c:v>43963</c:v>
                </c:pt>
                <c:pt idx="537">
                  <c:v>43964</c:v>
                </c:pt>
                <c:pt idx="538">
                  <c:v>43965</c:v>
                </c:pt>
                <c:pt idx="539">
                  <c:v>43966</c:v>
                </c:pt>
                <c:pt idx="540">
                  <c:v>43969</c:v>
                </c:pt>
                <c:pt idx="541">
                  <c:v>43970</c:v>
                </c:pt>
                <c:pt idx="542">
                  <c:v>43971</c:v>
                </c:pt>
                <c:pt idx="543">
                  <c:v>43972</c:v>
                </c:pt>
                <c:pt idx="544">
                  <c:v>43973</c:v>
                </c:pt>
                <c:pt idx="545">
                  <c:v>43976</c:v>
                </c:pt>
                <c:pt idx="546">
                  <c:v>43977</c:v>
                </c:pt>
                <c:pt idx="547">
                  <c:v>43978</c:v>
                </c:pt>
                <c:pt idx="548">
                  <c:v>43979</c:v>
                </c:pt>
                <c:pt idx="549">
                  <c:v>43980</c:v>
                </c:pt>
                <c:pt idx="550">
                  <c:v>43983</c:v>
                </c:pt>
                <c:pt idx="551">
                  <c:v>43984</c:v>
                </c:pt>
                <c:pt idx="552">
                  <c:v>43985</c:v>
                </c:pt>
                <c:pt idx="553">
                  <c:v>43986</c:v>
                </c:pt>
                <c:pt idx="554">
                  <c:v>43987</c:v>
                </c:pt>
                <c:pt idx="555">
                  <c:v>43990</c:v>
                </c:pt>
                <c:pt idx="556">
                  <c:v>43991</c:v>
                </c:pt>
                <c:pt idx="557">
                  <c:v>43992</c:v>
                </c:pt>
                <c:pt idx="558">
                  <c:v>43993</c:v>
                </c:pt>
                <c:pt idx="559">
                  <c:v>43994</c:v>
                </c:pt>
                <c:pt idx="560">
                  <c:v>43997</c:v>
                </c:pt>
                <c:pt idx="561">
                  <c:v>43998</c:v>
                </c:pt>
                <c:pt idx="562">
                  <c:v>43999</c:v>
                </c:pt>
                <c:pt idx="563">
                  <c:v>44000</c:v>
                </c:pt>
                <c:pt idx="564">
                  <c:v>44001</c:v>
                </c:pt>
                <c:pt idx="565">
                  <c:v>44004</c:v>
                </c:pt>
                <c:pt idx="566">
                  <c:v>44005</c:v>
                </c:pt>
                <c:pt idx="567">
                  <c:v>44006</c:v>
                </c:pt>
                <c:pt idx="568">
                  <c:v>44007</c:v>
                </c:pt>
                <c:pt idx="569">
                  <c:v>44008</c:v>
                </c:pt>
                <c:pt idx="570">
                  <c:v>44011</c:v>
                </c:pt>
                <c:pt idx="571">
                  <c:v>44012</c:v>
                </c:pt>
                <c:pt idx="572">
                  <c:v>44013</c:v>
                </c:pt>
                <c:pt idx="573">
                  <c:v>44014</c:v>
                </c:pt>
                <c:pt idx="574">
                  <c:v>44015</c:v>
                </c:pt>
                <c:pt idx="575">
                  <c:v>44018</c:v>
                </c:pt>
                <c:pt idx="576">
                  <c:v>44019</c:v>
                </c:pt>
                <c:pt idx="577">
                  <c:v>44020</c:v>
                </c:pt>
                <c:pt idx="578">
                  <c:v>44021</c:v>
                </c:pt>
                <c:pt idx="579">
                  <c:v>44022</c:v>
                </c:pt>
                <c:pt idx="580">
                  <c:v>44025</c:v>
                </c:pt>
                <c:pt idx="581">
                  <c:v>44026</c:v>
                </c:pt>
                <c:pt idx="582">
                  <c:v>44027</c:v>
                </c:pt>
                <c:pt idx="583">
                  <c:v>44028</c:v>
                </c:pt>
                <c:pt idx="584">
                  <c:v>44029</c:v>
                </c:pt>
                <c:pt idx="585">
                  <c:v>44032</c:v>
                </c:pt>
                <c:pt idx="586">
                  <c:v>44033</c:v>
                </c:pt>
                <c:pt idx="587">
                  <c:v>44034</c:v>
                </c:pt>
                <c:pt idx="588">
                  <c:v>44035</c:v>
                </c:pt>
                <c:pt idx="589">
                  <c:v>44036</c:v>
                </c:pt>
                <c:pt idx="590">
                  <c:v>44039</c:v>
                </c:pt>
                <c:pt idx="591">
                  <c:v>44040</c:v>
                </c:pt>
                <c:pt idx="592">
                  <c:v>44041</c:v>
                </c:pt>
                <c:pt idx="593">
                  <c:v>44042</c:v>
                </c:pt>
                <c:pt idx="594">
                  <c:v>44043</c:v>
                </c:pt>
                <c:pt idx="595">
                  <c:v>44046</c:v>
                </c:pt>
                <c:pt idx="596">
                  <c:v>44047</c:v>
                </c:pt>
                <c:pt idx="597">
                  <c:v>44048</c:v>
                </c:pt>
                <c:pt idx="598">
                  <c:v>44049</c:v>
                </c:pt>
                <c:pt idx="599">
                  <c:v>44050</c:v>
                </c:pt>
                <c:pt idx="600">
                  <c:v>44053</c:v>
                </c:pt>
                <c:pt idx="601">
                  <c:v>44054</c:v>
                </c:pt>
                <c:pt idx="602">
                  <c:v>44055</c:v>
                </c:pt>
                <c:pt idx="603">
                  <c:v>44056</c:v>
                </c:pt>
                <c:pt idx="604">
                  <c:v>44057</c:v>
                </c:pt>
                <c:pt idx="605">
                  <c:v>44060</c:v>
                </c:pt>
                <c:pt idx="606">
                  <c:v>44061</c:v>
                </c:pt>
                <c:pt idx="607">
                  <c:v>44062</c:v>
                </c:pt>
                <c:pt idx="608">
                  <c:v>44063</c:v>
                </c:pt>
                <c:pt idx="609">
                  <c:v>44064</c:v>
                </c:pt>
                <c:pt idx="610">
                  <c:v>44067</c:v>
                </c:pt>
                <c:pt idx="611">
                  <c:v>44068</c:v>
                </c:pt>
                <c:pt idx="612">
                  <c:v>44069</c:v>
                </c:pt>
                <c:pt idx="613">
                  <c:v>44070</c:v>
                </c:pt>
                <c:pt idx="614">
                  <c:v>44071</c:v>
                </c:pt>
                <c:pt idx="615">
                  <c:v>44074</c:v>
                </c:pt>
                <c:pt idx="616">
                  <c:v>44075</c:v>
                </c:pt>
                <c:pt idx="617">
                  <c:v>44076</c:v>
                </c:pt>
                <c:pt idx="618">
                  <c:v>44077</c:v>
                </c:pt>
                <c:pt idx="619">
                  <c:v>44078</c:v>
                </c:pt>
                <c:pt idx="620">
                  <c:v>44081</c:v>
                </c:pt>
                <c:pt idx="621">
                  <c:v>44082</c:v>
                </c:pt>
                <c:pt idx="622">
                  <c:v>44083</c:v>
                </c:pt>
                <c:pt idx="623">
                  <c:v>44084</c:v>
                </c:pt>
                <c:pt idx="624">
                  <c:v>44085</c:v>
                </c:pt>
                <c:pt idx="625">
                  <c:v>44088</c:v>
                </c:pt>
                <c:pt idx="626">
                  <c:v>44089</c:v>
                </c:pt>
                <c:pt idx="627">
                  <c:v>44090</c:v>
                </c:pt>
                <c:pt idx="628">
                  <c:v>44091</c:v>
                </c:pt>
                <c:pt idx="629">
                  <c:v>44092</c:v>
                </c:pt>
                <c:pt idx="630">
                  <c:v>44095</c:v>
                </c:pt>
                <c:pt idx="631">
                  <c:v>44096</c:v>
                </c:pt>
                <c:pt idx="632">
                  <c:v>44097</c:v>
                </c:pt>
                <c:pt idx="633">
                  <c:v>44098</c:v>
                </c:pt>
                <c:pt idx="634">
                  <c:v>44099</c:v>
                </c:pt>
                <c:pt idx="635">
                  <c:v>44102</c:v>
                </c:pt>
                <c:pt idx="636">
                  <c:v>44103</c:v>
                </c:pt>
                <c:pt idx="637">
                  <c:v>44104</c:v>
                </c:pt>
                <c:pt idx="638">
                  <c:v>44105</c:v>
                </c:pt>
                <c:pt idx="639">
                  <c:v>44106</c:v>
                </c:pt>
                <c:pt idx="640">
                  <c:v>44109</c:v>
                </c:pt>
                <c:pt idx="641">
                  <c:v>44110</c:v>
                </c:pt>
                <c:pt idx="642">
                  <c:v>44111</c:v>
                </c:pt>
                <c:pt idx="643">
                  <c:v>44112</c:v>
                </c:pt>
                <c:pt idx="644">
                  <c:v>44113</c:v>
                </c:pt>
                <c:pt idx="645">
                  <c:v>44116</c:v>
                </c:pt>
                <c:pt idx="646">
                  <c:v>44117</c:v>
                </c:pt>
                <c:pt idx="647">
                  <c:v>44118</c:v>
                </c:pt>
                <c:pt idx="648">
                  <c:v>44119</c:v>
                </c:pt>
                <c:pt idx="649">
                  <c:v>44120</c:v>
                </c:pt>
                <c:pt idx="650">
                  <c:v>44123</c:v>
                </c:pt>
                <c:pt idx="651">
                  <c:v>44124</c:v>
                </c:pt>
                <c:pt idx="652">
                  <c:v>44125</c:v>
                </c:pt>
                <c:pt idx="653">
                  <c:v>44126</c:v>
                </c:pt>
                <c:pt idx="654">
                  <c:v>44127</c:v>
                </c:pt>
                <c:pt idx="655">
                  <c:v>44130</c:v>
                </c:pt>
                <c:pt idx="656">
                  <c:v>44131</c:v>
                </c:pt>
                <c:pt idx="657">
                  <c:v>44132</c:v>
                </c:pt>
                <c:pt idx="658">
                  <c:v>44133</c:v>
                </c:pt>
                <c:pt idx="659">
                  <c:v>44134</c:v>
                </c:pt>
                <c:pt idx="660">
                  <c:v>44137</c:v>
                </c:pt>
                <c:pt idx="661">
                  <c:v>44138</c:v>
                </c:pt>
                <c:pt idx="662">
                  <c:v>44139</c:v>
                </c:pt>
                <c:pt idx="663">
                  <c:v>44140</c:v>
                </c:pt>
                <c:pt idx="664">
                  <c:v>44141</c:v>
                </c:pt>
                <c:pt idx="665">
                  <c:v>44144</c:v>
                </c:pt>
                <c:pt idx="666">
                  <c:v>44145</c:v>
                </c:pt>
                <c:pt idx="667">
                  <c:v>44146</c:v>
                </c:pt>
                <c:pt idx="668">
                  <c:v>44147</c:v>
                </c:pt>
                <c:pt idx="669">
                  <c:v>44148</c:v>
                </c:pt>
                <c:pt idx="670">
                  <c:v>44151</c:v>
                </c:pt>
                <c:pt idx="671">
                  <c:v>44152</c:v>
                </c:pt>
                <c:pt idx="672">
                  <c:v>44153</c:v>
                </c:pt>
                <c:pt idx="673">
                  <c:v>44154</c:v>
                </c:pt>
                <c:pt idx="674">
                  <c:v>44155</c:v>
                </c:pt>
                <c:pt idx="675">
                  <c:v>44158</c:v>
                </c:pt>
                <c:pt idx="676">
                  <c:v>44159</c:v>
                </c:pt>
                <c:pt idx="677">
                  <c:v>44160</c:v>
                </c:pt>
                <c:pt idx="678">
                  <c:v>44161</c:v>
                </c:pt>
                <c:pt idx="679">
                  <c:v>44162</c:v>
                </c:pt>
                <c:pt idx="680">
                  <c:v>44165</c:v>
                </c:pt>
                <c:pt idx="681">
                  <c:v>44166</c:v>
                </c:pt>
                <c:pt idx="682">
                  <c:v>44167</c:v>
                </c:pt>
                <c:pt idx="683">
                  <c:v>44168</c:v>
                </c:pt>
                <c:pt idx="684">
                  <c:v>44169</c:v>
                </c:pt>
                <c:pt idx="685">
                  <c:v>44172</c:v>
                </c:pt>
                <c:pt idx="686">
                  <c:v>44173</c:v>
                </c:pt>
                <c:pt idx="687">
                  <c:v>44174</c:v>
                </c:pt>
                <c:pt idx="688">
                  <c:v>44175</c:v>
                </c:pt>
                <c:pt idx="689">
                  <c:v>44176</c:v>
                </c:pt>
                <c:pt idx="690">
                  <c:v>44179</c:v>
                </c:pt>
                <c:pt idx="691">
                  <c:v>44180</c:v>
                </c:pt>
                <c:pt idx="692">
                  <c:v>44181</c:v>
                </c:pt>
                <c:pt idx="693">
                  <c:v>44182</c:v>
                </c:pt>
                <c:pt idx="694">
                  <c:v>44183</c:v>
                </c:pt>
                <c:pt idx="695">
                  <c:v>44186</c:v>
                </c:pt>
                <c:pt idx="696">
                  <c:v>44187</c:v>
                </c:pt>
                <c:pt idx="697">
                  <c:v>44188</c:v>
                </c:pt>
                <c:pt idx="698">
                  <c:v>44189</c:v>
                </c:pt>
                <c:pt idx="699">
                  <c:v>44190</c:v>
                </c:pt>
                <c:pt idx="700">
                  <c:v>44193</c:v>
                </c:pt>
                <c:pt idx="701">
                  <c:v>44194</c:v>
                </c:pt>
                <c:pt idx="702">
                  <c:v>44195</c:v>
                </c:pt>
                <c:pt idx="703">
                  <c:v>44196</c:v>
                </c:pt>
                <c:pt idx="704">
                  <c:v>44197</c:v>
                </c:pt>
                <c:pt idx="705">
                  <c:v>44200</c:v>
                </c:pt>
                <c:pt idx="706">
                  <c:v>44201</c:v>
                </c:pt>
                <c:pt idx="707">
                  <c:v>44202</c:v>
                </c:pt>
                <c:pt idx="708">
                  <c:v>44203</c:v>
                </c:pt>
                <c:pt idx="709">
                  <c:v>44204</c:v>
                </c:pt>
                <c:pt idx="710">
                  <c:v>44207</c:v>
                </c:pt>
                <c:pt idx="711">
                  <c:v>44208</c:v>
                </c:pt>
                <c:pt idx="712">
                  <c:v>44209</c:v>
                </c:pt>
                <c:pt idx="713">
                  <c:v>44210</c:v>
                </c:pt>
                <c:pt idx="714">
                  <c:v>44211</c:v>
                </c:pt>
                <c:pt idx="715">
                  <c:v>44214</c:v>
                </c:pt>
                <c:pt idx="716">
                  <c:v>44215</c:v>
                </c:pt>
                <c:pt idx="717">
                  <c:v>44216</c:v>
                </c:pt>
                <c:pt idx="718">
                  <c:v>44217</c:v>
                </c:pt>
                <c:pt idx="719">
                  <c:v>44218</c:v>
                </c:pt>
                <c:pt idx="720">
                  <c:v>44221</c:v>
                </c:pt>
                <c:pt idx="721">
                  <c:v>44222</c:v>
                </c:pt>
                <c:pt idx="722">
                  <c:v>44223</c:v>
                </c:pt>
                <c:pt idx="723">
                  <c:v>44224</c:v>
                </c:pt>
                <c:pt idx="724">
                  <c:v>44225</c:v>
                </c:pt>
                <c:pt idx="725">
                  <c:v>44228</c:v>
                </c:pt>
                <c:pt idx="726">
                  <c:v>44229</c:v>
                </c:pt>
                <c:pt idx="727">
                  <c:v>44230</c:v>
                </c:pt>
                <c:pt idx="728">
                  <c:v>44231</c:v>
                </c:pt>
                <c:pt idx="729">
                  <c:v>44232</c:v>
                </c:pt>
                <c:pt idx="730">
                  <c:v>44235</c:v>
                </c:pt>
                <c:pt idx="731">
                  <c:v>44236</c:v>
                </c:pt>
                <c:pt idx="732">
                  <c:v>44237</c:v>
                </c:pt>
                <c:pt idx="733">
                  <c:v>44238</c:v>
                </c:pt>
                <c:pt idx="734">
                  <c:v>44239</c:v>
                </c:pt>
                <c:pt idx="735">
                  <c:v>44242</c:v>
                </c:pt>
                <c:pt idx="736">
                  <c:v>44243</c:v>
                </c:pt>
                <c:pt idx="737">
                  <c:v>44244</c:v>
                </c:pt>
                <c:pt idx="738">
                  <c:v>44245</c:v>
                </c:pt>
                <c:pt idx="739">
                  <c:v>44246</c:v>
                </c:pt>
                <c:pt idx="740">
                  <c:v>44249</c:v>
                </c:pt>
                <c:pt idx="741">
                  <c:v>44250</c:v>
                </c:pt>
                <c:pt idx="742">
                  <c:v>44251</c:v>
                </c:pt>
                <c:pt idx="743">
                  <c:v>44252</c:v>
                </c:pt>
                <c:pt idx="744">
                  <c:v>44253</c:v>
                </c:pt>
                <c:pt idx="745">
                  <c:v>44256</c:v>
                </c:pt>
                <c:pt idx="746">
                  <c:v>44257</c:v>
                </c:pt>
                <c:pt idx="747">
                  <c:v>44258</c:v>
                </c:pt>
                <c:pt idx="748">
                  <c:v>44259</c:v>
                </c:pt>
                <c:pt idx="749">
                  <c:v>44260</c:v>
                </c:pt>
                <c:pt idx="750">
                  <c:v>44263</c:v>
                </c:pt>
                <c:pt idx="751">
                  <c:v>44264</c:v>
                </c:pt>
                <c:pt idx="752">
                  <c:v>44265</c:v>
                </c:pt>
                <c:pt idx="753">
                  <c:v>44266</c:v>
                </c:pt>
                <c:pt idx="754">
                  <c:v>44267</c:v>
                </c:pt>
                <c:pt idx="755">
                  <c:v>44270</c:v>
                </c:pt>
                <c:pt idx="756">
                  <c:v>44271</c:v>
                </c:pt>
                <c:pt idx="757">
                  <c:v>44272</c:v>
                </c:pt>
                <c:pt idx="758">
                  <c:v>44273</c:v>
                </c:pt>
                <c:pt idx="759">
                  <c:v>44274</c:v>
                </c:pt>
                <c:pt idx="760">
                  <c:v>44277</c:v>
                </c:pt>
                <c:pt idx="761">
                  <c:v>44278</c:v>
                </c:pt>
                <c:pt idx="762">
                  <c:v>44279</c:v>
                </c:pt>
                <c:pt idx="763">
                  <c:v>44280</c:v>
                </c:pt>
                <c:pt idx="764">
                  <c:v>44281</c:v>
                </c:pt>
                <c:pt idx="765">
                  <c:v>44284</c:v>
                </c:pt>
                <c:pt idx="766">
                  <c:v>44285</c:v>
                </c:pt>
                <c:pt idx="767">
                  <c:v>44286</c:v>
                </c:pt>
                <c:pt idx="768">
                  <c:v>44287</c:v>
                </c:pt>
                <c:pt idx="769">
                  <c:v>44288</c:v>
                </c:pt>
                <c:pt idx="770">
                  <c:v>44291</c:v>
                </c:pt>
                <c:pt idx="771">
                  <c:v>44292</c:v>
                </c:pt>
                <c:pt idx="772">
                  <c:v>44293</c:v>
                </c:pt>
                <c:pt idx="773">
                  <c:v>44294</c:v>
                </c:pt>
                <c:pt idx="774">
                  <c:v>44295</c:v>
                </c:pt>
                <c:pt idx="775">
                  <c:v>44298</c:v>
                </c:pt>
                <c:pt idx="776">
                  <c:v>44299</c:v>
                </c:pt>
                <c:pt idx="777">
                  <c:v>44300</c:v>
                </c:pt>
                <c:pt idx="778">
                  <c:v>44301</c:v>
                </c:pt>
                <c:pt idx="779">
                  <c:v>44302</c:v>
                </c:pt>
                <c:pt idx="780">
                  <c:v>44305</c:v>
                </c:pt>
                <c:pt idx="781">
                  <c:v>44306</c:v>
                </c:pt>
                <c:pt idx="782">
                  <c:v>44307</c:v>
                </c:pt>
                <c:pt idx="783">
                  <c:v>44308</c:v>
                </c:pt>
                <c:pt idx="784">
                  <c:v>44309</c:v>
                </c:pt>
                <c:pt idx="785">
                  <c:v>44312</c:v>
                </c:pt>
                <c:pt idx="786">
                  <c:v>44313</c:v>
                </c:pt>
                <c:pt idx="787">
                  <c:v>44314</c:v>
                </c:pt>
                <c:pt idx="788">
                  <c:v>44315</c:v>
                </c:pt>
                <c:pt idx="789">
                  <c:v>44316</c:v>
                </c:pt>
              </c:numCache>
            </c:numRef>
          </c:cat>
          <c:val>
            <c:numRef>
              <c:f>Daily!$G$11:$G$1003</c:f>
              <c:numCache>
                <c:formatCode>General</c:formatCode>
                <c:ptCount val="993"/>
                <c:pt idx="0">
                  <c:v>67.67</c:v>
                </c:pt>
                <c:pt idx="1">
                  <c:v>67.260000000000005</c:v>
                </c:pt>
                <c:pt idx="2">
                  <c:v>66.38</c:v>
                </c:pt>
                <c:pt idx="3">
                  <c:v>66.28</c:v>
                </c:pt>
                <c:pt idx="4">
                  <c:v>65.680000000000007</c:v>
                </c:pt>
                <c:pt idx="5">
                  <c:v>65.430000000000007</c:v>
                </c:pt>
                <c:pt idx="6">
                  <c:v>65.430000000000007</c:v>
                </c:pt>
                <c:pt idx="7">
                  <c:v>66.98</c:v>
                </c:pt>
                <c:pt idx="8">
                  <c:v>66.87</c:v>
                </c:pt>
                <c:pt idx="9">
                  <c:v>66.28</c:v>
                </c:pt>
                <c:pt idx="10">
                  <c:v>67.260000000000005</c:v>
                </c:pt>
                <c:pt idx="11">
                  <c:v>66.8</c:v>
                </c:pt>
                <c:pt idx="12">
                  <c:v>66.459999999999994</c:v>
                </c:pt>
                <c:pt idx="13">
                  <c:v>66.83</c:v>
                </c:pt>
                <c:pt idx="14">
                  <c:v>67.42</c:v>
                </c:pt>
                <c:pt idx="15">
                  <c:v>68.930000000000007</c:v>
                </c:pt>
                <c:pt idx="16">
                  <c:v>67.28</c:v>
                </c:pt>
                <c:pt idx="17">
                  <c:v>68.03</c:v>
                </c:pt>
                <c:pt idx="18">
                  <c:v>67.489999999999995</c:v>
                </c:pt>
                <c:pt idx="19">
                  <c:v>66.92</c:v>
                </c:pt>
                <c:pt idx="20">
                  <c:v>65.3</c:v>
                </c:pt>
                <c:pt idx="21">
                  <c:v>64.41</c:v>
                </c:pt>
                <c:pt idx="22">
                  <c:v>64.11</c:v>
                </c:pt>
                <c:pt idx="23">
                  <c:v>66.38</c:v>
                </c:pt>
                <c:pt idx="24">
                  <c:v>63.94</c:v>
                </c:pt>
                <c:pt idx="25">
                  <c:v>63.89</c:v>
                </c:pt>
                <c:pt idx="26">
                  <c:v>63.89</c:v>
                </c:pt>
                <c:pt idx="27">
                  <c:v>65.78</c:v>
                </c:pt>
                <c:pt idx="28">
                  <c:v>65.319999999999993</c:v>
                </c:pt>
                <c:pt idx="29">
                  <c:v>66.16</c:v>
                </c:pt>
                <c:pt idx="30">
                  <c:v>65.47</c:v>
                </c:pt>
                <c:pt idx="31">
                  <c:v>66.34</c:v>
                </c:pt>
                <c:pt idx="32">
                  <c:v>66.56</c:v>
                </c:pt>
                <c:pt idx="33">
                  <c:v>66.84</c:v>
                </c:pt>
                <c:pt idx="34">
                  <c:v>67.44</c:v>
                </c:pt>
                <c:pt idx="35">
                  <c:v>66.75</c:v>
                </c:pt>
                <c:pt idx="36">
                  <c:v>67.23</c:v>
                </c:pt>
                <c:pt idx="37">
                  <c:v>67.02</c:v>
                </c:pt>
                <c:pt idx="38">
                  <c:v>68.489999999999995</c:v>
                </c:pt>
                <c:pt idx="39">
                  <c:v>68.489999999999995</c:v>
                </c:pt>
                <c:pt idx="40">
                  <c:v>68.489999999999995</c:v>
                </c:pt>
                <c:pt idx="41">
                  <c:v>66.45</c:v>
                </c:pt>
                <c:pt idx="42">
                  <c:v>65.489999999999995</c:v>
                </c:pt>
                <c:pt idx="43">
                  <c:v>64.88</c:v>
                </c:pt>
                <c:pt idx="44">
                  <c:v>65.34</c:v>
                </c:pt>
                <c:pt idx="45">
                  <c:v>65.489999999999995</c:v>
                </c:pt>
                <c:pt idx="46">
                  <c:v>66.62</c:v>
                </c:pt>
                <c:pt idx="47">
                  <c:v>64.599999999999994</c:v>
                </c:pt>
                <c:pt idx="48">
                  <c:v>64.44</c:v>
                </c:pt>
                <c:pt idx="49">
                  <c:v>65.02</c:v>
                </c:pt>
                <c:pt idx="50">
                  <c:v>64.540000000000006</c:v>
                </c:pt>
                <c:pt idx="51">
                  <c:v>64.55</c:v>
                </c:pt>
                <c:pt idx="52">
                  <c:v>64.2</c:v>
                </c:pt>
                <c:pt idx="53">
                  <c:v>63.14</c:v>
                </c:pt>
                <c:pt idx="54">
                  <c:v>63.84</c:v>
                </c:pt>
                <c:pt idx="55">
                  <c:v>63.92</c:v>
                </c:pt>
                <c:pt idx="56">
                  <c:v>63.91</c:v>
                </c:pt>
                <c:pt idx="57">
                  <c:v>63.34</c:v>
                </c:pt>
                <c:pt idx="58">
                  <c:v>64.06</c:v>
                </c:pt>
                <c:pt idx="59">
                  <c:v>64.040000000000006</c:v>
                </c:pt>
                <c:pt idx="60">
                  <c:v>64.56</c:v>
                </c:pt>
                <c:pt idx="61">
                  <c:v>64.069999999999993</c:v>
                </c:pt>
                <c:pt idx="62">
                  <c:v>65.239999999999995</c:v>
                </c:pt>
                <c:pt idx="63">
                  <c:v>65.25</c:v>
                </c:pt>
                <c:pt idx="64">
                  <c:v>65.14</c:v>
                </c:pt>
                <c:pt idx="65">
                  <c:v>65.75</c:v>
                </c:pt>
                <c:pt idx="66">
                  <c:v>65.569999999999993</c:v>
                </c:pt>
                <c:pt idx="67">
                  <c:v>66.03</c:v>
                </c:pt>
                <c:pt idx="68">
                  <c:v>66.3</c:v>
                </c:pt>
                <c:pt idx="69">
                  <c:v>67.489999999999995</c:v>
                </c:pt>
                <c:pt idx="70">
                  <c:v>67.650000000000006</c:v>
                </c:pt>
                <c:pt idx="71">
                  <c:v>68.19</c:v>
                </c:pt>
                <c:pt idx="72">
                  <c:v>66.55</c:v>
                </c:pt>
                <c:pt idx="73">
                  <c:v>66.87</c:v>
                </c:pt>
                <c:pt idx="74">
                  <c:v>67.45</c:v>
                </c:pt>
                <c:pt idx="75">
                  <c:v>69.11</c:v>
                </c:pt>
                <c:pt idx="76">
                  <c:v>69.42</c:v>
                </c:pt>
                <c:pt idx="77">
                  <c:v>69.78</c:v>
                </c:pt>
                <c:pt idx="78">
                  <c:v>69.78</c:v>
                </c:pt>
                <c:pt idx="79">
                  <c:v>68.709999999999994</c:v>
                </c:pt>
                <c:pt idx="80">
                  <c:v>68.510000000000005</c:v>
                </c:pt>
                <c:pt idx="81">
                  <c:v>68.02</c:v>
                </c:pt>
                <c:pt idx="82">
                  <c:v>67.209999999999994</c:v>
                </c:pt>
                <c:pt idx="83">
                  <c:v>66.510000000000005</c:v>
                </c:pt>
                <c:pt idx="84">
                  <c:v>67.63</c:v>
                </c:pt>
                <c:pt idx="85">
                  <c:v>67.81</c:v>
                </c:pt>
                <c:pt idx="86">
                  <c:v>66.540000000000006</c:v>
                </c:pt>
                <c:pt idx="87">
                  <c:v>66.540000000000006</c:v>
                </c:pt>
                <c:pt idx="88">
                  <c:v>66.2</c:v>
                </c:pt>
                <c:pt idx="89">
                  <c:v>67.03</c:v>
                </c:pt>
                <c:pt idx="90">
                  <c:v>65.84</c:v>
                </c:pt>
                <c:pt idx="91">
                  <c:v>65.88</c:v>
                </c:pt>
                <c:pt idx="92">
                  <c:v>67.37</c:v>
                </c:pt>
                <c:pt idx="93">
                  <c:v>65.87</c:v>
                </c:pt>
                <c:pt idx="94">
                  <c:v>66.34</c:v>
                </c:pt>
                <c:pt idx="95">
                  <c:v>66.05</c:v>
                </c:pt>
                <c:pt idx="96">
                  <c:v>66.62</c:v>
                </c:pt>
                <c:pt idx="97">
                  <c:v>66.790000000000006</c:v>
                </c:pt>
                <c:pt idx="98">
                  <c:v>68.39</c:v>
                </c:pt>
                <c:pt idx="99">
                  <c:v>68.48</c:v>
                </c:pt>
                <c:pt idx="100">
                  <c:v>67.81</c:v>
                </c:pt>
                <c:pt idx="101">
                  <c:v>67.67</c:v>
                </c:pt>
                <c:pt idx="102">
                  <c:v>67.86</c:v>
                </c:pt>
                <c:pt idx="103">
                  <c:v>68.260000000000005</c:v>
                </c:pt>
                <c:pt idx="104">
                  <c:v>67.680000000000007</c:v>
                </c:pt>
                <c:pt idx="105">
                  <c:v>68.14</c:v>
                </c:pt>
                <c:pt idx="106">
                  <c:v>69.819999999999993</c:v>
                </c:pt>
                <c:pt idx="107">
                  <c:v>69.459999999999994</c:v>
                </c:pt>
                <c:pt idx="108">
                  <c:v>69.180000000000007</c:v>
                </c:pt>
                <c:pt idx="109">
                  <c:v>69.13</c:v>
                </c:pt>
                <c:pt idx="110">
                  <c:v>69.13</c:v>
                </c:pt>
                <c:pt idx="111">
                  <c:v>69.239999999999995</c:v>
                </c:pt>
                <c:pt idx="112">
                  <c:v>68.959999999999994</c:v>
                </c:pt>
                <c:pt idx="113">
                  <c:v>68.67</c:v>
                </c:pt>
                <c:pt idx="114">
                  <c:v>69.239999999999995</c:v>
                </c:pt>
                <c:pt idx="115">
                  <c:v>69.239999999999995</c:v>
                </c:pt>
                <c:pt idx="116">
                  <c:v>69.239999999999995</c:v>
                </c:pt>
                <c:pt idx="117">
                  <c:v>69.239999999999995</c:v>
                </c:pt>
                <c:pt idx="118">
                  <c:v>69.239999999999995</c:v>
                </c:pt>
                <c:pt idx="119">
                  <c:v>69.239999999999995</c:v>
                </c:pt>
                <c:pt idx="120">
                  <c:v>69.41</c:v>
                </c:pt>
                <c:pt idx="121">
                  <c:v>71.14</c:v>
                </c:pt>
                <c:pt idx="122">
                  <c:v>71.14</c:v>
                </c:pt>
                <c:pt idx="123">
                  <c:v>71.3</c:v>
                </c:pt>
                <c:pt idx="124">
                  <c:v>71.67</c:v>
                </c:pt>
                <c:pt idx="125">
                  <c:v>71.66</c:v>
                </c:pt>
                <c:pt idx="126">
                  <c:v>71.5</c:v>
                </c:pt>
                <c:pt idx="127">
                  <c:v>73.36</c:v>
                </c:pt>
                <c:pt idx="128">
                  <c:v>73.58</c:v>
                </c:pt>
                <c:pt idx="129">
                  <c:v>73.28</c:v>
                </c:pt>
                <c:pt idx="130">
                  <c:v>73.8</c:v>
                </c:pt>
                <c:pt idx="131">
                  <c:v>74.31</c:v>
                </c:pt>
                <c:pt idx="132">
                  <c:v>74.73</c:v>
                </c:pt>
                <c:pt idx="133">
                  <c:v>76.040000000000006</c:v>
                </c:pt>
                <c:pt idx="134">
                  <c:v>76.48</c:v>
                </c:pt>
                <c:pt idx="135">
                  <c:v>76.48</c:v>
                </c:pt>
                <c:pt idx="136">
                  <c:v>76.709999999999994</c:v>
                </c:pt>
                <c:pt idx="137">
                  <c:v>75.709999999999994</c:v>
                </c:pt>
                <c:pt idx="138">
                  <c:v>75.25</c:v>
                </c:pt>
                <c:pt idx="139">
                  <c:v>73.97</c:v>
                </c:pt>
                <c:pt idx="140">
                  <c:v>75.739999999999995</c:v>
                </c:pt>
                <c:pt idx="141">
                  <c:v>75.739999999999995</c:v>
                </c:pt>
                <c:pt idx="142">
                  <c:v>75.27</c:v>
                </c:pt>
                <c:pt idx="143">
                  <c:v>76.27</c:v>
                </c:pt>
                <c:pt idx="144">
                  <c:v>77.2</c:v>
                </c:pt>
                <c:pt idx="145">
                  <c:v>76.05</c:v>
                </c:pt>
                <c:pt idx="146">
                  <c:v>75.73</c:v>
                </c:pt>
                <c:pt idx="147">
                  <c:v>75.91</c:v>
                </c:pt>
                <c:pt idx="148">
                  <c:v>74.930000000000007</c:v>
                </c:pt>
                <c:pt idx="149">
                  <c:v>75.31</c:v>
                </c:pt>
                <c:pt idx="150">
                  <c:v>76.11</c:v>
                </c:pt>
                <c:pt idx="151">
                  <c:v>74.650000000000006</c:v>
                </c:pt>
                <c:pt idx="152">
                  <c:v>74.06</c:v>
                </c:pt>
                <c:pt idx="153">
                  <c:v>72.180000000000007</c:v>
                </c:pt>
                <c:pt idx="154">
                  <c:v>70.13</c:v>
                </c:pt>
                <c:pt idx="155">
                  <c:v>64.25</c:v>
                </c:pt>
                <c:pt idx="156">
                  <c:v>65.19</c:v>
                </c:pt>
                <c:pt idx="157">
                  <c:v>66.349999999999994</c:v>
                </c:pt>
                <c:pt idx="158">
                  <c:v>66.510000000000005</c:v>
                </c:pt>
                <c:pt idx="159">
                  <c:v>65.95</c:v>
                </c:pt>
                <c:pt idx="160">
                  <c:v>66.38</c:v>
                </c:pt>
                <c:pt idx="161">
                  <c:v>67.16</c:v>
                </c:pt>
                <c:pt idx="162">
                  <c:v>67.38</c:v>
                </c:pt>
                <c:pt idx="163">
                  <c:v>66.59</c:v>
                </c:pt>
                <c:pt idx="164">
                  <c:v>66.510000000000005</c:v>
                </c:pt>
                <c:pt idx="165">
                  <c:v>66.12</c:v>
                </c:pt>
                <c:pt idx="166">
                  <c:v>65.97</c:v>
                </c:pt>
                <c:pt idx="167">
                  <c:v>66.73</c:v>
                </c:pt>
                <c:pt idx="168">
                  <c:v>67.650000000000006</c:v>
                </c:pt>
                <c:pt idx="169">
                  <c:v>70.739999999999995</c:v>
                </c:pt>
                <c:pt idx="170">
                  <c:v>70.47</c:v>
                </c:pt>
                <c:pt idx="171">
                  <c:v>69.03</c:v>
                </c:pt>
                <c:pt idx="172">
                  <c:v>69.150000000000006</c:v>
                </c:pt>
                <c:pt idx="173">
                  <c:v>72.260000000000005</c:v>
                </c:pt>
                <c:pt idx="174">
                  <c:v>72.239999999999995</c:v>
                </c:pt>
                <c:pt idx="175">
                  <c:v>71.58</c:v>
                </c:pt>
                <c:pt idx="176">
                  <c:v>71.58</c:v>
                </c:pt>
                <c:pt idx="177">
                  <c:v>71.39</c:v>
                </c:pt>
                <c:pt idx="178">
                  <c:v>71.48</c:v>
                </c:pt>
                <c:pt idx="179">
                  <c:v>72.73</c:v>
                </c:pt>
                <c:pt idx="180">
                  <c:v>72.73</c:v>
                </c:pt>
                <c:pt idx="181">
                  <c:v>72.73</c:v>
                </c:pt>
                <c:pt idx="182">
                  <c:v>72.069999999999993</c:v>
                </c:pt>
                <c:pt idx="183">
                  <c:v>72.62</c:v>
                </c:pt>
                <c:pt idx="184">
                  <c:v>73.099999999999994</c:v>
                </c:pt>
                <c:pt idx="185">
                  <c:v>73.510000000000005</c:v>
                </c:pt>
                <c:pt idx="186">
                  <c:v>74.459999999999994</c:v>
                </c:pt>
                <c:pt idx="187">
                  <c:v>73.900000000000006</c:v>
                </c:pt>
                <c:pt idx="188">
                  <c:v>73.36</c:v>
                </c:pt>
                <c:pt idx="189">
                  <c:v>73.45</c:v>
                </c:pt>
                <c:pt idx="190">
                  <c:v>73.8</c:v>
                </c:pt>
                <c:pt idx="191">
                  <c:v>73.78</c:v>
                </c:pt>
                <c:pt idx="192">
                  <c:v>74.31</c:v>
                </c:pt>
                <c:pt idx="193">
                  <c:v>74.55</c:v>
                </c:pt>
                <c:pt idx="194">
                  <c:v>75.7</c:v>
                </c:pt>
                <c:pt idx="195">
                  <c:v>75.900000000000006</c:v>
                </c:pt>
                <c:pt idx="196">
                  <c:v>74.78</c:v>
                </c:pt>
                <c:pt idx="197">
                  <c:v>74.48</c:v>
                </c:pt>
                <c:pt idx="198">
                  <c:v>74.709999999999994</c:v>
                </c:pt>
                <c:pt idx="199">
                  <c:v>74.69</c:v>
                </c:pt>
                <c:pt idx="200">
                  <c:v>78.180000000000007</c:v>
                </c:pt>
                <c:pt idx="201">
                  <c:v>78.69</c:v>
                </c:pt>
                <c:pt idx="202">
                  <c:v>82.53</c:v>
                </c:pt>
                <c:pt idx="203">
                  <c:v>85.34</c:v>
                </c:pt>
                <c:pt idx="204">
                  <c:v>85.53</c:v>
                </c:pt>
                <c:pt idx="205">
                  <c:v>85.53</c:v>
                </c:pt>
                <c:pt idx="206">
                  <c:v>85.53</c:v>
                </c:pt>
                <c:pt idx="207">
                  <c:v>85.53</c:v>
                </c:pt>
                <c:pt idx="208">
                  <c:v>85.53</c:v>
                </c:pt>
                <c:pt idx="209">
                  <c:v>85.53</c:v>
                </c:pt>
                <c:pt idx="210">
                  <c:v>90.58</c:v>
                </c:pt>
                <c:pt idx="211">
                  <c:v>87.65</c:v>
                </c:pt>
                <c:pt idx="212">
                  <c:v>87.22</c:v>
                </c:pt>
                <c:pt idx="213">
                  <c:v>88.32</c:v>
                </c:pt>
                <c:pt idx="214">
                  <c:v>88.16</c:v>
                </c:pt>
                <c:pt idx="215">
                  <c:v>88.32</c:v>
                </c:pt>
                <c:pt idx="216">
                  <c:v>89.21</c:v>
                </c:pt>
                <c:pt idx="217">
                  <c:v>88</c:v>
                </c:pt>
                <c:pt idx="218">
                  <c:v>86.68</c:v>
                </c:pt>
                <c:pt idx="219">
                  <c:v>86.65</c:v>
                </c:pt>
                <c:pt idx="220">
                  <c:v>84.84</c:v>
                </c:pt>
                <c:pt idx="221">
                  <c:v>83.75</c:v>
                </c:pt>
                <c:pt idx="222">
                  <c:v>83.54</c:v>
                </c:pt>
                <c:pt idx="223">
                  <c:v>85.29</c:v>
                </c:pt>
                <c:pt idx="224">
                  <c:v>87.92</c:v>
                </c:pt>
                <c:pt idx="225">
                  <c:v>87.69</c:v>
                </c:pt>
                <c:pt idx="226">
                  <c:v>87.03</c:v>
                </c:pt>
                <c:pt idx="227">
                  <c:v>87.05</c:v>
                </c:pt>
                <c:pt idx="228">
                  <c:v>87.61</c:v>
                </c:pt>
                <c:pt idx="229">
                  <c:v>85.77</c:v>
                </c:pt>
                <c:pt idx="230">
                  <c:v>83.79</c:v>
                </c:pt>
                <c:pt idx="231">
                  <c:v>85.25</c:v>
                </c:pt>
                <c:pt idx="232">
                  <c:v>84.78</c:v>
                </c:pt>
                <c:pt idx="233">
                  <c:v>87.26</c:v>
                </c:pt>
                <c:pt idx="234">
                  <c:v>86.52</c:v>
                </c:pt>
                <c:pt idx="235">
                  <c:v>88.26</c:v>
                </c:pt>
                <c:pt idx="236">
                  <c:v>87.23</c:v>
                </c:pt>
                <c:pt idx="237">
                  <c:v>84.3</c:v>
                </c:pt>
                <c:pt idx="238">
                  <c:v>84.49</c:v>
                </c:pt>
                <c:pt idx="239">
                  <c:v>85.96</c:v>
                </c:pt>
                <c:pt idx="240">
                  <c:v>85.81</c:v>
                </c:pt>
                <c:pt idx="241">
                  <c:v>85.23</c:v>
                </c:pt>
                <c:pt idx="242">
                  <c:v>85.11</c:v>
                </c:pt>
                <c:pt idx="243">
                  <c:v>84.68</c:v>
                </c:pt>
                <c:pt idx="244">
                  <c:v>86.81</c:v>
                </c:pt>
                <c:pt idx="245">
                  <c:v>88.69</c:v>
                </c:pt>
                <c:pt idx="246">
                  <c:v>89.89</c:v>
                </c:pt>
                <c:pt idx="247">
                  <c:v>93.08</c:v>
                </c:pt>
                <c:pt idx="248">
                  <c:v>92.9</c:v>
                </c:pt>
                <c:pt idx="249">
                  <c:v>92.9</c:v>
                </c:pt>
                <c:pt idx="250">
                  <c:v>95.3</c:v>
                </c:pt>
                <c:pt idx="251">
                  <c:v>94.85</c:v>
                </c:pt>
                <c:pt idx="252">
                  <c:v>94.61</c:v>
                </c:pt>
                <c:pt idx="253">
                  <c:v>95.65</c:v>
                </c:pt>
                <c:pt idx="254">
                  <c:v>96.47</c:v>
                </c:pt>
                <c:pt idx="255">
                  <c:v>95.42</c:v>
                </c:pt>
                <c:pt idx="256">
                  <c:v>94.78</c:v>
                </c:pt>
                <c:pt idx="257">
                  <c:v>93.23</c:v>
                </c:pt>
                <c:pt idx="258">
                  <c:v>92.09</c:v>
                </c:pt>
                <c:pt idx="259">
                  <c:v>92.09</c:v>
                </c:pt>
                <c:pt idx="260">
                  <c:v>94.48</c:v>
                </c:pt>
                <c:pt idx="261">
                  <c:v>94.53</c:v>
                </c:pt>
                <c:pt idx="262">
                  <c:v>93.55</c:v>
                </c:pt>
                <c:pt idx="263">
                  <c:v>93.5</c:v>
                </c:pt>
                <c:pt idx="264">
                  <c:v>93.58</c:v>
                </c:pt>
                <c:pt idx="265">
                  <c:v>94.05</c:v>
                </c:pt>
                <c:pt idx="266">
                  <c:v>94.17</c:v>
                </c:pt>
                <c:pt idx="267">
                  <c:v>94.17</c:v>
                </c:pt>
                <c:pt idx="268">
                  <c:v>94.17</c:v>
                </c:pt>
                <c:pt idx="269">
                  <c:v>94.17</c:v>
                </c:pt>
                <c:pt idx="270">
                  <c:v>94.34</c:v>
                </c:pt>
                <c:pt idx="271">
                  <c:v>96.15</c:v>
                </c:pt>
                <c:pt idx="272">
                  <c:v>95.57</c:v>
                </c:pt>
                <c:pt idx="273">
                  <c:v>95.38</c:v>
                </c:pt>
                <c:pt idx="274">
                  <c:v>97.24</c:v>
                </c:pt>
                <c:pt idx="275">
                  <c:v>96.1</c:v>
                </c:pt>
                <c:pt idx="276">
                  <c:v>94.34</c:v>
                </c:pt>
                <c:pt idx="277">
                  <c:v>96.95</c:v>
                </c:pt>
                <c:pt idx="278">
                  <c:v>99.21</c:v>
                </c:pt>
                <c:pt idx="279">
                  <c:v>101.71</c:v>
                </c:pt>
                <c:pt idx="280">
                  <c:v>101.71</c:v>
                </c:pt>
                <c:pt idx="281">
                  <c:v>102.03</c:v>
                </c:pt>
                <c:pt idx="282">
                  <c:v>105.78</c:v>
                </c:pt>
                <c:pt idx="283">
                  <c:v>103.79</c:v>
                </c:pt>
                <c:pt idx="284">
                  <c:v>105.32</c:v>
                </c:pt>
                <c:pt idx="285">
                  <c:v>108.62</c:v>
                </c:pt>
                <c:pt idx="286">
                  <c:v>106.11</c:v>
                </c:pt>
                <c:pt idx="287">
                  <c:v>106.18</c:v>
                </c:pt>
                <c:pt idx="288">
                  <c:v>103.87</c:v>
                </c:pt>
                <c:pt idx="289">
                  <c:v>101.6</c:v>
                </c:pt>
                <c:pt idx="290">
                  <c:v>99.12</c:v>
                </c:pt>
                <c:pt idx="291">
                  <c:v>100.38</c:v>
                </c:pt>
                <c:pt idx="292">
                  <c:v>100.38</c:v>
                </c:pt>
                <c:pt idx="293">
                  <c:v>100.6</c:v>
                </c:pt>
                <c:pt idx="294">
                  <c:v>100.6</c:v>
                </c:pt>
                <c:pt idx="295">
                  <c:v>101.51</c:v>
                </c:pt>
                <c:pt idx="296">
                  <c:v>106.61</c:v>
                </c:pt>
                <c:pt idx="297">
                  <c:v>106.6</c:v>
                </c:pt>
                <c:pt idx="298">
                  <c:v>110.16</c:v>
                </c:pt>
                <c:pt idx="299">
                  <c:v>110.3</c:v>
                </c:pt>
                <c:pt idx="300">
                  <c:v>108.21</c:v>
                </c:pt>
                <c:pt idx="301">
                  <c:v>112.28</c:v>
                </c:pt>
                <c:pt idx="302">
                  <c:v>114.08</c:v>
                </c:pt>
                <c:pt idx="303">
                  <c:v>117.25</c:v>
                </c:pt>
                <c:pt idx="304">
                  <c:v>116.98</c:v>
                </c:pt>
                <c:pt idx="305">
                  <c:v>116.77</c:v>
                </c:pt>
                <c:pt idx="306">
                  <c:v>114.46</c:v>
                </c:pt>
                <c:pt idx="307">
                  <c:v>117.63</c:v>
                </c:pt>
                <c:pt idx="308">
                  <c:v>118.02</c:v>
                </c:pt>
                <c:pt idx="309">
                  <c:v>118.47</c:v>
                </c:pt>
                <c:pt idx="310">
                  <c:v>123.65</c:v>
                </c:pt>
                <c:pt idx="311">
                  <c:v>125.77</c:v>
                </c:pt>
                <c:pt idx="312">
                  <c:v>124.75</c:v>
                </c:pt>
                <c:pt idx="313">
                  <c:v>122.03</c:v>
                </c:pt>
                <c:pt idx="314">
                  <c:v>114.81</c:v>
                </c:pt>
                <c:pt idx="315">
                  <c:v>118.38</c:v>
                </c:pt>
                <c:pt idx="316">
                  <c:v>121.57</c:v>
                </c:pt>
                <c:pt idx="317">
                  <c:v>120.96</c:v>
                </c:pt>
                <c:pt idx="318">
                  <c:v>119.37</c:v>
                </c:pt>
                <c:pt idx="319">
                  <c:v>119.29</c:v>
                </c:pt>
                <c:pt idx="320">
                  <c:v>121.41</c:v>
                </c:pt>
                <c:pt idx="321">
                  <c:v>122.15</c:v>
                </c:pt>
                <c:pt idx="322">
                  <c:v>121.27</c:v>
                </c:pt>
                <c:pt idx="323">
                  <c:v>119.9</c:v>
                </c:pt>
                <c:pt idx="324">
                  <c:v>121.79</c:v>
                </c:pt>
                <c:pt idx="325">
                  <c:v>118.33</c:v>
                </c:pt>
                <c:pt idx="326">
                  <c:v>117.82</c:v>
                </c:pt>
                <c:pt idx="327">
                  <c:v>114.97</c:v>
                </c:pt>
                <c:pt idx="328">
                  <c:v>117</c:v>
                </c:pt>
                <c:pt idx="329">
                  <c:v>118.31</c:v>
                </c:pt>
                <c:pt idx="330">
                  <c:v>117.99</c:v>
                </c:pt>
                <c:pt idx="331">
                  <c:v>119.61</c:v>
                </c:pt>
                <c:pt idx="332">
                  <c:v>117.15</c:v>
                </c:pt>
                <c:pt idx="333">
                  <c:v>115.68</c:v>
                </c:pt>
                <c:pt idx="334">
                  <c:v>107.73</c:v>
                </c:pt>
                <c:pt idx="335">
                  <c:v>100.56</c:v>
                </c:pt>
                <c:pt idx="336">
                  <c:v>97.55</c:v>
                </c:pt>
                <c:pt idx="337">
                  <c:v>93.31</c:v>
                </c:pt>
                <c:pt idx="338">
                  <c:v>94.12</c:v>
                </c:pt>
                <c:pt idx="339">
                  <c:v>94.12</c:v>
                </c:pt>
                <c:pt idx="340">
                  <c:v>94.12</c:v>
                </c:pt>
                <c:pt idx="341">
                  <c:v>89.25</c:v>
                </c:pt>
                <c:pt idx="342">
                  <c:v>90.72</c:v>
                </c:pt>
                <c:pt idx="343">
                  <c:v>88.44</c:v>
                </c:pt>
                <c:pt idx="344">
                  <c:v>89.57</c:v>
                </c:pt>
                <c:pt idx="345">
                  <c:v>88.4</c:v>
                </c:pt>
                <c:pt idx="346">
                  <c:v>87.94</c:v>
                </c:pt>
                <c:pt idx="347">
                  <c:v>82.38</c:v>
                </c:pt>
                <c:pt idx="348">
                  <c:v>84.42</c:v>
                </c:pt>
                <c:pt idx="349">
                  <c:v>87.81</c:v>
                </c:pt>
                <c:pt idx="350">
                  <c:v>84.91</c:v>
                </c:pt>
                <c:pt idx="351">
                  <c:v>82.35</c:v>
                </c:pt>
                <c:pt idx="352">
                  <c:v>82.45</c:v>
                </c:pt>
                <c:pt idx="353">
                  <c:v>81.47</c:v>
                </c:pt>
                <c:pt idx="354">
                  <c:v>84.66</c:v>
                </c:pt>
                <c:pt idx="355">
                  <c:v>90.58</c:v>
                </c:pt>
                <c:pt idx="356">
                  <c:v>89.14</c:v>
                </c:pt>
                <c:pt idx="357">
                  <c:v>91.32</c:v>
                </c:pt>
                <c:pt idx="358">
                  <c:v>90.18</c:v>
                </c:pt>
                <c:pt idx="359">
                  <c:v>89.05</c:v>
                </c:pt>
                <c:pt idx="360">
                  <c:v>92.97</c:v>
                </c:pt>
                <c:pt idx="361">
                  <c:v>93.22</c:v>
                </c:pt>
                <c:pt idx="362">
                  <c:v>94.66</c:v>
                </c:pt>
                <c:pt idx="363">
                  <c:v>99.3</c:v>
                </c:pt>
                <c:pt idx="364">
                  <c:v>99.3</c:v>
                </c:pt>
                <c:pt idx="365">
                  <c:v>98.45</c:v>
                </c:pt>
                <c:pt idx="366">
                  <c:v>97.17</c:v>
                </c:pt>
                <c:pt idx="367">
                  <c:v>96.42</c:v>
                </c:pt>
                <c:pt idx="368">
                  <c:v>93.23</c:v>
                </c:pt>
                <c:pt idx="369">
                  <c:v>92.56</c:v>
                </c:pt>
                <c:pt idx="370">
                  <c:v>94.12</c:v>
                </c:pt>
                <c:pt idx="371">
                  <c:v>90.83</c:v>
                </c:pt>
                <c:pt idx="372">
                  <c:v>90.34</c:v>
                </c:pt>
                <c:pt idx="373">
                  <c:v>90.91</c:v>
                </c:pt>
                <c:pt idx="374">
                  <c:v>90.85</c:v>
                </c:pt>
                <c:pt idx="375">
                  <c:v>93.38</c:v>
                </c:pt>
                <c:pt idx="376">
                  <c:v>93.38</c:v>
                </c:pt>
                <c:pt idx="377">
                  <c:v>93.38</c:v>
                </c:pt>
                <c:pt idx="378">
                  <c:v>93.38</c:v>
                </c:pt>
                <c:pt idx="379">
                  <c:v>93.38</c:v>
                </c:pt>
                <c:pt idx="380">
                  <c:v>93.38</c:v>
                </c:pt>
                <c:pt idx="381">
                  <c:v>94.77</c:v>
                </c:pt>
                <c:pt idx="382">
                  <c:v>91.06</c:v>
                </c:pt>
                <c:pt idx="383">
                  <c:v>93.68</c:v>
                </c:pt>
                <c:pt idx="384">
                  <c:v>93.76</c:v>
                </c:pt>
                <c:pt idx="385">
                  <c:v>91.49</c:v>
                </c:pt>
                <c:pt idx="386">
                  <c:v>93</c:v>
                </c:pt>
                <c:pt idx="387">
                  <c:v>87.86</c:v>
                </c:pt>
                <c:pt idx="388">
                  <c:v>87.06</c:v>
                </c:pt>
                <c:pt idx="389">
                  <c:v>86.36</c:v>
                </c:pt>
                <c:pt idx="390">
                  <c:v>85.4</c:v>
                </c:pt>
                <c:pt idx="391">
                  <c:v>86.68</c:v>
                </c:pt>
                <c:pt idx="392">
                  <c:v>87.18</c:v>
                </c:pt>
                <c:pt idx="393">
                  <c:v>87.34</c:v>
                </c:pt>
                <c:pt idx="394">
                  <c:v>87.98</c:v>
                </c:pt>
                <c:pt idx="395">
                  <c:v>87.98</c:v>
                </c:pt>
                <c:pt idx="396">
                  <c:v>86.64</c:v>
                </c:pt>
                <c:pt idx="397">
                  <c:v>87.13</c:v>
                </c:pt>
                <c:pt idx="398">
                  <c:v>85.97</c:v>
                </c:pt>
                <c:pt idx="399">
                  <c:v>85.56</c:v>
                </c:pt>
                <c:pt idx="400">
                  <c:v>83.27</c:v>
                </c:pt>
                <c:pt idx="401">
                  <c:v>83.3</c:v>
                </c:pt>
                <c:pt idx="402">
                  <c:v>83.47</c:v>
                </c:pt>
                <c:pt idx="403">
                  <c:v>83.17</c:v>
                </c:pt>
                <c:pt idx="404">
                  <c:v>80.11</c:v>
                </c:pt>
                <c:pt idx="405">
                  <c:v>78.98</c:v>
                </c:pt>
                <c:pt idx="406">
                  <c:v>81.48</c:v>
                </c:pt>
                <c:pt idx="407">
                  <c:v>81.03</c:v>
                </c:pt>
                <c:pt idx="408">
                  <c:v>83.42</c:v>
                </c:pt>
                <c:pt idx="409">
                  <c:v>85.04</c:v>
                </c:pt>
                <c:pt idx="410">
                  <c:v>85.77</c:v>
                </c:pt>
                <c:pt idx="411">
                  <c:v>85.8</c:v>
                </c:pt>
                <c:pt idx="412">
                  <c:v>86.33</c:v>
                </c:pt>
                <c:pt idx="413">
                  <c:v>86.67</c:v>
                </c:pt>
                <c:pt idx="414">
                  <c:v>88.08</c:v>
                </c:pt>
                <c:pt idx="415">
                  <c:v>90.92</c:v>
                </c:pt>
                <c:pt idx="416">
                  <c:v>89.3</c:v>
                </c:pt>
                <c:pt idx="417">
                  <c:v>87.56</c:v>
                </c:pt>
                <c:pt idx="418">
                  <c:v>88.11</c:v>
                </c:pt>
                <c:pt idx="419">
                  <c:v>87.46</c:v>
                </c:pt>
                <c:pt idx="420">
                  <c:v>88.45</c:v>
                </c:pt>
                <c:pt idx="421">
                  <c:v>88.31</c:v>
                </c:pt>
                <c:pt idx="422">
                  <c:v>89.06</c:v>
                </c:pt>
                <c:pt idx="423">
                  <c:v>88.65</c:v>
                </c:pt>
                <c:pt idx="424">
                  <c:v>89.06</c:v>
                </c:pt>
                <c:pt idx="425">
                  <c:v>93.93</c:v>
                </c:pt>
                <c:pt idx="426">
                  <c:v>93.57</c:v>
                </c:pt>
                <c:pt idx="427">
                  <c:v>94.67</c:v>
                </c:pt>
                <c:pt idx="428">
                  <c:v>94.02</c:v>
                </c:pt>
                <c:pt idx="429">
                  <c:v>94.63</c:v>
                </c:pt>
                <c:pt idx="430">
                  <c:v>94.04</c:v>
                </c:pt>
                <c:pt idx="431">
                  <c:v>94.07</c:v>
                </c:pt>
                <c:pt idx="432">
                  <c:v>93.2</c:v>
                </c:pt>
                <c:pt idx="433">
                  <c:v>93.77</c:v>
                </c:pt>
                <c:pt idx="434">
                  <c:v>91.63</c:v>
                </c:pt>
                <c:pt idx="435">
                  <c:v>91.33</c:v>
                </c:pt>
                <c:pt idx="436">
                  <c:v>91.03</c:v>
                </c:pt>
                <c:pt idx="437">
                  <c:v>91.03</c:v>
                </c:pt>
                <c:pt idx="438">
                  <c:v>90.63</c:v>
                </c:pt>
                <c:pt idx="439">
                  <c:v>91.51</c:v>
                </c:pt>
                <c:pt idx="440">
                  <c:v>91.08</c:v>
                </c:pt>
                <c:pt idx="441">
                  <c:v>92.13</c:v>
                </c:pt>
                <c:pt idx="442">
                  <c:v>92.13</c:v>
                </c:pt>
                <c:pt idx="443">
                  <c:v>94.05</c:v>
                </c:pt>
                <c:pt idx="444">
                  <c:v>94.6</c:v>
                </c:pt>
                <c:pt idx="445">
                  <c:v>95.61</c:v>
                </c:pt>
                <c:pt idx="446">
                  <c:v>95.11</c:v>
                </c:pt>
                <c:pt idx="447">
                  <c:v>96.22</c:v>
                </c:pt>
                <c:pt idx="448">
                  <c:v>94.37</c:v>
                </c:pt>
                <c:pt idx="449">
                  <c:v>93.92</c:v>
                </c:pt>
                <c:pt idx="450">
                  <c:v>95.93</c:v>
                </c:pt>
                <c:pt idx="451">
                  <c:v>97.03</c:v>
                </c:pt>
                <c:pt idx="452">
                  <c:v>96.44</c:v>
                </c:pt>
                <c:pt idx="453">
                  <c:v>96.36</c:v>
                </c:pt>
                <c:pt idx="454">
                  <c:v>97.58</c:v>
                </c:pt>
                <c:pt idx="455">
                  <c:v>96.7</c:v>
                </c:pt>
                <c:pt idx="456">
                  <c:v>96.8</c:v>
                </c:pt>
                <c:pt idx="457">
                  <c:v>96.68</c:v>
                </c:pt>
                <c:pt idx="458">
                  <c:v>93.44</c:v>
                </c:pt>
                <c:pt idx="459">
                  <c:v>93.71</c:v>
                </c:pt>
                <c:pt idx="460">
                  <c:v>93.71</c:v>
                </c:pt>
                <c:pt idx="461">
                  <c:v>93.71</c:v>
                </c:pt>
                <c:pt idx="462">
                  <c:v>86.84</c:v>
                </c:pt>
                <c:pt idx="463">
                  <c:v>84.94</c:v>
                </c:pt>
                <c:pt idx="464">
                  <c:v>84.94</c:v>
                </c:pt>
                <c:pt idx="465">
                  <c:v>80.38</c:v>
                </c:pt>
                <c:pt idx="466">
                  <c:v>83.76</c:v>
                </c:pt>
                <c:pt idx="467">
                  <c:v>81.31</c:v>
                </c:pt>
                <c:pt idx="468">
                  <c:v>83.17</c:v>
                </c:pt>
                <c:pt idx="469">
                  <c:v>83.59</c:v>
                </c:pt>
                <c:pt idx="470">
                  <c:v>82.88</c:v>
                </c:pt>
                <c:pt idx="471">
                  <c:v>86.93</c:v>
                </c:pt>
                <c:pt idx="472">
                  <c:v>87.68</c:v>
                </c:pt>
                <c:pt idx="473">
                  <c:v>88.56</c:v>
                </c:pt>
                <c:pt idx="474">
                  <c:v>88.67</c:v>
                </c:pt>
                <c:pt idx="475">
                  <c:v>90.48</c:v>
                </c:pt>
                <c:pt idx="476">
                  <c:v>90.18</c:v>
                </c:pt>
                <c:pt idx="477">
                  <c:v>90</c:v>
                </c:pt>
                <c:pt idx="478">
                  <c:v>92.01</c:v>
                </c:pt>
                <c:pt idx="479">
                  <c:v>92.25</c:v>
                </c:pt>
                <c:pt idx="480">
                  <c:v>91.88</c:v>
                </c:pt>
                <c:pt idx="481">
                  <c:v>90.83</c:v>
                </c:pt>
                <c:pt idx="482">
                  <c:v>88.1</c:v>
                </c:pt>
                <c:pt idx="483">
                  <c:v>85.72</c:v>
                </c:pt>
                <c:pt idx="484">
                  <c:v>83.96</c:v>
                </c:pt>
                <c:pt idx="485">
                  <c:v>88.93</c:v>
                </c:pt>
                <c:pt idx="486">
                  <c:v>88.55</c:v>
                </c:pt>
                <c:pt idx="487">
                  <c:v>90.99</c:v>
                </c:pt>
                <c:pt idx="488">
                  <c:v>92.57</c:v>
                </c:pt>
                <c:pt idx="489">
                  <c:v>90.19</c:v>
                </c:pt>
                <c:pt idx="490">
                  <c:v>87.96</c:v>
                </c:pt>
                <c:pt idx="491">
                  <c:v>92.09</c:v>
                </c:pt>
                <c:pt idx="492">
                  <c:v>90.05</c:v>
                </c:pt>
                <c:pt idx="493">
                  <c:v>90.75</c:v>
                </c:pt>
                <c:pt idx="494">
                  <c:v>91.71</c:v>
                </c:pt>
                <c:pt idx="495">
                  <c:v>90.88</c:v>
                </c:pt>
                <c:pt idx="496">
                  <c:v>91.2</c:v>
                </c:pt>
                <c:pt idx="497">
                  <c:v>91.71</c:v>
                </c:pt>
                <c:pt idx="498">
                  <c:v>91.36</c:v>
                </c:pt>
                <c:pt idx="499">
                  <c:v>87.98</c:v>
                </c:pt>
                <c:pt idx="500">
                  <c:v>81.069999999999993</c:v>
                </c:pt>
                <c:pt idx="501">
                  <c:v>83.97</c:v>
                </c:pt>
                <c:pt idx="502">
                  <c:v>87.34</c:v>
                </c:pt>
                <c:pt idx="503">
                  <c:v>86.77</c:v>
                </c:pt>
                <c:pt idx="504">
                  <c:v>86.36</c:v>
                </c:pt>
                <c:pt idx="505">
                  <c:v>82.98</c:v>
                </c:pt>
                <c:pt idx="506">
                  <c:v>83.32</c:v>
                </c:pt>
                <c:pt idx="507">
                  <c:v>82.49</c:v>
                </c:pt>
                <c:pt idx="508">
                  <c:v>83.72</c:v>
                </c:pt>
                <c:pt idx="509">
                  <c:v>83.3</c:v>
                </c:pt>
                <c:pt idx="510">
                  <c:v>83.3</c:v>
                </c:pt>
                <c:pt idx="511">
                  <c:v>82.73</c:v>
                </c:pt>
                <c:pt idx="512">
                  <c:v>83.64</c:v>
                </c:pt>
                <c:pt idx="513">
                  <c:v>84.77</c:v>
                </c:pt>
                <c:pt idx="514">
                  <c:v>84.77</c:v>
                </c:pt>
                <c:pt idx="515">
                  <c:v>85.6</c:v>
                </c:pt>
                <c:pt idx="516">
                  <c:v>87.02</c:v>
                </c:pt>
                <c:pt idx="517">
                  <c:v>86.86</c:v>
                </c:pt>
                <c:pt idx="518">
                  <c:v>85.37</c:v>
                </c:pt>
                <c:pt idx="519">
                  <c:v>86.17</c:v>
                </c:pt>
                <c:pt idx="520">
                  <c:v>87.45</c:v>
                </c:pt>
                <c:pt idx="521">
                  <c:v>84.37</c:v>
                </c:pt>
                <c:pt idx="522">
                  <c:v>85.04</c:v>
                </c:pt>
                <c:pt idx="523">
                  <c:v>84.46</c:v>
                </c:pt>
                <c:pt idx="524">
                  <c:v>84.35</c:v>
                </c:pt>
                <c:pt idx="525">
                  <c:v>83.48</c:v>
                </c:pt>
                <c:pt idx="526">
                  <c:v>82.2</c:v>
                </c:pt>
                <c:pt idx="527">
                  <c:v>82.5</c:v>
                </c:pt>
                <c:pt idx="528">
                  <c:v>84.04</c:v>
                </c:pt>
                <c:pt idx="529">
                  <c:v>84.04</c:v>
                </c:pt>
                <c:pt idx="530">
                  <c:v>84.04</c:v>
                </c:pt>
                <c:pt idx="531">
                  <c:v>84.04</c:v>
                </c:pt>
                <c:pt idx="532">
                  <c:v>84.35</c:v>
                </c:pt>
                <c:pt idx="533">
                  <c:v>84.35</c:v>
                </c:pt>
                <c:pt idx="534">
                  <c:v>88.6</c:v>
                </c:pt>
                <c:pt idx="535">
                  <c:v>88.61</c:v>
                </c:pt>
                <c:pt idx="536">
                  <c:v>91.67</c:v>
                </c:pt>
                <c:pt idx="537">
                  <c:v>91.63</c:v>
                </c:pt>
                <c:pt idx="538">
                  <c:v>92.17</c:v>
                </c:pt>
                <c:pt idx="539">
                  <c:v>93.65</c:v>
                </c:pt>
                <c:pt idx="540">
                  <c:v>96.84</c:v>
                </c:pt>
                <c:pt idx="541">
                  <c:v>98.36</c:v>
                </c:pt>
                <c:pt idx="542">
                  <c:v>96.95</c:v>
                </c:pt>
                <c:pt idx="543">
                  <c:v>98.26</c:v>
                </c:pt>
                <c:pt idx="544">
                  <c:v>97.65</c:v>
                </c:pt>
                <c:pt idx="545">
                  <c:v>97.65</c:v>
                </c:pt>
                <c:pt idx="546">
                  <c:v>95.28</c:v>
                </c:pt>
                <c:pt idx="547">
                  <c:v>95.37</c:v>
                </c:pt>
                <c:pt idx="548">
                  <c:v>97.09</c:v>
                </c:pt>
                <c:pt idx="549">
                  <c:v>102.39</c:v>
                </c:pt>
                <c:pt idx="550">
                  <c:v>100.45</c:v>
                </c:pt>
                <c:pt idx="551">
                  <c:v>101.32</c:v>
                </c:pt>
                <c:pt idx="552">
                  <c:v>101.22</c:v>
                </c:pt>
                <c:pt idx="553">
                  <c:v>99.24</c:v>
                </c:pt>
                <c:pt idx="554">
                  <c:v>100.74</c:v>
                </c:pt>
                <c:pt idx="555">
                  <c:v>105.67</c:v>
                </c:pt>
                <c:pt idx="556">
                  <c:v>104.6</c:v>
                </c:pt>
                <c:pt idx="557">
                  <c:v>103.93</c:v>
                </c:pt>
                <c:pt idx="558">
                  <c:v>103.74</c:v>
                </c:pt>
                <c:pt idx="559">
                  <c:v>105.02</c:v>
                </c:pt>
                <c:pt idx="560">
                  <c:v>103.44</c:v>
                </c:pt>
                <c:pt idx="561">
                  <c:v>104.85</c:v>
                </c:pt>
                <c:pt idx="562">
                  <c:v>104.09</c:v>
                </c:pt>
                <c:pt idx="563">
                  <c:v>102.4</c:v>
                </c:pt>
                <c:pt idx="564">
                  <c:v>102.42</c:v>
                </c:pt>
                <c:pt idx="565">
                  <c:v>101.75</c:v>
                </c:pt>
                <c:pt idx="566">
                  <c:v>100.62</c:v>
                </c:pt>
                <c:pt idx="567">
                  <c:v>103.34</c:v>
                </c:pt>
                <c:pt idx="568">
                  <c:v>103.34</c:v>
                </c:pt>
                <c:pt idx="569">
                  <c:v>103.34</c:v>
                </c:pt>
                <c:pt idx="570">
                  <c:v>99.85</c:v>
                </c:pt>
                <c:pt idx="571">
                  <c:v>99.43</c:v>
                </c:pt>
                <c:pt idx="572">
                  <c:v>99.17</c:v>
                </c:pt>
                <c:pt idx="573">
                  <c:v>99.47</c:v>
                </c:pt>
                <c:pt idx="574">
                  <c:v>100.65</c:v>
                </c:pt>
                <c:pt idx="575">
                  <c:v>101.24</c:v>
                </c:pt>
                <c:pt idx="576">
                  <c:v>103.01</c:v>
                </c:pt>
                <c:pt idx="577">
                  <c:v>106.5</c:v>
                </c:pt>
                <c:pt idx="578">
                  <c:v>106.32</c:v>
                </c:pt>
                <c:pt idx="579">
                  <c:v>106.32</c:v>
                </c:pt>
                <c:pt idx="580">
                  <c:v>111.09</c:v>
                </c:pt>
                <c:pt idx="581">
                  <c:v>112.48</c:v>
                </c:pt>
                <c:pt idx="582">
                  <c:v>112.3</c:v>
                </c:pt>
                <c:pt idx="583">
                  <c:v>111.62</c:v>
                </c:pt>
                <c:pt idx="584">
                  <c:v>110.31</c:v>
                </c:pt>
                <c:pt idx="585">
                  <c:v>109.54</c:v>
                </c:pt>
                <c:pt idx="586">
                  <c:v>111.43</c:v>
                </c:pt>
                <c:pt idx="587">
                  <c:v>110.95</c:v>
                </c:pt>
                <c:pt idx="588">
                  <c:v>110.12</c:v>
                </c:pt>
                <c:pt idx="589">
                  <c:v>109.39</c:v>
                </c:pt>
                <c:pt idx="590">
                  <c:v>107.68</c:v>
                </c:pt>
                <c:pt idx="591">
                  <c:v>106.66</c:v>
                </c:pt>
                <c:pt idx="592">
                  <c:v>110.57</c:v>
                </c:pt>
                <c:pt idx="593">
                  <c:v>110.58</c:v>
                </c:pt>
                <c:pt idx="594">
                  <c:v>110.58</c:v>
                </c:pt>
                <c:pt idx="595">
                  <c:v>116.03</c:v>
                </c:pt>
                <c:pt idx="596">
                  <c:v>117.88</c:v>
                </c:pt>
                <c:pt idx="597">
                  <c:v>118.1</c:v>
                </c:pt>
                <c:pt idx="598">
                  <c:v>121.27</c:v>
                </c:pt>
                <c:pt idx="599">
                  <c:v>119.21</c:v>
                </c:pt>
                <c:pt idx="600">
                  <c:v>119.21</c:v>
                </c:pt>
                <c:pt idx="601">
                  <c:v>121.09</c:v>
                </c:pt>
                <c:pt idx="602">
                  <c:v>121.51</c:v>
                </c:pt>
                <c:pt idx="603">
                  <c:v>121.38</c:v>
                </c:pt>
                <c:pt idx="604">
                  <c:v>122.44</c:v>
                </c:pt>
                <c:pt idx="605">
                  <c:v>121.94</c:v>
                </c:pt>
                <c:pt idx="606">
                  <c:v>128.57</c:v>
                </c:pt>
                <c:pt idx="607">
                  <c:v>129.09</c:v>
                </c:pt>
                <c:pt idx="608">
                  <c:v>129.32</c:v>
                </c:pt>
                <c:pt idx="609">
                  <c:v>127.38</c:v>
                </c:pt>
                <c:pt idx="610">
                  <c:v>125.23</c:v>
                </c:pt>
                <c:pt idx="611">
                  <c:v>122.99</c:v>
                </c:pt>
                <c:pt idx="612">
                  <c:v>124.2</c:v>
                </c:pt>
                <c:pt idx="613">
                  <c:v>122.22</c:v>
                </c:pt>
                <c:pt idx="614">
                  <c:v>124.37</c:v>
                </c:pt>
                <c:pt idx="615">
                  <c:v>124.47</c:v>
                </c:pt>
                <c:pt idx="616">
                  <c:v>124.66</c:v>
                </c:pt>
                <c:pt idx="617">
                  <c:v>127.31</c:v>
                </c:pt>
                <c:pt idx="618">
                  <c:v>129.91999999999999</c:v>
                </c:pt>
                <c:pt idx="619">
                  <c:v>128.80000000000001</c:v>
                </c:pt>
                <c:pt idx="620">
                  <c:v>129.11000000000001</c:v>
                </c:pt>
                <c:pt idx="621">
                  <c:v>129.12</c:v>
                </c:pt>
                <c:pt idx="622">
                  <c:v>126.54</c:v>
                </c:pt>
                <c:pt idx="623">
                  <c:v>126.09</c:v>
                </c:pt>
                <c:pt idx="624">
                  <c:v>128.37</c:v>
                </c:pt>
                <c:pt idx="625">
                  <c:v>130.16999999999999</c:v>
                </c:pt>
                <c:pt idx="626">
                  <c:v>128.52000000000001</c:v>
                </c:pt>
                <c:pt idx="627">
                  <c:v>124.2</c:v>
                </c:pt>
                <c:pt idx="628">
                  <c:v>122.36</c:v>
                </c:pt>
                <c:pt idx="629">
                  <c:v>124.9</c:v>
                </c:pt>
                <c:pt idx="630">
                  <c:v>119.82</c:v>
                </c:pt>
                <c:pt idx="631">
                  <c:v>117.3</c:v>
                </c:pt>
                <c:pt idx="632">
                  <c:v>113.81</c:v>
                </c:pt>
                <c:pt idx="633">
                  <c:v>114.67</c:v>
                </c:pt>
                <c:pt idx="634">
                  <c:v>115.21</c:v>
                </c:pt>
                <c:pt idx="635">
                  <c:v>116.15</c:v>
                </c:pt>
                <c:pt idx="636">
                  <c:v>117.61</c:v>
                </c:pt>
                <c:pt idx="637">
                  <c:v>123.47</c:v>
                </c:pt>
                <c:pt idx="638">
                  <c:v>123.47</c:v>
                </c:pt>
                <c:pt idx="639">
                  <c:v>123.47</c:v>
                </c:pt>
                <c:pt idx="640">
                  <c:v>123.47</c:v>
                </c:pt>
                <c:pt idx="641">
                  <c:v>123.47</c:v>
                </c:pt>
                <c:pt idx="642">
                  <c:v>123.47</c:v>
                </c:pt>
                <c:pt idx="643">
                  <c:v>123.47</c:v>
                </c:pt>
                <c:pt idx="644">
                  <c:v>125.72</c:v>
                </c:pt>
                <c:pt idx="645">
                  <c:v>124.23</c:v>
                </c:pt>
                <c:pt idx="646">
                  <c:v>121.15</c:v>
                </c:pt>
                <c:pt idx="647">
                  <c:v>119.52</c:v>
                </c:pt>
                <c:pt idx="648">
                  <c:v>118.7</c:v>
                </c:pt>
                <c:pt idx="649">
                  <c:v>119.08</c:v>
                </c:pt>
                <c:pt idx="650">
                  <c:v>119.53</c:v>
                </c:pt>
                <c:pt idx="651">
                  <c:v>119.61</c:v>
                </c:pt>
                <c:pt idx="652">
                  <c:v>120.49</c:v>
                </c:pt>
                <c:pt idx="653">
                  <c:v>119.91</c:v>
                </c:pt>
                <c:pt idx="654">
                  <c:v>115.6</c:v>
                </c:pt>
                <c:pt idx="655">
                  <c:v>114.63</c:v>
                </c:pt>
                <c:pt idx="656">
                  <c:v>115.13</c:v>
                </c:pt>
                <c:pt idx="657">
                  <c:v>116.87</c:v>
                </c:pt>
                <c:pt idx="658">
                  <c:v>116</c:v>
                </c:pt>
                <c:pt idx="659">
                  <c:v>117.49</c:v>
                </c:pt>
                <c:pt idx="660">
                  <c:v>118.06</c:v>
                </c:pt>
                <c:pt idx="661">
                  <c:v>117.09</c:v>
                </c:pt>
                <c:pt idx="662">
                  <c:v>116.91</c:v>
                </c:pt>
                <c:pt idx="663">
                  <c:v>116.95</c:v>
                </c:pt>
                <c:pt idx="664">
                  <c:v>117.8</c:v>
                </c:pt>
                <c:pt idx="665">
                  <c:v>121.75</c:v>
                </c:pt>
                <c:pt idx="666">
                  <c:v>122.27</c:v>
                </c:pt>
                <c:pt idx="667">
                  <c:v>124.56</c:v>
                </c:pt>
                <c:pt idx="668">
                  <c:v>123.74</c:v>
                </c:pt>
                <c:pt idx="669">
                  <c:v>122.37</c:v>
                </c:pt>
                <c:pt idx="670">
                  <c:v>124.07</c:v>
                </c:pt>
                <c:pt idx="671">
                  <c:v>125.44</c:v>
                </c:pt>
                <c:pt idx="672">
                  <c:v>126.34</c:v>
                </c:pt>
                <c:pt idx="673">
                  <c:v>127.89</c:v>
                </c:pt>
                <c:pt idx="674">
                  <c:v>128.83000000000001</c:v>
                </c:pt>
                <c:pt idx="675">
                  <c:v>127.24</c:v>
                </c:pt>
                <c:pt idx="676">
                  <c:v>127.42</c:v>
                </c:pt>
                <c:pt idx="677">
                  <c:v>127.41</c:v>
                </c:pt>
                <c:pt idx="678">
                  <c:v>128.38999999999999</c:v>
                </c:pt>
                <c:pt idx="679">
                  <c:v>129.62</c:v>
                </c:pt>
                <c:pt idx="680">
                  <c:v>131.63</c:v>
                </c:pt>
                <c:pt idx="681">
                  <c:v>132.13</c:v>
                </c:pt>
                <c:pt idx="682">
                  <c:v>136.29</c:v>
                </c:pt>
                <c:pt idx="683">
                  <c:v>137.08000000000001</c:v>
                </c:pt>
                <c:pt idx="684">
                  <c:v>145.01</c:v>
                </c:pt>
                <c:pt idx="685">
                  <c:v>146.93</c:v>
                </c:pt>
                <c:pt idx="686">
                  <c:v>148.35</c:v>
                </c:pt>
                <c:pt idx="687">
                  <c:v>150.16</c:v>
                </c:pt>
                <c:pt idx="688">
                  <c:v>156.58000000000001</c:v>
                </c:pt>
                <c:pt idx="689">
                  <c:v>160.13</c:v>
                </c:pt>
                <c:pt idx="690">
                  <c:v>154.37</c:v>
                </c:pt>
                <c:pt idx="691">
                  <c:v>155.07</c:v>
                </c:pt>
                <c:pt idx="692">
                  <c:v>156.44999999999999</c:v>
                </c:pt>
                <c:pt idx="693">
                  <c:v>158.49</c:v>
                </c:pt>
                <c:pt idx="694">
                  <c:v>164.39</c:v>
                </c:pt>
                <c:pt idx="695">
                  <c:v>176.45</c:v>
                </c:pt>
                <c:pt idx="696">
                  <c:v>164.53</c:v>
                </c:pt>
                <c:pt idx="697">
                  <c:v>162.03</c:v>
                </c:pt>
                <c:pt idx="698">
                  <c:v>166.05</c:v>
                </c:pt>
                <c:pt idx="699">
                  <c:v>166.05</c:v>
                </c:pt>
                <c:pt idx="700">
                  <c:v>163.85</c:v>
                </c:pt>
                <c:pt idx="701">
                  <c:v>163.02000000000001</c:v>
                </c:pt>
                <c:pt idx="702">
                  <c:v>159.85</c:v>
                </c:pt>
                <c:pt idx="703">
                  <c:v>160.47</c:v>
                </c:pt>
                <c:pt idx="704">
                  <c:v>160.47</c:v>
                </c:pt>
                <c:pt idx="705">
                  <c:v>165.29</c:v>
                </c:pt>
                <c:pt idx="706">
                  <c:v>167.86</c:v>
                </c:pt>
                <c:pt idx="707">
                  <c:v>168.72</c:v>
                </c:pt>
                <c:pt idx="708">
                  <c:v>171.69</c:v>
                </c:pt>
                <c:pt idx="709">
                  <c:v>173.06</c:v>
                </c:pt>
                <c:pt idx="710">
                  <c:v>172.13</c:v>
                </c:pt>
                <c:pt idx="711">
                  <c:v>172.67</c:v>
                </c:pt>
                <c:pt idx="712">
                  <c:v>170.11</c:v>
                </c:pt>
                <c:pt idx="713">
                  <c:v>172.36</c:v>
                </c:pt>
                <c:pt idx="714">
                  <c:v>173.69</c:v>
                </c:pt>
                <c:pt idx="715">
                  <c:v>174.07</c:v>
                </c:pt>
                <c:pt idx="716">
                  <c:v>171.33</c:v>
                </c:pt>
                <c:pt idx="717">
                  <c:v>170.55</c:v>
                </c:pt>
                <c:pt idx="718">
                  <c:v>171.51</c:v>
                </c:pt>
                <c:pt idx="719">
                  <c:v>169.97</c:v>
                </c:pt>
                <c:pt idx="720">
                  <c:v>169.16</c:v>
                </c:pt>
                <c:pt idx="721">
                  <c:v>165.07</c:v>
                </c:pt>
                <c:pt idx="722">
                  <c:v>166.59</c:v>
                </c:pt>
                <c:pt idx="723">
                  <c:v>157.41999999999999</c:v>
                </c:pt>
                <c:pt idx="724">
                  <c:v>158.54</c:v>
                </c:pt>
                <c:pt idx="725">
                  <c:v>157.07</c:v>
                </c:pt>
                <c:pt idx="726">
                  <c:v>149.80000000000001</c:v>
                </c:pt>
                <c:pt idx="727">
                  <c:v>152.65</c:v>
                </c:pt>
                <c:pt idx="728">
                  <c:v>158.03</c:v>
                </c:pt>
                <c:pt idx="729">
                  <c:v>157.01</c:v>
                </c:pt>
                <c:pt idx="730">
                  <c:v>160.5</c:v>
                </c:pt>
                <c:pt idx="731">
                  <c:v>164.1</c:v>
                </c:pt>
                <c:pt idx="732">
                  <c:v>166.9</c:v>
                </c:pt>
                <c:pt idx="733">
                  <c:v>166.88</c:v>
                </c:pt>
                <c:pt idx="734">
                  <c:v>166.88</c:v>
                </c:pt>
                <c:pt idx="735">
                  <c:v>166.88</c:v>
                </c:pt>
                <c:pt idx="736">
                  <c:v>166.88</c:v>
                </c:pt>
                <c:pt idx="737">
                  <c:v>166.88</c:v>
                </c:pt>
                <c:pt idx="738">
                  <c:v>175.05</c:v>
                </c:pt>
                <c:pt idx="739">
                  <c:v>173.55</c:v>
                </c:pt>
                <c:pt idx="740">
                  <c:v>175.96</c:v>
                </c:pt>
                <c:pt idx="741">
                  <c:v>173.05</c:v>
                </c:pt>
                <c:pt idx="742">
                  <c:v>172.71</c:v>
                </c:pt>
                <c:pt idx="743">
                  <c:v>174.24</c:v>
                </c:pt>
                <c:pt idx="744">
                  <c:v>175.78</c:v>
                </c:pt>
                <c:pt idx="745">
                  <c:v>174.55</c:v>
                </c:pt>
                <c:pt idx="746">
                  <c:v>175.55</c:v>
                </c:pt>
                <c:pt idx="747">
                  <c:v>176.4</c:v>
                </c:pt>
                <c:pt idx="748">
                  <c:v>177.98</c:v>
                </c:pt>
                <c:pt idx="749">
                  <c:v>174.11</c:v>
                </c:pt>
                <c:pt idx="750">
                  <c:v>174.34</c:v>
                </c:pt>
                <c:pt idx="751">
                  <c:v>164.41</c:v>
                </c:pt>
                <c:pt idx="752">
                  <c:v>164.67</c:v>
                </c:pt>
                <c:pt idx="753">
                  <c:v>170.7</c:v>
                </c:pt>
                <c:pt idx="754">
                  <c:v>165.44</c:v>
                </c:pt>
                <c:pt idx="755">
                  <c:v>163.33000000000001</c:v>
                </c:pt>
                <c:pt idx="756">
                  <c:v>166.32</c:v>
                </c:pt>
                <c:pt idx="757">
                  <c:v>166.19</c:v>
                </c:pt>
                <c:pt idx="758">
                  <c:v>166.62</c:v>
                </c:pt>
                <c:pt idx="759">
                  <c:v>161.38999999999999</c:v>
                </c:pt>
                <c:pt idx="760">
                  <c:v>157.01</c:v>
                </c:pt>
                <c:pt idx="761">
                  <c:v>161.80000000000001</c:v>
                </c:pt>
                <c:pt idx="762">
                  <c:v>161.38999999999999</c:v>
                </c:pt>
                <c:pt idx="763">
                  <c:v>159.85</c:v>
                </c:pt>
                <c:pt idx="764">
                  <c:v>161.30000000000001</c:v>
                </c:pt>
                <c:pt idx="765">
                  <c:v>167.88</c:v>
                </c:pt>
                <c:pt idx="766">
                  <c:v>166.58</c:v>
                </c:pt>
                <c:pt idx="767">
                  <c:v>165.15</c:v>
                </c:pt>
                <c:pt idx="768">
                  <c:v>167.6</c:v>
                </c:pt>
                <c:pt idx="769">
                  <c:v>167.6</c:v>
                </c:pt>
                <c:pt idx="770">
                  <c:v>168.48</c:v>
                </c:pt>
                <c:pt idx="771">
                  <c:v>170.9</c:v>
                </c:pt>
                <c:pt idx="772">
                  <c:v>173.63</c:v>
                </c:pt>
                <c:pt idx="773">
                  <c:v>173.1</c:v>
                </c:pt>
                <c:pt idx="774">
                  <c:v>173.54</c:v>
                </c:pt>
                <c:pt idx="775">
                  <c:v>174.57</c:v>
                </c:pt>
                <c:pt idx="776">
                  <c:v>173.25</c:v>
                </c:pt>
                <c:pt idx="777">
                  <c:v>173.54</c:v>
                </c:pt>
                <c:pt idx="778">
                  <c:v>178.41</c:v>
                </c:pt>
                <c:pt idx="779">
                  <c:v>178.43</c:v>
                </c:pt>
                <c:pt idx="780">
                  <c:v>181.8</c:v>
                </c:pt>
                <c:pt idx="781">
                  <c:v>189.61</c:v>
                </c:pt>
                <c:pt idx="782">
                  <c:v>188.23</c:v>
                </c:pt>
                <c:pt idx="783">
                  <c:v>183.62</c:v>
                </c:pt>
                <c:pt idx="784">
                  <c:v>186.25</c:v>
                </c:pt>
                <c:pt idx="785">
                  <c:v>193.58</c:v>
                </c:pt>
                <c:pt idx="786">
                  <c:v>195.31</c:v>
                </c:pt>
                <c:pt idx="787">
                  <c:v>192.52</c:v>
                </c:pt>
                <c:pt idx="788">
                  <c:v>191.6</c:v>
                </c:pt>
                <c:pt idx="789">
                  <c:v>188.85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7D-4241-8B51-850B5E319DB7}"/>
            </c:ext>
          </c:extLst>
        </c:ser>
        <c:ser>
          <c:idx val="1"/>
          <c:order val="1"/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Daily!$P$11:$P$1003</c:f>
              <c:numCache>
                <c:formatCode>m/d/yyyy</c:formatCode>
                <c:ptCount val="993"/>
                <c:pt idx="0">
                  <c:v>43213</c:v>
                </c:pt>
                <c:pt idx="1">
                  <c:v>43214</c:v>
                </c:pt>
                <c:pt idx="2">
                  <c:v>43215</c:v>
                </c:pt>
                <c:pt idx="3">
                  <c:v>43216</c:v>
                </c:pt>
                <c:pt idx="4">
                  <c:v>43217</c:v>
                </c:pt>
                <c:pt idx="5">
                  <c:v>43220</c:v>
                </c:pt>
                <c:pt idx="6">
                  <c:v>43221</c:v>
                </c:pt>
                <c:pt idx="7">
                  <c:v>43222</c:v>
                </c:pt>
                <c:pt idx="8">
                  <c:v>43223</c:v>
                </c:pt>
                <c:pt idx="9">
                  <c:v>43224</c:v>
                </c:pt>
                <c:pt idx="10">
                  <c:v>43227</c:v>
                </c:pt>
                <c:pt idx="11">
                  <c:v>43228</c:v>
                </c:pt>
                <c:pt idx="12">
                  <c:v>43229</c:v>
                </c:pt>
                <c:pt idx="13">
                  <c:v>43230</c:v>
                </c:pt>
                <c:pt idx="14">
                  <c:v>43231</c:v>
                </c:pt>
                <c:pt idx="15">
                  <c:v>43234</c:v>
                </c:pt>
                <c:pt idx="16">
                  <c:v>43235</c:v>
                </c:pt>
                <c:pt idx="17">
                  <c:v>43236</c:v>
                </c:pt>
                <c:pt idx="18">
                  <c:v>43237</c:v>
                </c:pt>
                <c:pt idx="19">
                  <c:v>43238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43248</c:v>
                </c:pt>
                <c:pt idx="26">
                  <c:v>43249</c:v>
                </c:pt>
                <c:pt idx="27">
                  <c:v>43250</c:v>
                </c:pt>
                <c:pt idx="28">
                  <c:v>43251</c:v>
                </c:pt>
                <c:pt idx="29">
                  <c:v>43252</c:v>
                </c:pt>
                <c:pt idx="30">
                  <c:v>43255</c:v>
                </c:pt>
                <c:pt idx="31">
                  <c:v>43256</c:v>
                </c:pt>
                <c:pt idx="32">
                  <c:v>43257</c:v>
                </c:pt>
                <c:pt idx="33">
                  <c:v>43258</c:v>
                </c:pt>
                <c:pt idx="34">
                  <c:v>43259</c:v>
                </c:pt>
                <c:pt idx="35">
                  <c:v>43262</c:v>
                </c:pt>
                <c:pt idx="36">
                  <c:v>43263</c:v>
                </c:pt>
                <c:pt idx="37">
                  <c:v>43264</c:v>
                </c:pt>
                <c:pt idx="38">
                  <c:v>43265</c:v>
                </c:pt>
                <c:pt idx="39">
                  <c:v>43266</c:v>
                </c:pt>
                <c:pt idx="40">
                  <c:v>43269</c:v>
                </c:pt>
                <c:pt idx="41">
                  <c:v>43270</c:v>
                </c:pt>
                <c:pt idx="42">
                  <c:v>43271</c:v>
                </c:pt>
                <c:pt idx="43">
                  <c:v>43272</c:v>
                </c:pt>
                <c:pt idx="44">
                  <c:v>43273</c:v>
                </c:pt>
                <c:pt idx="45">
                  <c:v>43276</c:v>
                </c:pt>
                <c:pt idx="46">
                  <c:v>43277</c:v>
                </c:pt>
                <c:pt idx="47">
                  <c:v>43278</c:v>
                </c:pt>
                <c:pt idx="48">
                  <c:v>43279</c:v>
                </c:pt>
                <c:pt idx="49">
                  <c:v>43280</c:v>
                </c:pt>
                <c:pt idx="50">
                  <c:v>43283</c:v>
                </c:pt>
                <c:pt idx="51">
                  <c:v>43284</c:v>
                </c:pt>
                <c:pt idx="52">
                  <c:v>43285</c:v>
                </c:pt>
                <c:pt idx="53">
                  <c:v>43286</c:v>
                </c:pt>
                <c:pt idx="54">
                  <c:v>43287</c:v>
                </c:pt>
                <c:pt idx="55">
                  <c:v>43290</c:v>
                </c:pt>
                <c:pt idx="56">
                  <c:v>43291</c:v>
                </c:pt>
                <c:pt idx="57">
                  <c:v>43292</c:v>
                </c:pt>
                <c:pt idx="58">
                  <c:v>43293</c:v>
                </c:pt>
                <c:pt idx="59">
                  <c:v>43294</c:v>
                </c:pt>
                <c:pt idx="60">
                  <c:v>43297</c:v>
                </c:pt>
                <c:pt idx="61">
                  <c:v>43298</c:v>
                </c:pt>
                <c:pt idx="62">
                  <c:v>43299</c:v>
                </c:pt>
                <c:pt idx="63">
                  <c:v>43300</c:v>
                </c:pt>
                <c:pt idx="64">
                  <c:v>43301</c:v>
                </c:pt>
                <c:pt idx="65">
                  <c:v>43304</c:v>
                </c:pt>
                <c:pt idx="66">
                  <c:v>43305</c:v>
                </c:pt>
                <c:pt idx="67">
                  <c:v>43306</c:v>
                </c:pt>
                <c:pt idx="68">
                  <c:v>43307</c:v>
                </c:pt>
                <c:pt idx="69">
                  <c:v>43308</c:v>
                </c:pt>
                <c:pt idx="70">
                  <c:v>43311</c:v>
                </c:pt>
                <c:pt idx="71">
                  <c:v>43312</c:v>
                </c:pt>
                <c:pt idx="72">
                  <c:v>43313</c:v>
                </c:pt>
                <c:pt idx="73">
                  <c:v>43314</c:v>
                </c:pt>
                <c:pt idx="74">
                  <c:v>43315</c:v>
                </c:pt>
                <c:pt idx="75">
                  <c:v>43318</c:v>
                </c:pt>
                <c:pt idx="76">
                  <c:v>43319</c:v>
                </c:pt>
                <c:pt idx="77">
                  <c:v>43320</c:v>
                </c:pt>
                <c:pt idx="78">
                  <c:v>43321</c:v>
                </c:pt>
                <c:pt idx="79">
                  <c:v>43322</c:v>
                </c:pt>
                <c:pt idx="80">
                  <c:v>43325</c:v>
                </c:pt>
                <c:pt idx="81">
                  <c:v>43326</c:v>
                </c:pt>
                <c:pt idx="82">
                  <c:v>43327</c:v>
                </c:pt>
                <c:pt idx="83">
                  <c:v>43328</c:v>
                </c:pt>
                <c:pt idx="84">
                  <c:v>43329</c:v>
                </c:pt>
                <c:pt idx="85">
                  <c:v>43332</c:v>
                </c:pt>
                <c:pt idx="86">
                  <c:v>43333</c:v>
                </c:pt>
                <c:pt idx="87">
                  <c:v>43334</c:v>
                </c:pt>
                <c:pt idx="88">
                  <c:v>43335</c:v>
                </c:pt>
                <c:pt idx="89">
                  <c:v>43336</c:v>
                </c:pt>
                <c:pt idx="90">
                  <c:v>43339</c:v>
                </c:pt>
                <c:pt idx="91">
                  <c:v>43340</c:v>
                </c:pt>
                <c:pt idx="92">
                  <c:v>43341</c:v>
                </c:pt>
                <c:pt idx="93">
                  <c:v>43342</c:v>
                </c:pt>
                <c:pt idx="94">
                  <c:v>43343</c:v>
                </c:pt>
                <c:pt idx="95">
                  <c:v>43346</c:v>
                </c:pt>
                <c:pt idx="96">
                  <c:v>43347</c:v>
                </c:pt>
                <c:pt idx="97">
                  <c:v>43348</c:v>
                </c:pt>
                <c:pt idx="98">
                  <c:v>43349</c:v>
                </c:pt>
                <c:pt idx="99">
                  <c:v>43350</c:v>
                </c:pt>
                <c:pt idx="100">
                  <c:v>43353</c:v>
                </c:pt>
                <c:pt idx="101">
                  <c:v>43354</c:v>
                </c:pt>
                <c:pt idx="102">
                  <c:v>43355</c:v>
                </c:pt>
                <c:pt idx="103">
                  <c:v>43356</c:v>
                </c:pt>
                <c:pt idx="104">
                  <c:v>43357</c:v>
                </c:pt>
                <c:pt idx="105">
                  <c:v>43360</c:v>
                </c:pt>
                <c:pt idx="106">
                  <c:v>43361</c:v>
                </c:pt>
                <c:pt idx="107">
                  <c:v>43362</c:v>
                </c:pt>
                <c:pt idx="108">
                  <c:v>43363</c:v>
                </c:pt>
                <c:pt idx="109">
                  <c:v>43364</c:v>
                </c:pt>
                <c:pt idx="110">
                  <c:v>43367</c:v>
                </c:pt>
                <c:pt idx="111">
                  <c:v>43368</c:v>
                </c:pt>
                <c:pt idx="112">
                  <c:v>43369</c:v>
                </c:pt>
                <c:pt idx="113">
                  <c:v>43370</c:v>
                </c:pt>
                <c:pt idx="114">
                  <c:v>43371</c:v>
                </c:pt>
                <c:pt idx="115">
                  <c:v>43374</c:v>
                </c:pt>
                <c:pt idx="116">
                  <c:v>43375</c:v>
                </c:pt>
                <c:pt idx="117">
                  <c:v>43376</c:v>
                </c:pt>
                <c:pt idx="118">
                  <c:v>43377</c:v>
                </c:pt>
                <c:pt idx="119">
                  <c:v>43378</c:v>
                </c:pt>
                <c:pt idx="120">
                  <c:v>43381</c:v>
                </c:pt>
                <c:pt idx="121">
                  <c:v>43382</c:v>
                </c:pt>
                <c:pt idx="122">
                  <c:v>43383</c:v>
                </c:pt>
                <c:pt idx="123">
                  <c:v>43384</c:v>
                </c:pt>
                <c:pt idx="124">
                  <c:v>43385</c:v>
                </c:pt>
                <c:pt idx="125">
                  <c:v>43388</c:v>
                </c:pt>
                <c:pt idx="126">
                  <c:v>43389</c:v>
                </c:pt>
                <c:pt idx="127">
                  <c:v>43390</c:v>
                </c:pt>
                <c:pt idx="128">
                  <c:v>43391</c:v>
                </c:pt>
                <c:pt idx="129">
                  <c:v>43392</c:v>
                </c:pt>
                <c:pt idx="130">
                  <c:v>43395</c:v>
                </c:pt>
                <c:pt idx="131">
                  <c:v>43396</c:v>
                </c:pt>
                <c:pt idx="132">
                  <c:v>43397</c:v>
                </c:pt>
                <c:pt idx="133">
                  <c:v>43398</c:v>
                </c:pt>
                <c:pt idx="134">
                  <c:v>43399</c:v>
                </c:pt>
                <c:pt idx="135">
                  <c:v>43402</c:v>
                </c:pt>
                <c:pt idx="136">
                  <c:v>43403</c:v>
                </c:pt>
                <c:pt idx="137">
                  <c:v>43404</c:v>
                </c:pt>
                <c:pt idx="138">
                  <c:v>43405</c:v>
                </c:pt>
                <c:pt idx="139">
                  <c:v>43406</c:v>
                </c:pt>
                <c:pt idx="140">
                  <c:v>43409</c:v>
                </c:pt>
                <c:pt idx="141">
                  <c:v>43410</c:v>
                </c:pt>
                <c:pt idx="142">
                  <c:v>43411</c:v>
                </c:pt>
                <c:pt idx="143">
                  <c:v>43412</c:v>
                </c:pt>
                <c:pt idx="144">
                  <c:v>43413</c:v>
                </c:pt>
                <c:pt idx="145">
                  <c:v>43416</c:v>
                </c:pt>
                <c:pt idx="146">
                  <c:v>43417</c:v>
                </c:pt>
                <c:pt idx="147">
                  <c:v>43418</c:v>
                </c:pt>
                <c:pt idx="148">
                  <c:v>43419</c:v>
                </c:pt>
                <c:pt idx="149">
                  <c:v>43420</c:v>
                </c:pt>
                <c:pt idx="150">
                  <c:v>43423</c:v>
                </c:pt>
                <c:pt idx="151">
                  <c:v>43424</c:v>
                </c:pt>
                <c:pt idx="152">
                  <c:v>43425</c:v>
                </c:pt>
                <c:pt idx="153">
                  <c:v>43426</c:v>
                </c:pt>
                <c:pt idx="154">
                  <c:v>43427</c:v>
                </c:pt>
                <c:pt idx="155">
                  <c:v>43430</c:v>
                </c:pt>
                <c:pt idx="156">
                  <c:v>43431</c:v>
                </c:pt>
                <c:pt idx="157">
                  <c:v>43432</c:v>
                </c:pt>
                <c:pt idx="158">
                  <c:v>43433</c:v>
                </c:pt>
                <c:pt idx="159">
                  <c:v>43434</c:v>
                </c:pt>
                <c:pt idx="160">
                  <c:v>43437</c:v>
                </c:pt>
                <c:pt idx="161">
                  <c:v>43438</c:v>
                </c:pt>
                <c:pt idx="162">
                  <c:v>43439</c:v>
                </c:pt>
                <c:pt idx="163">
                  <c:v>43440</c:v>
                </c:pt>
                <c:pt idx="164">
                  <c:v>43441</c:v>
                </c:pt>
                <c:pt idx="165">
                  <c:v>43444</c:v>
                </c:pt>
                <c:pt idx="166">
                  <c:v>43445</c:v>
                </c:pt>
                <c:pt idx="167">
                  <c:v>43446</c:v>
                </c:pt>
                <c:pt idx="168">
                  <c:v>43447</c:v>
                </c:pt>
                <c:pt idx="169">
                  <c:v>43448</c:v>
                </c:pt>
                <c:pt idx="170">
                  <c:v>43451</c:v>
                </c:pt>
                <c:pt idx="171">
                  <c:v>43452</c:v>
                </c:pt>
                <c:pt idx="172">
                  <c:v>43453</c:v>
                </c:pt>
                <c:pt idx="173">
                  <c:v>43454</c:v>
                </c:pt>
                <c:pt idx="174">
                  <c:v>43455</c:v>
                </c:pt>
                <c:pt idx="175">
                  <c:v>43458</c:v>
                </c:pt>
                <c:pt idx="176">
                  <c:v>43459</c:v>
                </c:pt>
                <c:pt idx="177">
                  <c:v>43460</c:v>
                </c:pt>
                <c:pt idx="178">
                  <c:v>43461</c:v>
                </c:pt>
                <c:pt idx="179">
                  <c:v>43462</c:v>
                </c:pt>
                <c:pt idx="180">
                  <c:v>43465</c:v>
                </c:pt>
                <c:pt idx="181">
                  <c:v>43466</c:v>
                </c:pt>
                <c:pt idx="182">
                  <c:v>43467</c:v>
                </c:pt>
                <c:pt idx="183">
                  <c:v>43468</c:v>
                </c:pt>
                <c:pt idx="184">
                  <c:v>43469</c:v>
                </c:pt>
                <c:pt idx="185">
                  <c:v>43472</c:v>
                </c:pt>
                <c:pt idx="186">
                  <c:v>43473</c:v>
                </c:pt>
                <c:pt idx="187">
                  <c:v>43474</c:v>
                </c:pt>
                <c:pt idx="188">
                  <c:v>43475</c:v>
                </c:pt>
                <c:pt idx="189">
                  <c:v>43476</c:v>
                </c:pt>
                <c:pt idx="190">
                  <c:v>43479</c:v>
                </c:pt>
                <c:pt idx="191">
                  <c:v>43480</c:v>
                </c:pt>
                <c:pt idx="192">
                  <c:v>43481</c:v>
                </c:pt>
                <c:pt idx="193">
                  <c:v>43482</c:v>
                </c:pt>
                <c:pt idx="194">
                  <c:v>43483</c:v>
                </c:pt>
                <c:pt idx="195">
                  <c:v>43486</c:v>
                </c:pt>
                <c:pt idx="196">
                  <c:v>43487</c:v>
                </c:pt>
                <c:pt idx="197">
                  <c:v>43488</c:v>
                </c:pt>
                <c:pt idx="198">
                  <c:v>43489</c:v>
                </c:pt>
                <c:pt idx="199">
                  <c:v>43490</c:v>
                </c:pt>
                <c:pt idx="200">
                  <c:v>43493</c:v>
                </c:pt>
                <c:pt idx="201">
                  <c:v>43494</c:v>
                </c:pt>
                <c:pt idx="202">
                  <c:v>43495</c:v>
                </c:pt>
                <c:pt idx="203">
                  <c:v>43496</c:v>
                </c:pt>
                <c:pt idx="204">
                  <c:v>43497</c:v>
                </c:pt>
                <c:pt idx="205">
                  <c:v>43500</c:v>
                </c:pt>
                <c:pt idx="206">
                  <c:v>43501</c:v>
                </c:pt>
                <c:pt idx="207">
                  <c:v>43502</c:v>
                </c:pt>
                <c:pt idx="208">
                  <c:v>43503</c:v>
                </c:pt>
                <c:pt idx="209">
                  <c:v>43504</c:v>
                </c:pt>
                <c:pt idx="210">
                  <c:v>43507</c:v>
                </c:pt>
                <c:pt idx="211">
                  <c:v>43508</c:v>
                </c:pt>
                <c:pt idx="212">
                  <c:v>43509</c:v>
                </c:pt>
                <c:pt idx="213">
                  <c:v>43510</c:v>
                </c:pt>
                <c:pt idx="214">
                  <c:v>43511</c:v>
                </c:pt>
                <c:pt idx="215">
                  <c:v>43514</c:v>
                </c:pt>
                <c:pt idx="216">
                  <c:v>43515</c:v>
                </c:pt>
                <c:pt idx="217">
                  <c:v>43516</c:v>
                </c:pt>
                <c:pt idx="218">
                  <c:v>43517</c:v>
                </c:pt>
                <c:pt idx="219">
                  <c:v>43518</c:v>
                </c:pt>
                <c:pt idx="220">
                  <c:v>43521</c:v>
                </c:pt>
                <c:pt idx="221">
                  <c:v>43522</c:v>
                </c:pt>
                <c:pt idx="222">
                  <c:v>43523</c:v>
                </c:pt>
                <c:pt idx="223">
                  <c:v>43524</c:v>
                </c:pt>
                <c:pt idx="224">
                  <c:v>43525</c:v>
                </c:pt>
                <c:pt idx="225">
                  <c:v>43528</c:v>
                </c:pt>
                <c:pt idx="226">
                  <c:v>43529</c:v>
                </c:pt>
                <c:pt idx="227">
                  <c:v>43530</c:v>
                </c:pt>
                <c:pt idx="228">
                  <c:v>43531</c:v>
                </c:pt>
                <c:pt idx="229">
                  <c:v>43532</c:v>
                </c:pt>
                <c:pt idx="230">
                  <c:v>43535</c:v>
                </c:pt>
                <c:pt idx="231">
                  <c:v>43536</c:v>
                </c:pt>
                <c:pt idx="232">
                  <c:v>43537</c:v>
                </c:pt>
                <c:pt idx="233">
                  <c:v>43538</c:v>
                </c:pt>
                <c:pt idx="234">
                  <c:v>43539</c:v>
                </c:pt>
                <c:pt idx="235">
                  <c:v>43542</c:v>
                </c:pt>
                <c:pt idx="236">
                  <c:v>43543</c:v>
                </c:pt>
                <c:pt idx="237">
                  <c:v>43544</c:v>
                </c:pt>
                <c:pt idx="238">
                  <c:v>43545</c:v>
                </c:pt>
                <c:pt idx="239">
                  <c:v>43546</c:v>
                </c:pt>
                <c:pt idx="240">
                  <c:v>43549</c:v>
                </c:pt>
                <c:pt idx="241">
                  <c:v>43550</c:v>
                </c:pt>
                <c:pt idx="242">
                  <c:v>43551</c:v>
                </c:pt>
                <c:pt idx="243">
                  <c:v>43552</c:v>
                </c:pt>
                <c:pt idx="244">
                  <c:v>43553</c:v>
                </c:pt>
                <c:pt idx="245">
                  <c:v>43556</c:v>
                </c:pt>
                <c:pt idx="246">
                  <c:v>43557</c:v>
                </c:pt>
                <c:pt idx="247">
                  <c:v>43558</c:v>
                </c:pt>
                <c:pt idx="248">
                  <c:v>43559</c:v>
                </c:pt>
                <c:pt idx="249">
                  <c:v>43560</c:v>
                </c:pt>
                <c:pt idx="250">
                  <c:v>43563</c:v>
                </c:pt>
                <c:pt idx="251">
                  <c:v>43564</c:v>
                </c:pt>
                <c:pt idx="252">
                  <c:v>43565</c:v>
                </c:pt>
                <c:pt idx="253">
                  <c:v>43566</c:v>
                </c:pt>
                <c:pt idx="254">
                  <c:v>43567</c:v>
                </c:pt>
                <c:pt idx="255">
                  <c:v>43570</c:v>
                </c:pt>
                <c:pt idx="256">
                  <c:v>43571</c:v>
                </c:pt>
                <c:pt idx="257">
                  <c:v>43572</c:v>
                </c:pt>
                <c:pt idx="258">
                  <c:v>43573</c:v>
                </c:pt>
                <c:pt idx="259">
                  <c:v>43574</c:v>
                </c:pt>
                <c:pt idx="260">
                  <c:v>43577</c:v>
                </c:pt>
                <c:pt idx="261">
                  <c:v>43578</c:v>
                </c:pt>
                <c:pt idx="262">
                  <c:v>43579</c:v>
                </c:pt>
                <c:pt idx="263">
                  <c:v>43580</c:v>
                </c:pt>
                <c:pt idx="264">
                  <c:v>43581</c:v>
                </c:pt>
                <c:pt idx="265">
                  <c:v>43584</c:v>
                </c:pt>
                <c:pt idx="266">
                  <c:v>43585</c:v>
                </c:pt>
                <c:pt idx="267">
                  <c:v>43586</c:v>
                </c:pt>
                <c:pt idx="268">
                  <c:v>43587</c:v>
                </c:pt>
                <c:pt idx="269">
                  <c:v>43588</c:v>
                </c:pt>
                <c:pt idx="270">
                  <c:v>43591</c:v>
                </c:pt>
                <c:pt idx="271">
                  <c:v>43592</c:v>
                </c:pt>
                <c:pt idx="272">
                  <c:v>43593</c:v>
                </c:pt>
                <c:pt idx="273">
                  <c:v>43594</c:v>
                </c:pt>
                <c:pt idx="274">
                  <c:v>43595</c:v>
                </c:pt>
                <c:pt idx="275">
                  <c:v>43598</c:v>
                </c:pt>
                <c:pt idx="276">
                  <c:v>43599</c:v>
                </c:pt>
                <c:pt idx="277">
                  <c:v>43600</c:v>
                </c:pt>
                <c:pt idx="278">
                  <c:v>43601</c:v>
                </c:pt>
                <c:pt idx="279">
                  <c:v>43602</c:v>
                </c:pt>
                <c:pt idx="280">
                  <c:v>43605</c:v>
                </c:pt>
                <c:pt idx="281">
                  <c:v>43606</c:v>
                </c:pt>
                <c:pt idx="282">
                  <c:v>43607</c:v>
                </c:pt>
                <c:pt idx="283">
                  <c:v>43608</c:v>
                </c:pt>
                <c:pt idx="284">
                  <c:v>43609</c:v>
                </c:pt>
                <c:pt idx="285">
                  <c:v>43612</c:v>
                </c:pt>
                <c:pt idx="286">
                  <c:v>43613</c:v>
                </c:pt>
                <c:pt idx="287">
                  <c:v>43614</c:v>
                </c:pt>
                <c:pt idx="288">
                  <c:v>43615</c:v>
                </c:pt>
                <c:pt idx="289">
                  <c:v>43616</c:v>
                </c:pt>
                <c:pt idx="290">
                  <c:v>43619</c:v>
                </c:pt>
                <c:pt idx="291">
                  <c:v>43620</c:v>
                </c:pt>
                <c:pt idx="292">
                  <c:v>43621</c:v>
                </c:pt>
                <c:pt idx="293">
                  <c:v>43622</c:v>
                </c:pt>
                <c:pt idx="294">
                  <c:v>43623</c:v>
                </c:pt>
                <c:pt idx="295">
                  <c:v>43626</c:v>
                </c:pt>
                <c:pt idx="296">
                  <c:v>43627</c:v>
                </c:pt>
                <c:pt idx="297">
                  <c:v>43628</c:v>
                </c:pt>
                <c:pt idx="298">
                  <c:v>43629</c:v>
                </c:pt>
                <c:pt idx="299">
                  <c:v>43630</c:v>
                </c:pt>
                <c:pt idx="300">
                  <c:v>43633</c:v>
                </c:pt>
                <c:pt idx="301">
                  <c:v>43634</c:v>
                </c:pt>
                <c:pt idx="302">
                  <c:v>43635</c:v>
                </c:pt>
                <c:pt idx="303">
                  <c:v>43636</c:v>
                </c:pt>
                <c:pt idx="304">
                  <c:v>43637</c:v>
                </c:pt>
                <c:pt idx="305">
                  <c:v>43640</c:v>
                </c:pt>
                <c:pt idx="306">
                  <c:v>43641</c:v>
                </c:pt>
                <c:pt idx="307">
                  <c:v>43642</c:v>
                </c:pt>
                <c:pt idx="308">
                  <c:v>43643</c:v>
                </c:pt>
                <c:pt idx="309">
                  <c:v>43644</c:v>
                </c:pt>
                <c:pt idx="310">
                  <c:v>43647</c:v>
                </c:pt>
                <c:pt idx="311">
                  <c:v>43648</c:v>
                </c:pt>
                <c:pt idx="312">
                  <c:v>43649</c:v>
                </c:pt>
                <c:pt idx="313">
                  <c:v>43650</c:v>
                </c:pt>
                <c:pt idx="314">
                  <c:v>43651</c:v>
                </c:pt>
                <c:pt idx="315">
                  <c:v>43654</c:v>
                </c:pt>
                <c:pt idx="316">
                  <c:v>43655</c:v>
                </c:pt>
                <c:pt idx="317">
                  <c:v>43656</c:v>
                </c:pt>
                <c:pt idx="318">
                  <c:v>43657</c:v>
                </c:pt>
                <c:pt idx="319">
                  <c:v>43658</c:v>
                </c:pt>
                <c:pt idx="320">
                  <c:v>43661</c:v>
                </c:pt>
                <c:pt idx="321">
                  <c:v>43662</c:v>
                </c:pt>
                <c:pt idx="322">
                  <c:v>43663</c:v>
                </c:pt>
                <c:pt idx="323">
                  <c:v>43664</c:v>
                </c:pt>
                <c:pt idx="324">
                  <c:v>43665</c:v>
                </c:pt>
                <c:pt idx="325">
                  <c:v>43668</c:v>
                </c:pt>
                <c:pt idx="326">
                  <c:v>43669</c:v>
                </c:pt>
                <c:pt idx="327">
                  <c:v>43670</c:v>
                </c:pt>
                <c:pt idx="328">
                  <c:v>43671</c:v>
                </c:pt>
                <c:pt idx="329">
                  <c:v>43672</c:v>
                </c:pt>
                <c:pt idx="330">
                  <c:v>43675</c:v>
                </c:pt>
                <c:pt idx="331">
                  <c:v>43676</c:v>
                </c:pt>
                <c:pt idx="332">
                  <c:v>43677</c:v>
                </c:pt>
                <c:pt idx="333">
                  <c:v>43678</c:v>
                </c:pt>
                <c:pt idx="334">
                  <c:v>43679</c:v>
                </c:pt>
                <c:pt idx="335">
                  <c:v>43682</c:v>
                </c:pt>
                <c:pt idx="336">
                  <c:v>43683</c:v>
                </c:pt>
                <c:pt idx="337">
                  <c:v>43684</c:v>
                </c:pt>
                <c:pt idx="338">
                  <c:v>43685</c:v>
                </c:pt>
                <c:pt idx="339">
                  <c:v>43686</c:v>
                </c:pt>
                <c:pt idx="340">
                  <c:v>43689</c:v>
                </c:pt>
                <c:pt idx="341">
                  <c:v>43690</c:v>
                </c:pt>
                <c:pt idx="342">
                  <c:v>43691</c:v>
                </c:pt>
                <c:pt idx="343">
                  <c:v>43692</c:v>
                </c:pt>
                <c:pt idx="344">
                  <c:v>43693</c:v>
                </c:pt>
                <c:pt idx="345">
                  <c:v>43696</c:v>
                </c:pt>
                <c:pt idx="346">
                  <c:v>43697</c:v>
                </c:pt>
                <c:pt idx="347">
                  <c:v>43698</c:v>
                </c:pt>
                <c:pt idx="348">
                  <c:v>43699</c:v>
                </c:pt>
                <c:pt idx="349">
                  <c:v>43700</c:v>
                </c:pt>
                <c:pt idx="350">
                  <c:v>43703</c:v>
                </c:pt>
                <c:pt idx="351">
                  <c:v>43704</c:v>
                </c:pt>
                <c:pt idx="352">
                  <c:v>43705</c:v>
                </c:pt>
                <c:pt idx="353">
                  <c:v>43706</c:v>
                </c:pt>
                <c:pt idx="354">
                  <c:v>43707</c:v>
                </c:pt>
                <c:pt idx="355">
                  <c:v>43710</c:v>
                </c:pt>
                <c:pt idx="356">
                  <c:v>43711</c:v>
                </c:pt>
                <c:pt idx="357">
                  <c:v>43712</c:v>
                </c:pt>
                <c:pt idx="358">
                  <c:v>43713</c:v>
                </c:pt>
                <c:pt idx="359">
                  <c:v>43714</c:v>
                </c:pt>
                <c:pt idx="360">
                  <c:v>43717</c:v>
                </c:pt>
                <c:pt idx="361">
                  <c:v>43718</c:v>
                </c:pt>
                <c:pt idx="362">
                  <c:v>43719</c:v>
                </c:pt>
                <c:pt idx="363">
                  <c:v>43720</c:v>
                </c:pt>
                <c:pt idx="364">
                  <c:v>43721</c:v>
                </c:pt>
                <c:pt idx="365">
                  <c:v>43724</c:v>
                </c:pt>
                <c:pt idx="366">
                  <c:v>43725</c:v>
                </c:pt>
                <c:pt idx="367">
                  <c:v>43726</c:v>
                </c:pt>
                <c:pt idx="368">
                  <c:v>43727</c:v>
                </c:pt>
                <c:pt idx="369">
                  <c:v>43728</c:v>
                </c:pt>
                <c:pt idx="370">
                  <c:v>43731</c:v>
                </c:pt>
                <c:pt idx="371">
                  <c:v>43732</c:v>
                </c:pt>
                <c:pt idx="372">
                  <c:v>43733</c:v>
                </c:pt>
                <c:pt idx="373">
                  <c:v>43734</c:v>
                </c:pt>
                <c:pt idx="374">
                  <c:v>43735</c:v>
                </c:pt>
                <c:pt idx="375">
                  <c:v>43738</c:v>
                </c:pt>
                <c:pt idx="376">
                  <c:v>43739</c:v>
                </c:pt>
                <c:pt idx="377">
                  <c:v>43740</c:v>
                </c:pt>
                <c:pt idx="378">
                  <c:v>43741</c:v>
                </c:pt>
                <c:pt idx="379">
                  <c:v>43742</c:v>
                </c:pt>
                <c:pt idx="380">
                  <c:v>43745</c:v>
                </c:pt>
                <c:pt idx="381">
                  <c:v>43746</c:v>
                </c:pt>
                <c:pt idx="382">
                  <c:v>43747</c:v>
                </c:pt>
                <c:pt idx="383">
                  <c:v>43748</c:v>
                </c:pt>
                <c:pt idx="384">
                  <c:v>43749</c:v>
                </c:pt>
                <c:pt idx="385">
                  <c:v>43752</c:v>
                </c:pt>
                <c:pt idx="386">
                  <c:v>43753</c:v>
                </c:pt>
                <c:pt idx="387">
                  <c:v>43754</c:v>
                </c:pt>
                <c:pt idx="388">
                  <c:v>43755</c:v>
                </c:pt>
                <c:pt idx="389">
                  <c:v>43756</c:v>
                </c:pt>
                <c:pt idx="390">
                  <c:v>43759</c:v>
                </c:pt>
                <c:pt idx="391">
                  <c:v>43760</c:v>
                </c:pt>
                <c:pt idx="392">
                  <c:v>43761</c:v>
                </c:pt>
                <c:pt idx="393">
                  <c:v>43762</c:v>
                </c:pt>
                <c:pt idx="394">
                  <c:v>43763</c:v>
                </c:pt>
                <c:pt idx="395">
                  <c:v>43766</c:v>
                </c:pt>
                <c:pt idx="396">
                  <c:v>43767</c:v>
                </c:pt>
                <c:pt idx="397">
                  <c:v>43768</c:v>
                </c:pt>
                <c:pt idx="398">
                  <c:v>43769</c:v>
                </c:pt>
                <c:pt idx="399">
                  <c:v>43770</c:v>
                </c:pt>
                <c:pt idx="400">
                  <c:v>43773</c:v>
                </c:pt>
                <c:pt idx="401">
                  <c:v>43774</c:v>
                </c:pt>
                <c:pt idx="402">
                  <c:v>43775</c:v>
                </c:pt>
                <c:pt idx="403">
                  <c:v>43776</c:v>
                </c:pt>
                <c:pt idx="404">
                  <c:v>43777</c:v>
                </c:pt>
                <c:pt idx="405">
                  <c:v>43780</c:v>
                </c:pt>
                <c:pt idx="406">
                  <c:v>43781</c:v>
                </c:pt>
                <c:pt idx="407">
                  <c:v>43782</c:v>
                </c:pt>
                <c:pt idx="408">
                  <c:v>43783</c:v>
                </c:pt>
                <c:pt idx="409">
                  <c:v>43784</c:v>
                </c:pt>
                <c:pt idx="410">
                  <c:v>43787</c:v>
                </c:pt>
                <c:pt idx="411">
                  <c:v>43788</c:v>
                </c:pt>
                <c:pt idx="412">
                  <c:v>43789</c:v>
                </c:pt>
                <c:pt idx="413">
                  <c:v>43790</c:v>
                </c:pt>
                <c:pt idx="414">
                  <c:v>43791</c:v>
                </c:pt>
                <c:pt idx="415">
                  <c:v>43794</c:v>
                </c:pt>
                <c:pt idx="416">
                  <c:v>43795</c:v>
                </c:pt>
                <c:pt idx="417">
                  <c:v>43796</c:v>
                </c:pt>
                <c:pt idx="418">
                  <c:v>43797</c:v>
                </c:pt>
                <c:pt idx="419">
                  <c:v>43798</c:v>
                </c:pt>
                <c:pt idx="420">
                  <c:v>43801</c:v>
                </c:pt>
                <c:pt idx="421">
                  <c:v>43802</c:v>
                </c:pt>
                <c:pt idx="422">
                  <c:v>43803</c:v>
                </c:pt>
                <c:pt idx="423">
                  <c:v>43804</c:v>
                </c:pt>
                <c:pt idx="424">
                  <c:v>43805</c:v>
                </c:pt>
                <c:pt idx="425">
                  <c:v>43808</c:v>
                </c:pt>
                <c:pt idx="426">
                  <c:v>43809</c:v>
                </c:pt>
                <c:pt idx="427">
                  <c:v>43810</c:v>
                </c:pt>
                <c:pt idx="428">
                  <c:v>43811</c:v>
                </c:pt>
                <c:pt idx="429">
                  <c:v>43812</c:v>
                </c:pt>
                <c:pt idx="430">
                  <c:v>43815</c:v>
                </c:pt>
                <c:pt idx="431">
                  <c:v>43816</c:v>
                </c:pt>
                <c:pt idx="432">
                  <c:v>43817</c:v>
                </c:pt>
                <c:pt idx="433">
                  <c:v>43818</c:v>
                </c:pt>
                <c:pt idx="434">
                  <c:v>43819</c:v>
                </c:pt>
                <c:pt idx="435">
                  <c:v>43822</c:v>
                </c:pt>
                <c:pt idx="436">
                  <c:v>43823</c:v>
                </c:pt>
                <c:pt idx="437">
                  <c:v>43824</c:v>
                </c:pt>
                <c:pt idx="438">
                  <c:v>43825</c:v>
                </c:pt>
                <c:pt idx="439">
                  <c:v>43826</c:v>
                </c:pt>
                <c:pt idx="440">
                  <c:v>43829</c:v>
                </c:pt>
                <c:pt idx="441">
                  <c:v>43830</c:v>
                </c:pt>
                <c:pt idx="442">
                  <c:v>43831</c:v>
                </c:pt>
                <c:pt idx="443">
                  <c:v>43832</c:v>
                </c:pt>
                <c:pt idx="444">
                  <c:v>43833</c:v>
                </c:pt>
                <c:pt idx="445">
                  <c:v>43836</c:v>
                </c:pt>
                <c:pt idx="446">
                  <c:v>43837</c:v>
                </c:pt>
                <c:pt idx="447">
                  <c:v>43838</c:v>
                </c:pt>
                <c:pt idx="448">
                  <c:v>43839</c:v>
                </c:pt>
                <c:pt idx="449">
                  <c:v>43840</c:v>
                </c:pt>
                <c:pt idx="450">
                  <c:v>43843</c:v>
                </c:pt>
                <c:pt idx="451">
                  <c:v>43844</c:v>
                </c:pt>
                <c:pt idx="452">
                  <c:v>43845</c:v>
                </c:pt>
                <c:pt idx="453">
                  <c:v>43846</c:v>
                </c:pt>
                <c:pt idx="454">
                  <c:v>43847</c:v>
                </c:pt>
                <c:pt idx="455">
                  <c:v>43850</c:v>
                </c:pt>
                <c:pt idx="456">
                  <c:v>43851</c:v>
                </c:pt>
                <c:pt idx="457">
                  <c:v>43852</c:v>
                </c:pt>
                <c:pt idx="458">
                  <c:v>43853</c:v>
                </c:pt>
                <c:pt idx="459">
                  <c:v>43854</c:v>
                </c:pt>
                <c:pt idx="460">
                  <c:v>43857</c:v>
                </c:pt>
                <c:pt idx="461">
                  <c:v>43858</c:v>
                </c:pt>
                <c:pt idx="462">
                  <c:v>43859</c:v>
                </c:pt>
                <c:pt idx="463">
                  <c:v>43860</c:v>
                </c:pt>
                <c:pt idx="464">
                  <c:v>43861</c:v>
                </c:pt>
                <c:pt idx="465">
                  <c:v>43864</c:v>
                </c:pt>
                <c:pt idx="466">
                  <c:v>43865</c:v>
                </c:pt>
                <c:pt idx="467">
                  <c:v>43866</c:v>
                </c:pt>
                <c:pt idx="468">
                  <c:v>43867</c:v>
                </c:pt>
                <c:pt idx="469">
                  <c:v>43868</c:v>
                </c:pt>
                <c:pt idx="470">
                  <c:v>43871</c:v>
                </c:pt>
                <c:pt idx="471">
                  <c:v>43872</c:v>
                </c:pt>
                <c:pt idx="472">
                  <c:v>43873</c:v>
                </c:pt>
                <c:pt idx="473">
                  <c:v>43874</c:v>
                </c:pt>
                <c:pt idx="474">
                  <c:v>43875</c:v>
                </c:pt>
                <c:pt idx="475">
                  <c:v>43878</c:v>
                </c:pt>
                <c:pt idx="476">
                  <c:v>43879</c:v>
                </c:pt>
                <c:pt idx="477">
                  <c:v>43880</c:v>
                </c:pt>
                <c:pt idx="478">
                  <c:v>43881</c:v>
                </c:pt>
                <c:pt idx="479">
                  <c:v>43882</c:v>
                </c:pt>
                <c:pt idx="480">
                  <c:v>43885</c:v>
                </c:pt>
                <c:pt idx="481">
                  <c:v>43886</c:v>
                </c:pt>
                <c:pt idx="482">
                  <c:v>43887</c:v>
                </c:pt>
                <c:pt idx="483">
                  <c:v>43888</c:v>
                </c:pt>
                <c:pt idx="484">
                  <c:v>43889</c:v>
                </c:pt>
                <c:pt idx="485">
                  <c:v>43892</c:v>
                </c:pt>
                <c:pt idx="486">
                  <c:v>43893</c:v>
                </c:pt>
                <c:pt idx="487">
                  <c:v>43894</c:v>
                </c:pt>
                <c:pt idx="488">
                  <c:v>43895</c:v>
                </c:pt>
                <c:pt idx="489">
                  <c:v>43896</c:v>
                </c:pt>
                <c:pt idx="490">
                  <c:v>43899</c:v>
                </c:pt>
                <c:pt idx="491">
                  <c:v>43900</c:v>
                </c:pt>
                <c:pt idx="492">
                  <c:v>43901</c:v>
                </c:pt>
                <c:pt idx="493">
                  <c:v>43902</c:v>
                </c:pt>
                <c:pt idx="494">
                  <c:v>43903</c:v>
                </c:pt>
                <c:pt idx="495">
                  <c:v>43906</c:v>
                </c:pt>
                <c:pt idx="496">
                  <c:v>43907</c:v>
                </c:pt>
                <c:pt idx="497">
                  <c:v>43908</c:v>
                </c:pt>
                <c:pt idx="498">
                  <c:v>43909</c:v>
                </c:pt>
                <c:pt idx="499">
                  <c:v>43910</c:v>
                </c:pt>
                <c:pt idx="500">
                  <c:v>43913</c:v>
                </c:pt>
                <c:pt idx="501">
                  <c:v>43914</c:v>
                </c:pt>
                <c:pt idx="502">
                  <c:v>43915</c:v>
                </c:pt>
                <c:pt idx="503">
                  <c:v>43916</c:v>
                </c:pt>
                <c:pt idx="504">
                  <c:v>43917</c:v>
                </c:pt>
                <c:pt idx="505">
                  <c:v>43920</c:v>
                </c:pt>
                <c:pt idx="506">
                  <c:v>43921</c:v>
                </c:pt>
                <c:pt idx="507">
                  <c:v>43922</c:v>
                </c:pt>
                <c:pt idx="508">
                  <c:v>43923</c:v>
                </c:pt>
                <c:pt idx="509">
                  <c:v>43924</c:v>
                </c:pt>
                <c:pt idx="510">
                  <c:v>43927</c:v>
                </c:pt>
                <c:pt idx="511">
                  <c:v>43928</c:v>
                </c:pt>
                <c:pt idx="512">
                  <c:v>43929</c:v>
                </c:pt>
                <c:pt idx="513">
                  <c:v>43930</c:v>
                </c:pt>
                <c:pt idx="514">
                  <c:v>43931</c:v>
                </c:pt>
                <c:pt idx="515">
                  <c:v>43934</c:v>
                </c:pt>
                <c:pt idx="516">
                  <c:v>43935</c:v>
                </c:pt>
                <c:pt idx="517">
                  <c:v>43936</c:v>
                </c:pt>
                <c:pt idx="518">
                  <c:v>43937</c:v>
                </c:pt>
                <c:pt idx="519">
                  <c:v>43938</c:v>
                </c:pt>
                <c:pt idx="520">
                  <c:v>43941</c:v>
                </c:pt>
                <c:pt idx="521">
                  <c:v>43942</c:v>
                </c:pt>
                <c:pt idx="522">
                  <c:v>43943</c:v>
                </c:pt>
                <c:pt idx="523">
                  <c:v>43944</c:v>
                </c:pt>
                <c:pt idx="524">
                  <c:v>43945</c:v>
                </c:pt>
                <c:pt idx="525">
                  <c:v>43948</c:v>
                </c:pt>
                <c:pt idx="526">
                  <c:v>43949</c:v>
                </c:pt>
                <c:pt idx="527">
                  <c:v>43950</c:v>
                </c:pt>
                <c:pt idx="528">
                  <c:v>43951</c:v>
                </c:pt>
                <c:pt idx="529">
                  <c:v>43952</c:v>
                </c:pt>
                <c:pt idx="530">
                  <c:v>43955</c:v>
                </c:pt>
                <c:pt idx="531">
                  <c:v>43956</c:v>
                </c:pt>
                <c:pt idx="532">
                  <c:v>43957</c:v>
                </c:pt>
                <c:pt idx="533">
                  <c:v>43958</c:v>
                </c:pt>
                <c:pt idx="534">
                  <c:v>43959</c:v>
                </c:pt>
                <c:pt idx="535">
                  <c:v>43962</c:v>
                </c:pt>
                <c:pt idx="536">
                  <c:v>43963</c:v>
                </c:pt>
                <c:pt idx="537">
                  <c:v>43964</c:v>
                </c:pt>
                <c:pt idx="538">
                  <c:v>43965</c:v>
                </c:pt>
                <c:pt idx="539">
                  <c:v>43966</c:v>
                </c:pt>
                <c:pt idx="540">
                  <c:v>43969</c:v>
                </c:pt>
                <c:pt idx="541">
                  <c:v>43970</c:v>
                </c:pt>
                <c:pt idx="542">
                  <c:v>43971</c:v>
                </c:pt>
                <c:pt idx="543">
                  <c:v>43972</c:v>
                </c:pt>
                <c:pt idx="544">
                  <c:v>43973</c:v>
                </c:pt>
                <c:pt idx="545">
                  <c:v>43976</c:v>
                </c:pt>
                <c:pt idx="546">
                  <c:v>43977</c:v>
                </c:pt>
                <c:pt idx="547">
                  <c:v>43978</c:v>
                </c:pt>
                <c:pt idx="548">
                  <c:v>43979</c:v>
                </c:pt>
                <c:pt idx="549">
                  <c:v>43980</c:v>
                </c:pt>
                <c:pt idx="550">
                  <c:v>43983</c:v>
                </c:pt>
                <c:pt idx="551">
                  <c:v>43984</c:v>
                </c:pt>
                <c:pt idx="552">
                  <c:v>43985</c:v>
                </c:pt>
                <c:pt idx="553">
                  <c:v>43986</c:v>
                </c:pt>
                <c:pt idx="554">
                  <c:v>43987</c:v>
                </c:pt>
                <c:pt idx="555">
                  <c:v>43990</c:v>
                </c:pt>
                <c:pt idx="556">
                  <c:v>43991</c:v>
                </c:pt>
                <c:pt idx="557">
                  <c:v>43992</c:v>
                </c:pt>
                <c:pt idx="558">
                  <c:v>43993</c:v>
                </c:pt>
                <c:pt idx="559">
                  <c:v>43994</c:v>
                </c:pt>
                <c:pt idx="560">
                  <c:v>43997</c:v>
                </c:pt>
                <c:pt idx="561">
                  <c:v>43998</c:v>
                </c:pt>
                <c:pt idx="562">
                  <c:v>43999</c:v>
                </c:pt>
                <c:pt idx="563">
                  <c:v>44000</c:v>
                </c:pt>
                <c:pt idx="564">
                  <c:v>44001</c:v>
                </c:pt>
                <c:pt idx="565">
                  <c:v>44004</c:v>
                </c:pt>
                <c:pt idx="566">
                  <c:v>44005</c:v>
                </c:pt>
                <c:pt idx="567">
                  <c:v>44006</c:v>
                </c:pt>
                <c:pt idx="568">
                  <c:v>44007</c:v>
                </c:pt>
                <c:pt idx="569">
                  <c:v>44008</c:v>
                </c:pt>
                <c:pt idx="570">
                  <c:v>44011</c:v>
                </c:pt>
                <c:pt idx="571">
                  <c:v>44012</c:v>
                </c:pt>
                <c:pt idx="572">
                  <c:v>44013</c:v>
                </c:pt>
                <c:pt idx="573">
                  <c:v>44014</c:v>
                </c:pt>
                <c:pt idx="574">
                  <c:v>44015</c:v>
                </c:pt>
                <c:pt idx="575">
                  <c:v>44018</c:v>
                </c:pt>
                <c:pt idx="576">
                  <c:v>44019</c:v>
                </c:pt>
                <c:pt idx="577">
                  <c:v>44020</c:v>
                </c:pt>
                <c:pt idx="578">
                  <c:v>44021</c:v>
                </c:pt>
                <c:pt idx="579">
                  <c:v>44022</c:v>
                </c:pt>
                <c:pt idx="580">
                  <c:v>44025</c:v>
                </c:pt>
                <c:pt idx="581">
                  <c:v>44026</c:v>
                </c:pt>
                <c:pt idx="582">
                  <c:v>44027</c:v>
                </c:pt>
                <c:pt idx="583">
                  <c:v>44028</c:v>
                </c:pt>
                <c:pt idx="584">
                  <c:v>44029</c:v>
                </c:pt>
                <c:pt idx="585">
                  <c:v>44032</c:v>
                </c:pt>
                <c:pt idx="586">
                  <c:v>44033</c:v>
                </c:pt>
                <c:pt idx="587">
                  <c:v>44034</c:v>
                </c:pt>
                <c:pt idx="588">
                  <c:v>44035</c:v>
                </c:pt>
                <c:pt idx="589">
                  <c:v>44036</c:v>
                </c:pt>
                <c:pt idx="590">
                  <c:v>44039</c:v>
                </c:pt>
                <c:pt idx="591">
                  <c:v>44040</c:v>
                </c:pt>
                <c:pt idx="592">
                  <c:v>44041</c:v>
                </c:pt>
                <c:pt idx="593">
                  <c:v>44042</c:v>
                </c:pt>
                <c:pt idx="594">
                  <c:v>44043</c:v>
                </c:pt>
                <c:pt idx="595">
                  <c:v>44046</c:v>
                </c:pt>
                <c:pt idx="596">
                  <c:v>44047</c:v>
                </c:pt>
                <c:pt idx="597">
                  <c:v>44048</c:v>
                </c:pt>
                <c:pt idx="598">
                  <c:v>44049</c:v>
                </c:pt>
                <c:pt idx="599">
                  <c:v>44050</c:v>
                </c:pt>
                <c:pt idx="600">
                  <c:v>44053</c:v>
                </c:pt>
                <c:pt idx="601">
                  <c:v>44054</c:v>
                </c:pt>
                <c:pt idx="602">
                  <c:v>44055</c:v>
                </c:pt>
                <c:pt idx="603">
                  <c:v>44056</c:v>
                </c:pt>
                <c:pt idx="604">
                  <c:v>44057</c:v>
                </c:pt>
                <c:pt idx="605">
                  <c:v>44060</c:v>
                </c:pt>
                <c:pt idx="606">
                  <c:v>44061</c:v>
                </c:pt>
                <c:pt idx="607">
                  <c:v>44062</c:v>
                </c:pt>
                <c:pt idx="608">
                  <c:v>44063</c:v>
                </c:pt>
                <c:pt idx="609">
                  <c:v>44064</c:v>
                </c:pt>
                <c:pt idx="610">
                  <c:v>44067</c:v>
                </c:pt>
                <c:pt idx="611">
                  <c:v>44068</c:v>
                </c:pt>
                <c:pt idx="612">
                  <c:v>44069</c:v>
                </c:pt>
                <c:pt idx="613">
                  <c:v>44070</c:v>
                </c:pt>
                <c:pt idx="614">
                  <c:v>44071</c:v>
                </c:pt>
                <c:pt idx="615">
                  <c:v>44074</c:v>
                </c:pt>
                <c:pt idx="616">
                  <c:v>44075</c:v>
                </c:pt>
                <c:pt idx="617">
                  <c:v>44076</c:v>
                </c:pt>
                <c:pt idx="618">
                  <c:v>44077</c:v>
                </c:pt>
                <c:pt idx="619">
                  <c:v>44078</c:v>
                </c:pt>
                <c:pt idx="620">
                  <c:v>44081</c:v>
                </c:pt>
                <c:pt idx="621">
                  <c:v>44082</c:v>
                </c:pt>
                <c:pt idx="622">
                  <c:v>44083</c:v>
                </c:pt>
                <c:pt idx="623">
                  <c:v>44084</c:v>
                </c:pt>
                <c:pt idx="624">
                  <c:v>44085</c:v>
                </c:pt>
                <c:pt idx="625">
                  <c:v>44088</c:v>
                </c:pt>
                <c:pt idx="626">
                  <c:v>44089</c:v>
                </c:pt>
                <c:pt idx="627">
                  <c:v>44090</c:v>
                </c:pt>
                <c:pt idx="628">
                  <c:v>44091</c:v>
                </c:pt>
                <c:pt idx="629">
                  <c:v>44092</c:v>
                </c:pt>
                <c:pt idx="630">
                  <c:v>44095</c:v>
                </c:pt>
                <c:pt idx="631">
                  <c:v>44096</c:v>
                </c:pt>
                <c:pt idx="632">
                  <c:v>44097</c:v>
                </c:pt>
                <c:pt idx="633">
                  <c:v>44098</c:v>
                </c:pt>
                <c:pt idx="634">
                  <c:v>44099</c:v>
                </c:pt>
                <c:pt idx="635">
                  <c:v>44102</c:v>
                </c:pt>
                <c:pt idx="636">
                  <c:v>44103</c:v>
                </c:pt>
                <c:pt idx="637">
                  <c:v>44104</c:v>
                </c:pt>
                <c:pt idx="638">
                  <c:v>44105</c:v>
                </c:pt>
                <c:pt idx="639">
                  <c:v>44106</c:v>
                </c:pt>
                <c:pt idx="640">
                  <c:v>44109</c:v>
                </c:pt>
                <c:pt idx="641">
                  <c:v>44110</c:v>
                </c:pt>
                <c:pt idx="642">
                  <c:v>44111</c:v>
                </c:pt>
                <c:pt idx="643">
                  <c:v>44112</c:v>
                </c:pt>
                <c:pt idx="644">
                  <c:v>44113</c:v>
                </c:pt>
                <c:pt idx="645">
                  <c:v>44116</c:v>
                </c:pt>
                <c:pt idx="646">
                  <c:v>44117</c:v>
                </c:pt>
                <c:pt idx="647">
                  <c:v>44118</c:v>
                </c:pt>
                <c:pt idx="648">
                  <c:v>44119</c:v>
                </c:pt>
                <c:pt idx="649">
                  <c:v>44120</c:v>
                </c:pt>
                <c:pt idx="650">
                  <c:v>44123</c:v>
                </c:pt>
                <c:pt idx="651">
                  <c:v>44124</c:v>
                </c:pt>
                <c:pt idx="652">
                  <c:v>44125</c:v>
                </c:pt>
                <c:pt idx="653">
                  <c:v>44126</c:v>
                </c:pt>
                <c:pt idx="654">
                  <c:v>44127</c:v>
                </c:pt>
                <c:pt idx="655">
                  <c:v>44130</c:v>
                </c:pt>
                <c:pt idx="656">
                  <c:v>44131</c:v>
                </c:pt>
                <c:pt idx="657">
                  <c:v>44132</c:v>
                </c:pt>
                <c:pt idx="658">
                  <c:v>44133</c:v>
                </c:pt>
                <c:pt idx="659">
                  <c:v>44134</c:v>
                </c:pt>
                <c:pt idx="660">
                  <c:v>44137</c:v>
                </c:pt>
                <c:pt idx="661">
                  <c:v>44138</c:v>
                </c:pt>
                <c:pt idx="662">
                  <c:v>44139</c:v>
                </c:pt>
                <c:pt idx="663">
                  <c:v>44140</c:v>
                </c:pt>
                <c:pt idx="664">
                  <c:v>44141</c:v>
                </c:pt>
                <c:pt idx="665">
                  <c:v>44144</c:v>
                </c:pt>
                <c:pt idx="666">
                  <c:v>44145</c:v>
                </c:pt>
                <c:pt idx="667">
                  <c:v>44146</c:v>
                </c:pt>
                <c:pt idx="668">
                  <c:v>44147</c:v>
                </c:pt>
                <c:pt idx="669">
                  <c:v>44148</c:v>
                </c:pt>
                <c:pt idx="670">
                  <c:v>44151</c:v>
                </c:pt>
                <c:pt idx="671">
                  <c:v>44152</c:v>
                </c:pt>
                <c:pt idx="672">
                  <c:v>44153</c:v>
                </c:pt>
                <c:pt idx="673">
                  <c:v>44154</c:v>
                </c:pt>
                <c:pt idx="674">
                  <c:v>44155</c:v>
                </c:pt>
                <c:pt idx="675">
                  <c:v>44158</c:v>
                </c:pt>
                <c:pt idx="676">
                  <c:v>44159</c:v>
                </c:pt>
                <c:pt idx="677">
                  <c:v>44160</c:v>
                </c:pt>
                <c:pt idx="678">
                  <c:v>44161</c:v>
                </c:pt>
                <c:pt idx="679">
                  <c:v>44162</c:v>
                </c:pt>
                <c:pt idx="680">
                  <c:v>44165</c:v>
                </c:pt>
                <c:pt idx="681">
                  <c:v>44166</c:v>
                </c:pt>
                <c:pt idx="682">
                  <c:v>44167</c:v>
                </c:pt>
                <c:pt idx="683">
                  <c:v>44168</c:v>
                </c:pt>
                <c:pt idx="684">
                  <c:v>44169</c:v>
                </c:pt>
                <c:pt idx="685">
                  <c:v>44172</c:v>
                </c:pt>
                <c:pt idx="686">
                  <c:v>44173</c:v>
                </c:pt>
                <c:pt idx="687">
                  <c:v>44174</c:v>
                </c:pt>
                <c:pt idx="688">
                  <c:v>44175</c:v>
                </c:pt>
                <c:pt idx="689">
                  <c:v>44176</c:v>
                </c:pt>
                <c:pt idx="690">
                  <c:v>44179</c:v>
                </c:pt>
                <c:pt idx="691">
                  <c:v>44180</c:v>
                </c:pt>
                <c:pt idx="692">
                  <c:v>44181</c:v>
                </c:pt>
                <c:pt idx="693">
                  <c:v>44182</c:v>
                </c:pt>
                <c:pt idx="694">
                  <c:v>44183</c:v>
                </c:pt>
                <c:pt idx="695">
                  <c:v>44186</c:v>
                </c:pt>
                <c:pt idx="696">
                  <c:v>44187</c:v>
                </c:pt>
                <c:pt idx="697">
                  <c:v>44188</c:v>
                </c:pt>
                <c:pt idx="698">
                  <c:v>44189</c:v>
                </c:pt>
                <c:pt idx="699">
                  <c:v>44190</c:v>
                </c:pt>
                <c:pt idx="700">
                  <c:v>44193</c:v>
                </c:pt>
                <c:pt idx="701">
                  <c:v>44194</c:v>
                </c:pt>
                <c:pt idx="702">
                  <c:v>44195</c:v>
                </c:pt>
                <c:pt idx="703">
                  <c:v>44196</c:v>
                </c:pt>
                <c:pt idx="704">
                  <c:v>44197</c:v>
                </c:pt>
                <c:pt idx="705">
                  <c:v>44200</c:v>
                </c:pt>
                <c:pt idx="706">
                  <c:v>44201</c:v>
                </c:pt>
                <c:pt idx="707">
                  <c:v>44202</c:v>
                </c:pt>
                <c:pt idx="708">
                  <c:v>44203</c:v>
                </c:pt>
                <c:pt idx="709">
                  <c:v>44204</c:v>
                </c:pt>
                <c:pt idx="710">
                  <c:v>44207</c:v>
                </c:pt>
                <c:pt idx="711">
                  <c:v>44208</c:v>
                </c:pt>
                <c:pt idx="712">
                  <c:v>44209</c:v>
                </c:pt>
                <c:pt idx="713">
                  <c:v>44210</c:v>
                </c:pt>
                <c:pt idx="714">
                  <c:v>44211</c:v>
                </c:pt>
                <c:pt idx="715">
                  <c:v>44214</c:v>
                </c:pt>
                <c:pt idx="716">
                  <c:v>44215</c:v>
                </c:pt>
                <c:pt idx="717">
                  <c:v>44216</c:v>
                </c:pt>
                <c:pt idx="718">
                  <c:v>44217</c:v>
                </c:pt>
                <c:pt idx="719">
                  <c:v>44218</c:v>
                </c:pt>
                <c:pt idx="720">
                  <c:v>44221</c:v>
                </c:pt>
                <c:pt idx="721">
                  <c:v>44222</c:v>
                </c:pt>
                <c:pt idx="722">
                  <c:v>44223</c:v>
                </c:pt>
                <c:pt idx="723">
                  <c:v>44224</c:v>
                </c:pt>
                <c:pt idx="724">
                  <c:v>44225</c:v>
                </c:pt>
                <c:pt idx="725">
                  <c:v>44228</c:v>
                </c:pt>
                <c:pt idx="726">
                  <c:v>44229</c:v>
                </c:pt>
                <c:pt idx="727">
                  <c:v>44230</c:v>
                </c:pt>
                <c:pt idx="728">
                  <c:v>44231</c:v>
                </c:pt>
                <c:pt idx="729">
                  <c:v>44232</c:v>
                </c:pt>
                <c:pt idx="730">
                  <c:v>44235</c:v>
                </c:pt>
                <c:pt idx="731">
                  <c:v>44236</c:v>
                </c:pt>
                <c:pt idx="732">
                  <c:v>44237</c:v>
                </c:pt>
                <c:pt idx="733">
                  <c:v>44238</c:v>
                </c:pt>
                <c:pt idx="734">
                  <c:v>44239</c:v>
                </c:pt>
                <c:pt idx="735">
                  <c:v>44242</c:v>
                </c:pt>
                <c:pt idx="736">
                  <c:v>44243</c:v>
                </c:pt>
                <c:pt idx="737">
                  <c:v>44244</c:v>
                </c:pt>
                <c:pt idx="738">
                  <c:v>44245</c:v>
                </c:pt>
                <c:pt idx="739">
                  <c:v>44246</c:v>
                </c:pt>
                <c:pt idx="740">
                  <c:v>44249</c:v>
                </c:pt>
                <c:pt idx="741">
                  <c:v>44250</c:v>
                </c:pt>
                <c:pt idx="742">
                  <c:v>44251</c:v>
                </c:pt>
                <c:pt idx="743">
                  <c:v>44252</c:v>
                </c:pt>
                <c:pt idx="744">
                  <c:v>44253</c:v>
                </c:pt>
                <c:pt idx="745">
                  <c:v>44256</c:v>
                </c:pt>
                <c:pt idx="746">
                  <c:v>44257</c:v>
                </c:pt>
                <c:pt idx="747">
                  <c:v>44258</c:v>
                </c:pt>
                <c:pt idx="748">
                  <c:v>44259</c:v>
                </c:pt>
                <c:pt idx="749">
                  <c:v>44260</c:v>
                </c:pt>
                <c:pt idx="750">
                  <c:v>44263</c:v>
                </c:pt>
                <c:pt idx="751">
                  <c:v>44264</c:v>
                </c:pt>
                <c:pt idx="752">
                  <c:v>44265</c:v>
                </c:pt>
                <c:pt idx="753">
                  <c:v>44266</c:v>
                </c:pt>
                <c:pt idx="754">
                  <c:v>44267</c:v>
                </c:pt>
                <c:pt idx="755">
                  <c:v>44270</c:v>
                </c:pt>
                <c:pt idx="756">
                  <c:v>44271</c:v>
                </c:pt>
                <c:pt idx="757">
                  <c:v>44272</c:v>
                </c:pt>
                <c:pt idx="758">
                  <c:v>44273</c:v>
                </c:pt>
                <c:pt idx="759">
                  <c:v>44274</c:v>
                </c:pt>
                <c:pt idx="760">
                  <c:v>44277</c:v>
                </c:pt>
                <c:pt idx="761">
                  <c:v>44278</c:v>
                </c:pt>
                <c:pt idx="762">
                  <c:v>44279</c:v>
                </c:pt>
                <c:pt idx="763">
                  <c:v>44280</c:v>
                </c:pt>
                <c:pt idx="764">
                  <c:v>44281</c:v>
                </c:pt>
                <c:pt idx="765">
                  <c:v>44284</c:v>
                </c:pt>
                <c:pt idx="766">
                  <c:v>44285</c:v>
                </c:pt>
                <c:pt idx="767">
                  <c:v>44286</c:v>
                </c:pt>
                <c:pt idx="768">
                  <c:v>44287</c:v>
                </c:pt>
                <c:pt idx="769">
                  <c:v>44288</c:v>
                </c:pt>
                <c:pt idx="770">
                  <c:v>44291</c:v>
                </c:pt>
                <c:pt idx="771">
                  <c:v>44292</c:v>
                </c:pt>
                <c:pt idx="772">
                  <c:v>44293</c:v>
                </c:pt>
                <c:pt idx="773">
                  <c:v>44294</c:v>
                </c:pt>
                <c:pt idx="774">
                  <c:v>44295</c:v>
                </c:pt>
                <c:pt idx="775">
                  <c:v>44298</c:v>
                </c:pt>
                <c:pt idx="776">
                  <c:v>44299</c:v>
                </c:pt>
                <c:pt idx="777">
                  <c:v>44300</c:v>
                </c:pt>
                <c:pt idx="778">
                  <c:v>44301</c:v>
                </c:pt>
                <c:pt idx="779">
                  <c:v>44302</c:v>
                </c:pt>
                <c:pt idx="780">
                  <c:v>44305</c:v>
                </c:pt>
                <c:pt idx="781">
                  <c:v>44306</c:v>
                </c:pt>
                <c:pt idx="782">
                  <c:v>44307</c:v>
                </c:pt>
                <c:pt idx="783">
                  <c:v>44308</c:v>
                </c:pt>
                <c:pt idx="784">
                  <c:v>44309</c:v>
                </c:pt>
                <c:pt idx="785">
                  <c:v>44312</c:v>
                </c:pt>
                <c:pt idx="786">
                  <c:v>44313</c:v>
                </c:pt>
                <c:pt idx="787">
                  <c:v>44314</c:v>
                </c:pt>
                <c:pt idx="788">
                  <c:v>44315</c:v>
                </c:pt>
                <c:pt idx="789">
                  <c:v>44316</c:v>
                </c:pt>
              </c:numCache>
            </c:numRef>
          </c:cat>
          <c:val>
            <c:numRef>
              <c:f>Daily!$I$11:$I$1003</c:f>
              <c:numCache>
                <c:formatCode>General</c:formatCode>
                <c:ptCount val="993"/>
                <c:pt idx="0">
                  <c:v>85.6</c:v>
                </c:pt>
                <c:pt idx="1">
                  <c:v>85.3</c:v>
                </c:pt>
                <c:pt idx="2">
                  <c:v>84.7</c:v>
                </c:pt>
                <c:pt idx="3">
                  <c:v>84.6</c:v>
                </c:pt>
                <c:pt idx="4">
                  <c:v>84.2</c:v>
                </c:pt>
                <c:pt idx="5">
                  <c:v>84.2</c:v>
                </c:pt>
                <c:pt idx="6">
                  <c:v>84.2</c:v>
                </c:pt>
                <c:pt idx="7">
                  <c:v>85.3</c:v>
                </c:pt>
                <c:pt idx="8">
                  <c:v>85.3</c:v>
                </c:pt>
                <c:pt idx="9">
                  <c:v>84.9</c:v>
                </c:pt>
                <c:pt idx="10">
                  <c:v>85.3</c:v>
                </c:pt>
                <c:pt idx="11">
                  <c:v>85.2</c:v>
                </c:pt>
                <c:pt idx="12">
                  <c:v>85.2</c:v>
                </c:pt>
                <c:pt idx="13">
                  <c:v>85.2</c:v>
                </c:pt>
                <c:pt idx="14">
                  <c:v>86.1</c:v>
                </c:pt>
                <c:pt idx="15">
                  <c:v>87.2</c:v>
                </c:pt>
                <c:pt idx="16">
                  <c:v>86.3</c:v>
                </c:pt>
                <c:pt idx="17">
                  <c:v>86.2</c:v>
                </c:pt>
                <c:pt idx="18">
                  <c:v>86.4</c:v>
                </c:pt>
                <c:pt idx="19">
                  <c:v>85.8</c:v>
                </c:pt>
                <c:pt idx="20">
                  <c:v>84.1</c:v>
                </c:pt>
                <c:pt idx="21">
                  <c:v>83.4</c:v>
                </c:pt>
                <c:pt idx="22">
                  <c:v>82.8</c:v>
                </c:pt>
                <c:pt idx="23">
                  <c:v>84</c:v>
                </c:pt>
                <c:pt idx="24">
                  <c:v>83.4</c:v>
                </c:pt>
                <c:pt idx="25">
                  <c:v>83</c:v>
                </c:pt>
                <c:pt idx="26">
                  <c:v>83</c:v>
                </c:pt>
                <c:pt idx="27">
                  <c:v>84.9</c:v>
                </c:pt>
                <c:pt idx="28">
                  <c:v>85.8</c:v>
                </c:pt>
                <c:pt idx="29">
                  <c:v>86.4</c:v>
                </c:pt>
                <c:pt idx="30">
                  <c:v>86.3</c:v>
                </c:pt>
                <c:pt idx="31">
                  <c:v>87</c:v>
                </c:pt>
                <c:pt idx="32">
                  <c:v>87.6</c:v>
                </c:pt>
                <c:pt idx="33">
                  <c:v>87.6</c:v>
                </c:pt>
                <c:pt idx="34">
                  <c:v>87.9</c:v>
                </c:pt>
                <c:pt idx="35">
                  <c:v>88.4</c:v>
                </c:pt>
                <c:pt idx="36">
                  <c:v>88.2</c:v>
                </c:pt>
                <c:pt idx="37">
                  <c:v>88.5</c:v>
                </c:pt>
                <c:pt idx="38">
                  <c:v>89</c:v>
                </c:pt>
                <c:pt idx="39">
                  <c:v>89</c:v>
                </c:pt>
                <c:pt idx="40">
                  <c:v>89</c:v>
                </c:pt>
                <c:pt idx="41">
                  <c:v>86.8</c:v>
                </c:pt>
                <c:pt idx="42">
                  <c:v>88.3</c:v>
                </c:pt>
                <c:pt idx="43">
                  <c:v>87.7</c:v>
                </c:pt>
                <c:pt idx="44">
                  <c:v>89.6</c:v>
                </c:pt>
                <c:pt idx="45">
                  <c:v>89.6</c:v>
                </c:pt>
                <c:pt idx="46">
                  <c:v>90.4</c:v>
                </c:pt>
                <c:pt idx="47">
                  <c:v>90.6</c:v>
                </c:pt>
                <c:pt idx="48">
                  <c:v>91.1</c:v>
                </c:pt>
                <c:pt idx="49">
                  <c:v>91.7</c:v>
                </c:pt>
                <c:pt idx="50">
                  <c:v>91.6</c:v>
                </c:pt>
                <c:pt idx="51">
                  <c:v>91.5</c:v>
                </c:pt>
                <c:pt idx="52">
                  <c:v>91.6</c:v>
                </c:pt>
                <c:pt idx="53">
                  <c:v>91.6</c:v>
                </c:pt>
                <c:pt idx="54">
                  <c:v>91.5</c:v>
                </c:pt>
                <c:pt idx="55">
                  <c:v>91.3</c:v>
                </c:pt>
                <c:pt idx="56">
                  <c:v>91</c:v>
                </c:pt>
                <c:pt idx="57">
                  <c:v>90.8</c:v>
                </c:pt>
                <c:pt idx="58">
                  <c:v>91.5</c:v>
                </c:pt>
                <c:pt idx="59">
                  <c:v>91.3</c:v>
                </c:pt>
                <c:pt idx="60">
                  <c:v>91.1</c:v>
                </c:pt>
                <c:pt idx="61">
                  <c:v>91.2</c:v>
                </c:pt>
                <c:pt idx="62">
                  <c:v>91.7</c:v>
                </c:pt>
                <c:pt idx="63">
                  <c:v>92.2</c:v>
                </c:pt>
                <c:pt idx="64">
                  <c:v>91.7</c:v>
                </c:pt>
                <c:pt idx="65">
                  <c:v>92.2</c:v>
                </c:pt>
                <c:pt idx="66">
                  <c:v>92</c:v>
                </c:pt>
                <c:pt idx="67">
                  <c:v>92</c:v>
                </c:pt>
                <c:pt idx="68">
                  <c:v>92.3</c:v>
                </c:pt>
                <c:pt idx="69">
                  <c:v>94.1</c:v>
                </c:pt>
                <c:pt idx="70">
                  <c:v>94.1</c:v>
                </c:pt>
                <c:pt idx="71">
                  <c:v>94.1</c:v>
                </c:pt>
                <c:pt idx="72">
                  <c:v>93.4</c:v>
                </c:pt>
                <c:pt idx="73">
                  <c:v>93.3</c:v>
                </c:pt>
                <c:pt idx="74">
                  <c:v>94.3</c:v>
                </c:pt>
                <c:pt idx="75">
                  <c:v>96.2</c:v>
                </c:pt>
                <c:pt idx="76">
                  <c:v>96.8</c:v>
                </c:pt>
                <c:pt idx="77">
                  <c:v>96.7</c:v>
                </c:pt>
                <c:pt idx="78">
                  <c:v>96.7</c:v>
                </c:pt>
                <c:pt idx="79">
                  <c:v>95.6</c:v>
                </c:pt>
                <c:pt idx="80">
                  <c:v>95.6</c:v>
                </c:pt>
                <c:pt idx="81">
                  <c:v>95.3</c:v>
                </c:pt>
                <c:pt idx="82">
                  <c:v>94.9</c:v>
                </c:pt>
                <c:pt idx="83">
                  <c:v>94.4</c:v>
                </c:pt>
                <c:pt idx="84">
                  <c:v>95.6</c:v>
                </c:pt>
                <c:pt idx="85">
                  <c:v>95.6</c:v>
                </c:pt>
                <c:pt idx="86">
                  <c:v>93.3</c:v>
                </c:pt>
                <c:pt idx="87">
                  <c:v>93.3</c:v>
                </c:pt>
                <c:pt idx="88">
                  <c:v>92.7</c:v>
                </c:pt>
                <c:pt idx="89">
                  <c:v>93.8</c:v>
                </c:pt>
                <c:pt idx="90">
                  <c:v>93</c:v>
                </c:pt>
                <c:pt idx="91">
                  <c:v>93.5</c:v>
                </c:pt>
                <c:pt idx="92">
                  <c:v>94.5</c:v>
                </c:pt>
                <c:pt idx="93">
                  <c:v>94.5</c:v>
                </c:pt>
                <c:pt idx="94">
                  <c:v>94.7</c:v>
                </c:pt>
                <c:pt idx="95">
                  <c:v>94.9</c:v>
                </c:pt>
                <c:pt idx="96">
                  <c:v>95.1</c:v>
                </c:pt>
                <c:pt idx="97">
                  <c:v>95.1</c:v>
                </c:pt>
                <c:pt idx="98">
                  <c:v>95.9</c:v>
                </c:pt>
                <c:pt idx="99">
                  <c:v>96.4</c:v>
                </c:pt>
                <c:pt idx="100">
                  <c:v>96.4</c:v>
                </c:pt>
                <c:pt idx="101">
                  <c:v>96</c:v>
                </c:pt>
                <c:pt idx="102">
                  <c:v>96</c:v>
                </c:pt>
                <c:pt idx="103">
                  <c:v>96.5</c:v>
                </c:pt>
                <c:pt idx="104">
                  <c:v>96.7</c:v>
                </c:pt>
                <c:pt idx="105">
                  <c:v>96.4</c:v>
                </c:pt>
                <c:pt idx="106">
                  <c:v>96.5</c:v>
                </c:pt>
                <c:pt idx="107">
                  <c:v>96.6</c:v>
                </c:pt>
                <c:pt idx="108">
                  <c:v>96.8</c:v>
                </c:pt>
                <c:pt idx="109">
                  <c:v>96.6</c:v>
                </c:pt>
                <c:pt idx="110">
                  <c:v>96.6</c:v>
                </c:pt>
                <c:pt idx="111">
                  <c:v>95.8</c:v>
                </c:pt>
                <c:pt idx="112">
                  <c:v>96.2</c:v>
                </c:pt>
                <c:pt idx="113">
                  <c:v>96.4</c:v>
                </c:pt>
                <c:pt idx="114">
                  <c:v>96.4</c:v>
                </c:pt>
                <c:pt idx="115">
                  <c:v>96.4</c:v>
                </c:pt>
                <c:pt idx="116">
                  <c:v>96.4</c:v>
                </c:pt>
                <c:pt idx="117">
                  <c:v>96.4</c:v>
                </c:pt>
                <c:pt idx="118">
                  <c:v>96.4</c:v>
                </c:pt>
                <c:pt idx="119">
                  <c:v>96.4</c:v>
                </c:pt>
                <c:pt idx="120">
                  <c:v>96.5</c:v>
                </c:pt>
                <c:pt idx="121">
                  <c:v>97.1</c:v>
                </c:pt>
                <c:pt idx="122">
                  <c:v>97.4</c:v>
                </c:pt>
                <c:pt idx="123">
                  <c:v>97.1</c:v>
                </c:pt>
                <c:pt idx="124">
                  <c:v>97.2</c:v>
                </c:pt>
                <c:pt idx="125">
                  <c:v>97.3</c:v>
                </c:pt>
                <c:pt idx="126">
                  <c:v>97.2</c:v>
                </c:pt>
                <c:pt idx="127">
                  <c:v>97.1</c:v>
                </c:pt>
                <c:pt idx="128">
                  <c:v>97.2</c:v>
                </c:pt>
                <c:pt idx="129">
                  <c:v>96.7</c:v>
                </c:pt>
                <c:pt idx="130">
                  <c:v>98.3</c:v>
                </c:pt>
                <c:pt idx="131">
                  <c:v>97.7</c:v>
                </c:pt>
                <c:pt idx="132">
                  <c:v>98.2</c:v>
                </c:pt>
                <c:pt idx="133">
                  <c:v>98</c:v>
                </c:pt>
                <c:pt idx="134">
                  <c:v>98.4</c:v>
                </c:pt>
                <c:pt idx="135">
                  <c:v>98.6</c:v>
                </c:pt>
                <c:pt idx="136">
                  <c:v>98.5</c:v>
                </c:pt>
                <c:pt idx="137">
                  <c:v>98</c:v>
                </c:pt>
                <c:pt idx="138">
                  <c:v>96.9</c:v>
                </c:pt>
                <c:pt idx="139">
                  <c:v>96.5</c:v>
                </c:pt>
                <c:pt idx="140">
                  <c:v>97.1</c:v>
                </c:pt>
                <c:pt idx="141">
                  <c:v>97.1</c:v>
                </c:pt>
                <c:pt idx="142">
                  <c:v>96.8</c:v>
                </c:pt>
                <c:pt idx="143">
                  <c:v>96.8</c:v>
                </c:pt>
                <c:pt idx="144">
                  <c:v>97.2</c:v>
                </c:pt>
                <c:pt idx="145">
                  <c:v>96.3</c:v>
                </c:pt>
                <c:pt idx="146">
                  <c:v>95.4</c:v>
                </c:pt>
                <c:pt idx="147">
                  <c:v>94.4</c:v>
                </c:pt>
                <c:pt idx="148">
                  <c:v>94.7</c:v>
                </c:pt>
                <c:pt idx="149">
                  <c:v>94.4</c:v>
                </c:pt>
                <c:pt idx="150">
                  <c:v>93</c:v>
                </c:pt>
                <c:pt idx="151">
                  <c:v>92.6</c:v>
                </c:pt>
                <c:pt idx="152">
                  <c:v>92.6</c:v>
                </c:pt>
                <c:pt idx="153">
                  <c:v>90.7</c:v>
                </c:pt>
                <c:pt idx="154">
                  <c:v>88.9</c:v>
                </c:pt>
                <c:pt idx="155">
                  <c:v>81</c:v>
                </c:pt>
                <c:pt idx="156">
                  <c:v>81.8</c:v>
                </c:pt>
                <c:pt idx="157">
                  <c:v>82.9</c:v>
                </c:pt>
                <c:pt idx="158">
                  <c:v>82.4</c:v>
                </c:pt>
                <c:pt idx="159">
                  <c:v>82.3</c:v>
                </c:pt>
                <c:pt idx="160">
                  <c:v>82.9</c:v>
                </c:pt>
                <c:pt idx="161">
                  <c:v>83</c:v>
                </c:pt>
                <c:pt idx="162">
                  <c:v>83.4</c:v>
                </c:pt>
                <c:pt idx="163">
                  <c:v>82.7</c:v>
                </c:pt>
                <c:pt idx="164">
                  <c:v>82.8</c:v>
                </c:pt>
                <c:pt idx="165">
                  <c:v>83</c:v>
                </c:pt>
                <c:pt idx="166">
                  <c:v>82.8</c:v>
                </c:pt>
                <c:pt idx="167">
                  <c:v>83.4</c:v>
                </c:pt>
                <c:pt idx="168">
                  <c:v>83.5</c:v>
                </c:pt>
                <c:pt idx="169">
                  <c:v>85.3</c:v>
                </c:pt>
                <c:pt idx="170">
                  <c:v>85.3</c:v>
                </c:pt>
                <c:pt idx="171">
                  <c:v>85.3</c:v>
                </c:pt>
                <c:pt idx="172">
                  <c:v>85.3</c:v>
                </c:pt>
                <c:pt idx="173">
                  <c:v>86.9</c:v>
                </c:pt>
                <c:pt idx="174">
                  <c:v>86.9</c:v>
                </c:pt>
                <c:pt idx="175">
                  <c:v>86.1</c:v>
                </c:pt>
                <c:pt idx="176">
                  <c:v>86.1</c:v>
                </c:pt>
                <c:pt idx="177">
                  <c:v>87.1</c:v>
                </c:pt>
                <c:pt idx="178">
                  <c:v>87</c:v>
                </c:pt>
                <c:pt idx="179">
                  <c:v>87.3</c:v>
                </c:pt>
                <c:pt idx="180">
                  <c:v>87.3</c:v>
                </c:pt>
                <c:pt idx="181">
                  <c:v>87.3</c:v>
                </c:pt>
                <c:pt idx="182">
                  <c:v>86.6</c:v>
                </c:pt>
                <c:pt idx="183">
                  <c:v>87.2</c:v>
                </c:pt>
                <c:pt idx="184">
                  <c:v>87.4</c:v>
                </c:pt>
                <c:pt idx="185">
                  <c:v>88.6</c:v>
                </c:pt>
                <c:pt idx="186">
                  <c:v>88.6</c:v>
                </c:pt>
                <c:pt idx="187">
                  <c:v>88.1</c:v>
                </c:pt>
                <c:pt idx="188">
                  <c:v>87.7</c:v>
                </c:pt>
                <c:pt idx="189">
                  <c:v>88.2</c:v>
                </c:pt>
                <c:pt idx="190">
                  <c:v>88.2</c:v>
                </c:pt>
                <c:pt idx="191">
                  <c:v>88</c:v>
                </c:pt>
                <c:pt idx="192">
                  <c:v>88.1</c:v>
                </c:pt>
                <c:pt idx="193">
                  <c:v>88.1</c:v>
                </c:pt>
                <c:pt idx="194">
                  <c:v>89.3</c:v>
                </c:pt>
                <c:pt idx="195">
                  <c:v>90</c:v>
                </c:pt>
                <c:pt idx="196">
                  <c:v>88.9</c:v>
                </c:pt>
                <c:pt idx="197">
                  <c:v>88.7</c:v>
                </c:pt>
                <c:pt idx="198">
                  <c:v>89.2</c:v>
                </c:pt>
                <c:pt idx="199">
                  <c:v>89.1</c:v>
                </c:pt>
                <c:pt idx="200">
                  <c:v>91.6</c:v>
                </c:pt>
                <c:pt idx="201">
                  <c:v>92.2</c:v>
                </c:pt>
                <c:pt idx="202">
                  <c:v>97.6</c:v>
                </c:pt>
                <c:pt idx="203">
                  <c:v>100.9</c:v>
                </c:pt>
                <c:pt idx="204">
                  <c:v>100.8</c:v>
                </c:pt>
                <c:pt idx="205">
                  <c:v>100.8</c:v>
                </c:pt>
                <c:pt idx="206">
                  <c:v>100.8</c:v>
                </c:pt>
                <c:pt idx="207">
                  <c:v>100.8</c:v>
                </c:pt>
                <c:pt idx="208">
                  <c:v>100.8</c:v>
                </c:pt>
                <c:pt idx="209">
                  <c:v>103.3</c:v>
                </c:pt>
                <c:pt idx="210">
                  <c:v>102.5</c:v>
                </c:pt>
                <c:pt idx="211">
                  <c:v>100.5</c:v>
                </c:pt>
                <c:pt idx="212">
                  <c:v>99.5</c:v>
                </c:pt>
                <c:pt idx="213">
                  <c:v>99.9</c:v>
                </c:pt>
                <c:pt idx="214">
                  <c:v>100.5</c:v>
                </c:pt>
                <c:pt idx="215">
                  <c:v>100.8</c:v>
                </c:pt>
                <c:pt idx="216">
                  <c:v>100.6</c:v>
                </c:pt>
                <c:pt idx="217">
                  <c:v>100.2</c:v>
                </c:pt>
                <c:pt idx="218">
                  <c:v>99.8</c:v>
                </c:pt>
                <c:pt idx="219">
                  <c:v>99.5</c:v>
                </c:pt>
                <c:pt idx="220">
                  <c:v>96.9</c:v>
                </c:pt>
                <c:pt idx="221">
                  <c:v>96.5</c:v>
                </c:pt>
                <c:pt idx="222">
                  <c:v>94.9</c:v>
                </c:pt>
                <c:pt idx="223">
                  <c:v>95.4</c:v>
                </c:pt>
                <c:pt idx="224">
                  <c:v>98.1</c:v>
                </c:pt>
                <c:pt idx="225">
                  <c:v>98.2</c:v>
                </c:pt>
                <c:pt idx="226">
                  <c:v>98.9</c:v>
                </c:pt>
                <c:pt idx="227">
                  <c:v>98.3</c:v>
                </c:pt>
                <c:pt idx="228">
                  <c:v>99.7</c:v>
                </c:pt>
                <c:pt idx="229">
                  <c:v>98.6</c:v>
                </c:pt>
                <c:pt idx="230">
                  <c:v>95.4</c:v>
                </c:pt>
                <c:pt idx="231">
                  <c:v>96.8</c:v>
                </c:pt>
                <c:pt idx="232">
                  <c:v>96.1</c:v>
                </c:pt>
                <c:pt idx="233">
                  <c:v>98.2</c:v>
                </c:pt>
                <c:pt idx="234">
                  <c:v>97.5</c:v>
                </c:pt>
                <c:pt idx="235">
                  <c:v>98</c:v>
                </c:pt>
                <c:pt idx="236">
                  <c:v>97.9</c:v>
                </c:pt>
                <c:pt idx="237">
                  <c:v>95.6</c:v>
                </c:pt>
                <c:pt idx="238">
                  <c:v>95.4</c:v>
                </c:pt>
                <c:pt idx="239">
                  <c:v>96.3</c:v>
                </c:pt>
                <c:pt idx="240">
                  <c:v>96.4</c:v>
                </c:pt>
                <c:pt idx="241">
                  <c:v>96.4</c:v>
                </c:pt>
                <c:pt idx="242">
                  <c:v>96.5</c:v>
                </c:pt>
                <c:pt idx="243">
                  <c:v>96.4</c:v>
                </c:pt>
                <c:pt idx="244">
                  <c:v>99.3</c:v>
                </c:pt>
                <c:pt idx="245">
                  <c:v>101</c:v>
                </c:pt>
                <c:pt idx="246">
                  <c:v>102.4</c:v>
                </c:pt>
                <c:pt idx="247">
                  <c:v>104.8</c:v>
                </c:pt>
                <c:pt idx="248">
                  <c:v>105</c:v>
                </c:pt>
                <c:pt idx="249">
                  <c:v>105</c:v>
                </c:pt>
                <c:pt idx="250">
                  <c:v>106.3</c:v>
                </c:pt>
                <c:pt idx="251">
                  <c:v>106.5</c:v>
                </c:pt>
                <c:pt idx="252">
                  <c:v>106.4</c:v>
                </c:pt>
                <c:pt idx="253">
                  <c:v>107.5</c:v>
                </c:pt>
                <c:pt idx="254">
                  <c:v>109.7</c:v>
                </c:pt>
                <c:pt idx="255">
                  <c:v>109.7</c:v>
                </c:pt>
                <c:pt idx="256">
                  <c:v>108.6</c:v>
                </c:pt>
                <c:pt idx="257">
                  <c:v>107</c:v>
                </c:pt>
                <c:pt idx="258">
                  <c:v>106</c:v>
                </c:pt>
                <c:pt idx="259">
                  <c:v>106</c:v>
                </c:pt>
                <c:pt idx="260">
                  <c:v>107.8</c:v>
                </c:pt>
                <c:pt idx="261">
                  <c:v>108.1</c:v>
                </c:pt>
                <c:pt idx="262">
                  <c:v>107.5</c:v>
                </c:pt>
                <c:pt idx="263">
                  <c:v>107.4</c:v>
                </c:pt>
                <c:pt idx="264">
                  <c:v>107.4</c:v>
                </c:pt>
                <c:pt idx="265">
                  <c:v>109.3</c:v>
                </c:pt>
                <c:pt idx="266">
                  <c:v>109.8</c:v>
                </c:pt>
                <c:pt idx="267">
                  <c:v>109.8</c:v>
                </c:pt>
                <c:pt idx="268">
                  <c:v>109.8</c:v>
                </c:pt>
                <c:pt idx="269">
                  <c:v>109.8</c:v>
                </c:pt>
                <c:pt idx="270">
                  <c:v>109.6</c:v>
                </c:pt>
                <c:pt idx="271">
                  <c:v>110.4</c:v>
                </c:pt>
                <c:pt idx="272">
                  <c:v>109.8</c:v>
                </c:pt>
                <c:pt idx="273">
                  <c:v>109.8</c:v>
                </c:pt>
                <c:pt idx="274">
                  <c:v>111.5</c:v>
                </c:pt>
                <c:pt idx="275">
                  <c:v>111.4</c:v>
                </c:pt>
                <c:pt idx="276">
                  <c:v>109.4</c:v>
                </c:pt>
                <c:pt idx="277">
                  <c:v>112.1</c:v>
                </c:pt>
                <c:pt idx="278">
                  <c:v>113.5</c:v>
                </c:pt>
                <c:pt idx="279">
                  <c:v>115.6</c:v>
                </c:pt>
                <c:pt idx="280">
                  <c:v>115.6</c:v>
                </c:pt>
                <c:pt idx="281">
                  <c:v>116.7</c:v>
                </c:pt>
                <c:pt idx="282">
                  <c:v>119.2</c:v>
                </c:pt>
                <c:pt idx="283">
                  <c:v>118.5</c:v>
                </c:pt>
                <c:pt idx="284">
                  <c:v>119.3</c:v>
                </c:pt>
                <c:pt idx="285">
                  <c:v>123.4</c:v>
                </c:pt>
                <c:pt idx="286">
                  <c:v>121.6</c:v>
                </c:pt>
                <c:pt idx="287">
                  <c:v>121.2</c:v>
                </c:pt>
                <c:pt idx="288">
                  <c:v>119</c:v>
                </c:pt>
                <c:pt idx="289">
                  <c:v>117.7</c:v>
                </c:pt>
                <c:pt idx="290">
                  <c:v>114.1</c:v>
                </c:pt>
                <c:pt idx="291">
                  <c:v>115.4</c:v>
                </c:pt>
                <c:pt idx="292">
                  <c:v>115.4</c:v>
                </c:pt>
                <c:pt idx="293">
                  <c:v>115.3</c:v>
                </c:pt>
                <c:pt idx="294">
                  <c:v>115.3</c:v>
                </c:pt>
                <c:pt idx="295">
                  <c:v>116.1</c:v>
                </c:pt>
                <c:pt idx="296">
                  <c:v>119.6</c:v>
                </c:pt>
                <c:pt idx="297">
                  <c:v>121</c:v>
                </c:pt>
                <c:pt idx="298">
                  <c:v>124.5</c:v>
                </c:pt>
                <c:pt idx="299">
                  <c:v>123.7</c:v>
                </c:pt>
                <c:pt idx="300">
                  <c:v>121.7</c:v>
                </c:pt>
                <c:pt idx="301">
                  <c:v>123.3</c:v>
                </c:pt>
                <c:pt idx="302">
                  <c:v>125.2</c:v>
                </c:pt>
                <c:pt idx="303">
                  <c:v>127.3</c:v>
                </c:pt>
                <c:pt idx="304">
                  <c:v>127.8</c:v>
                </c:pt>
                <c:pt idx="305">
                  <c:v>127</c:v>
                </c:pt>
                <c:pt idx="306">
                  <c:v>124.9</c:v>
                </c:pt>
                <c:pt idx="307">
                  <c:v>126.6</c:v>
                </c:pt>
                <c:pt idx="308">
                  <c:v>127.5</c:v>
                </c:pt>
                <c:pt idx="309">
                  <c:v>128.1</c:v>
                </c:pt>
                <c:pt idx="310">
                  <c:v>131.5</c:v>
                </c:pt>
                <c:pt idx="311">
                  <c:v>133.1</c:v>
                </c:pt>
                <c:pt idx="312">
                  <c:v>132.6</c:v>
                </c:pt>
                <c:pt idx="313">
                  <c:v>130.80000000000001</c:v>
                </c:pt>
                <c:pt idx="314">
                  <c:v>127.3</c:v>
                </c:pt>
                <c:pt idx="315">
                  <c:v>127.9</c:v>
                </c:pt>
                <c:pt idx="316">
                  <c:v>128.6</c:v>
                </c:pt>
                <c:pt idx="317">
                  <c:v>128.4</c:v>
                </c:pt>
                <c:pt idx="318">
                  <c:v>127.1</c:v>
                </c:pt>
                <c:pt idx="319">
                  <c:v>127.7</c:v>
                </c:pt>
                <c:pt idx="320">
                  <c:v>128.5</c:v>
                </c:pt>
                <c:pt idx="321">
                  <c:v>129.30000000000001</c:v>
                </c:pt>
                <c:pt idx="322">
                  <c:v>128.6</c:v>
                </c:pt>
                <c:pt idx="323">
                  <c:v>127.4</c:v>
                </c:pt>
                <c:pt idx="324">
                  <c:v>129.19999999999999</c:v>
                </c:pt>
                <c:pt idx="325">
                  <c:v>126.8</c:v>
                </c:pt>
                <c:pt idx="326">
                  <c:v>126.2</c:v>
                </c:pt>
                <c:pt idx="327">
                  <c:v>123.3</c:v>
                </c:pt>
                <c:pt idx="328">
                  <c:v>124.9</c:v>
                </c:pt>
                <c:pt idx="329">
                  <c:v>126.6</c:v>
                </c:pt>
                <c:pt idx="330">
                  <c:v>125.8</c:v>
                </c:pt>
                <c:pt idx="331">
                  <c:v>128</c:v>
                </c:pt>
                <c:pt idx="332">
                  <c:v>126.4</c:v>
                </c:pt>
                <c:pt idx="333">
                  <c:v>123.5</c:v>
                </c:pt>
                <c:pt idx="334">
                  <c:v>118.2</c:v>
                </c:pt>
                <c:pt idx="335">
                  <c:v>110.5</c:v>
                </c:pt>
                <c:pt idx="336">
                  <c:v>106.7</c:v>
                </c:pt>
                <c:pt idx="337">
                  <c:v>100.4</c:v>
                </c:pt>
                <c:pt idx="338">
                  <c:v>101.6</c:v>
                </c:pt>
                <c:pt idx="339">
                  <c:v>101.6</c:v>
                </c:pt>
                <c:pt idx="340">
                  <c:v>101.6</c:v>
                </c:pt>
                <c:pt idx="341">
                  <c:v>97.5</c:v>
                </c:pt>
                <c:pt idx="342">
                  <c:v>100</c:v>
                </c:pt>
                <c:pt idx="343">
                  <c:v>97.6</c:v>
                </c:pt>
                <c:pt idx="344">
                  <c:v>97.1</c:v>
                </c:pt>
                <c:pt idx="345">
                  <c:v>96.9</c:v>
                </c:pt>
                <c:pt idx="346">
                  <c:v>96</c:v>
                </c:pt>
                <c:pt idx="347">
                  <c:v>91.6</c:v>
                </c:pt>
                <c:pt idx="348">
                  <c:v>92.3</c:v>
                </c:pt>
                <c:pt idx="349">
                  <c:v>95.5</c:v>
                </c:pt>
                <c:pt idx="350">
                  <c:v>93.9</c:v>
                </c:pt>
                <c:pt idx="351">
                  <c:v>91.1</c:v>
                </c:pt>
                <c:pt idx="352">
                  <c:v>91</c:v>
                </c:pt>
                <c:pt idx="353">
                  <c:v>89.9</c:v>
                </c:pt>
                <c:pt idx="354">
                  <c:v>92.1</c:v>
                </c:pt>
                <c:pt idx="355">
                  <c:v>97.1</c:v>
                </c:pt>
                <c:pt idx="356">
                  <c:v>96.2</c:v>
                </c:pt>
                <c:pt idx="357">
                  <c:v>97.2</c:v>
                </c:pt>
                <c:pt idx="358">
                  <c:v>96.6</c:v>
                </c:pt>
                <c:pt idx="359">
                  <c:v>95.8</c:v>
                </c:pt>
                <c:pt idx="360">
                  <c:v>98.9</c:v>
                </c:pt>
                <c:pt idx="361">
                  <c:v>99.5</c:v>
                </c:pt>
                <c:pt idx="362">
                  <c:v>101.4</c:v>
                </c:pt>
                <c:pt idx="363">
                  <c:v>105.6</c:v>
                </c:pt>
                <c:pt idx="364">
                  <c:v>105.6</c:v>
                </c:pt>
                <c:pt idx="365">
                  <c:v>105.3</c:v>
                </c:pt>
                <c:pt idx="366">
                  <c:v>103.9</c:v>
                </c:pt>
                <c:pt idx="367">
                  <c:v>103</c:v>
                </c:pt>
                <c:pt idx="368">
                  <c:v>99.9</c:v>
                </c:pt>
                <c:pt idx="369">
                  <c:v>99</c:v>
                </c:pt>
                <c:pt idx="370">
                  <c:v>100.7</c:v>
                </c:pt>
                <c:pt idx="371">
                  <c:v>97.8</c:v>
                </c:pt>
                <c:pt idx="372">
                  <c:v>97</c:v>
                </c:pt>
                <c:pt idx="373">
                  <c:v>97.7</c:v>
                </c:pt>
                <c:pt idx="374">
                  <c:v>98.1</c:v>
                </c:pt>
                <c:pt idx="375">
                  <c:v>100.4</c:v>
                </c:pt>
                <c:pt idx="376">
                  <c:v>100.4</c:v>
                </c:pt>
                <c:pt idx="377">
                  <c:v>100.4</c:v>
                </c:pt>
                <c:pt idx="378">
                  <c:v>100.4</c:v>
                </c:pt>
                <c:pt idx="379">
                  <c:v>100.4</c:v>
                </c:pt>
                <c:pt idx="380">
                  <c:v>100.4</c:v>
                </c:pt>
                <c:pt idx="381">
                  <c:v>100.7</c:v>
                </c:pt>
                <c:pt idx="382">
                  <c:v>96.7</c:v>
                </c:pt>
                <c:pt idx="383">
                  <c:v>99.3</c:v>
                </c:pt>
                <c:pt idx="384">
                  <c:v>99.3</c:v>
                </c:pt>
                <c:pt idx="385">
                  <c:v>97</c:v>
                </c:pt>
                <c:pt idx="386">
                  <c:v>98.9</c:v>
                </c:pt>
                <c:pt idx="387">
                  <c:v>93.9</c:v>
                </c:pt>
                <c:pt idx="388">
                  <c:v>93.7</c:v>
                </c:pt>
                <c:pt idx="389">
                  <c:v>94.9</c:v>
                </c:pt>
                <c:pt idx="390">
                  <c:v>93.6</c:v>
                </c:pt>
                <c:pt idx="391">
                  <c:v>95</c:v>
                </c:pt>
                <c:pt idx="392">
                  <c:v>95.4</c:v>
                </c:pt>
                <c:pt idx="393">
                  <c:v>95.7</c:v>
                </c:pt>
                <c:pt idx="394">
                  <c:v>96.5</c:v>
                </c:pt>
                <c:pt idx="395">
                  <c:v>96.5</c:v>
                </c:pt>
                <c:pt idx="396">
                  <c:v>94.9</c:v>
                </c:pt>
                <c:pt idx="397">
                  <c:v>94.8</c:v>
                </c:pt>
                <c:pt idx="398">
                  <c:v>94.5</c:v>
                </c:pt>
                <c:pt idx="399">
                  <c:v>94.8</c:v>
                </c:pt>
                <c:pt idx="400">
                  <c:v>93.1</c:v>
                </c:pt>
                <c:pt idx="401">
                  <c:v>92.3</c:v>
                </c:pt>
                <c:pt idx="402">
                  <c:v>92.7</c:v>
                </c:pt>
                <c:pt idx="403">
                  <c:v>92.7</c:v>
                </c:pt>
                <c:pt idx="404">
                  <c:v>90.7</c:v>
                </c:pt>
                <c:pt idx="405">
                  <c:v>89.8</c:v>
                </c:pt>
                <c:pt idx="406">
                  <c:v>92.3</c:v>
                </c:pt>
                <c:pt idx="407">
                  <c:v>92.7</c:v>
                </c:pt>
                <c:pt idx="408">
                  <c:v>95.8</c:v>
                </c:pt>
                <c:pt idx="409">
                  <c:v>96.9</c:v>
                </c:pt>
                <c:pt idx="410">
                  <c:v>96.8</c:v>
                </c:pt>
                <c:pt idx="411">
                  <c:v>97.4</c:v>
                </c:pt>
                <c:pt idx="412">
                  <c:v>98.2</c:v>
                </c:pt>
                <c:pt idx="413">
                  <c:v>99</c:v>
                </c:pt>
                <c:pt idx="414">
                  <c:v>100.1</c:v>
                </c:pt>
                <c:pt idx="415">
                  <c:v>102.8</c:v>
                </c:pt>
                <c:pt idx="416">
                  <c:v>101.3</c:v>
                </c:pt>
                <c:pt idx="417">
                  <c:v>99.6</c:v>
                </c:pt>
                <c:pt idx="418">
                  <c:v>99.8</c:v>
                </c:pt>
                <c:pt idx="419">
                  <c:v>99.2</c:v>
                </c:pt>
                <c:pt idx="420">
                  <c:v>100</c:v>
                </c:pt>
                <c:pt idx="421">
                  <c:v>99.7</c:v>
                </c:pt>
                <c:pt idx="422">
                  <c:v>100.5</c:v>
                </c:pt>
                <c:pt idx="423">
                  <c:v>100.5</c:v>
                </c:pt>
                <c:pt idx="424">
                  <c:v>100.2</c:v>
                </c:pt>
                <c:pt idx="425">
                  <c:v>104.4</c:v>
                </c:pt>
                <c:pt idx="426">
                  <c:v>103.8</c:v>
                </c:pt>
                <c:pt idx="427">
                  <c:v>105</c:v>
                </c:pt>
                <c:pt idx="428">
                  <c:v>104.1</c:v>
                </c:pt>
                <c:pt idx="429">
                  <c:v>104.5</c:v>
                </c:pt>
                <c:pt idx="430">
                  <c:v>104.3</c:v>
                </c:pt>
                <c:pt idx="431">
                  <c:v>103.8</c:v>
                </c:pt>
                <c:pt idx="432">
                  <c:v>103.7</c:v>
                </c:pt>
                <c:pt idx="433">
                  <c:v>104.5</c:v>
                </c:pt>
                <c:pt idx="434">
                  <c:v>101.7</c:v>
                </c:pt>
                <c:pt idx="435">
                  <c:v>102.6</c:v>
                </c:pt>
                <c:pt idx="436">
                  <c:v>102.3</c:v>
                </c:pt>
                <c:pt idx="437">
                  <c:v>102.3</c:v>
                </c:pt>
                <c:pt idx="438">
                  <c:v>101.9</c:v>
                </c:pt>
                <c:pt idx="439">
                  <c:v>102.7</c:v>
                </c:pt>
                <c:pt idx="440">
                  <c:v>103</c:v>
                </c:pt>
                <c:pt idx="441">
                  <c:v>103.7</c:v>
                </c:pt>
                <c:pt idx="442">
                  <c:v>103.7</c:v>
                </c:pt>
                <c:pt idx="443">
                  <c:v>104.7</c:v>
                </c:pt>
                <c:pt idx="444">
                  <c:v>106.5</c:v>
                </c:pt>
                <c:pt idx="445">
                  <c:v>106.6</c:v>
                </c:pt>
                <c:pt idx="446">
                  <c:v>107.3</c:v>
                </c:pt>
                <c:pt idx="447">
                  <c:v>108</c:v>
                </c:pt>
                <c:pt idx="448">
                  <c:v>107.1</c:v>
                </c:pt>
                <c:pt idx="449">
                  <c:v>106.7</c:v>
                </c:pt>
                <c:pt idx="450">
                  <c:v>107.5</c:v>
                </c:pt>
                <c:pt idx="451">
                  <c:v>110</c:v>
                </c:pt>
                <c:pt idx="452">
                  <c:v>109.5</c:v>
                </c:pt>
                <c:pt idx="453">
                  <c:v>109.2</c:v>
                </c:pt>
                <c:pt idx="454">
                  <c:v>110.7</c:v>
                </c:pt>
                <c:pt idx="455">
                  <c:v>111.1</c:v>
                </c:pt>
                <c:pt idx="456">
                  <c:v>111.9</c:v>
                </c:pt>
                <c:pt idx="457">
                  <c:v>111.8</c:v>
                </c:pt>
                <c:pt idx="458">
                  <c:v>107.6</c:v>
                </c:pt>
                <c:pt idx="459">
                  <c:v>108</c:v>
                </c:pt>
                <c:pt idx="460">
                  <c:v>108</c:v>
                </c:pt>
                <c:pt idx="461">
                  <c:v>108</c:v>
                </c:pt>
                <c:pt idx="462">
                  <c:v>103.3</c:v>
                </c:pt>
                <c:pt idx="463">
                  <c:v>100.2</c:v>
                </c:pt>
                <c:pt idx="464">
                  <c:v>100.2</c:v>
                </c:pt>
                <c:pt idx="465">
                  <c:v>95.3</c:v>
                </c:pt>
                <c:pt idx="466">
                  <c:v>99.6</c:v>
                </c:pt>
                <c:pt idx="467">
                  <c:v>97</c:v>
                </c:pt>
                <c:pt idx="468">
                  <c:v>97.6</c:v>
                </c:pt>
                <c:pt idx="469">
                  <c:v>98.4</c:v>
                </c:pt>
                <c:pt idx="470">
                  <c:v>97.6</c:v>
                </c:pt>
                <c:pt idx="471">
                  <c:v>101.8</c:v>
                </c:pt>
                <c:pt idx="472">
                  <c:v>104.5</c:v>
                </c:pt>
                <c:pt idx="473">
                  <c:v>103.5</c:v>
                </c:pt>
                <c:pt idx="474">
                  <c:v>103.4</c:v>
                </c:pt>
                <c:pt idx="475">
                  <c:v>105.3</c:v>
                </c:pt>
                <c:pt idx="476">
                  <c:v>104.2</c:v>
                </c:pt>
                <c:pt idx="477">
                  <c:v>103.8</c:v>
                </c:pt>
                <c:pt idx="478">
                  <c:v>106</c:v>
                </c:pt>
                <c:pt idx="479">
                  <c:v>105.9</c:v>
                </c:pt>
                <c:pt idx="480">
                  <c:v>105.5</c:v>
                </c:pt>
                <c:pt idx="481">
                  <c:v>104.8</c:v>
                </c:pt>
                <c:pt idx="482">
                  <c:v>102.1</c:v>
                </c:pt>
                <c:pt idx="483">
                  <c:v>100.2</c:v>
                </c:pt>
                <c:pt idx="484">
                  <c:v>98.6</c:v>
                </c:pt>
                <c:pt idx="485">
                  <c:v>104.2</c:v>
                </c:pt>
                <c:pt idx="486">
                  <c:v>103.1</c:v>
                </c:pt>
                <c:pt idx="487">
                  <c:v>106.5</c:v>
                </c:pt>
                <c:pt idx="488">
                  <c:v>106.4</c:v>
                </c:pt>
                <c:pt idx="489">
                  <c:v>104.5</c:v>
                </c:pt>
                <c:pt idx="490">
                  <c:v>102.9</c:v>
                </c:pt>
                <c:pt idx="491">
                  <c:v>107.1</c:v>
                </c:pt>
                <c:pt idx="492">
                  <c:v>105</c:v>
                </c:pt>
                <c:pt idx="493">
                  <c:v>105.3</c:v>
                </c:pt>
                <c:pt idx="494">
                  <c:v>106.1</c:v>
                </c:pt>
                <c:pt idx="495">
                  <c:v>106.1</c:v>
                </c:pt>
                <c:pt idx="496">
                  <c:v>106.2</c:v>
                </c:pt>
                <c:pt idx="497">
                  <c:v>107.3</c:v>
                </c:pt>
                <c:pt idx="498">
                  <c:v>106.5</c:v>
                </c:pt>
                <c:pt idx="499">
                  <c:v>103.7</c:v>
                </c:pt>
                <c:pt idx="500">
                  <c:v>96.7</c:v>
                </c:pt>
                <c:pt idx="501">
                  <c:v>102.1</c:v>
                </c:pt>
                <c:pt idx="502">
                  <c:v>103.4</c:v>
                </c:pt>
                <c:pt idx="503">
                  <c:v>102.2</c:v>
                </c:pt>
                <c:pt idx="504">
                  <c:v>101.4</c:v>
                </c:pt>
                <c:pt idx="505">
                  <c:v>97.9</c:v>
                </c:pt>
                <c:pt idx="506">
                  <c:v>97.9</c:v>
                </c:pt>
                <c:pt idx="507">
                  <c:v>97.3</c:v>
                </c:pt>
                <c:pt idx="508">
                  <c:v>97.8</c:v>
                </c:pt>
                <c:pt idx="509">
                  <c:v>97.7</c:v>
                </c:pt>
                <c:pt idx="510">
                  <c:v>97.7</c:v>
                </c:pt>
                <c:pt idx="511">
                  <c:v>97.3</c:v>
                </c:pt>
                <c:pt idx="512">
                  <c:v>98.4</c:v>
                </c:pt>
                <c:pt idx="513">
                  <c:v>99.5</c:v>
                </c:pt>
                <c:pt idx="514">
                  <c:v>99.5</c:v>
                </c:pt>
                <c:pt idx="515">
                  <c:v>102.5</c:v>
                </c:pt>
                <c:pt idx="516">
                  <c:v>102.2</c:v>
                </c:pt>
                <c:pt idx="517">
                  <c:v>102.9</c:v>
                </c:pt>
                <c:pt idx="518">
                  <c:v>102.5</c:v>
                </c:pt>
                <c:pt idx="519">
                  <c:v>102.8</c:v>
                </c:pt>
                <c:pt idx="520">
                  <c:v>103.7</c:v>
                </c:pt>
                <c:pt idx="521">
                  <c:v>101.1</c:v>
                </c:pt>
                <c:pt idx="522">
                  <c:v>100.4</c:v>
                </c:pt>
                <c:pt idx="523">
                  <c:v>102.5</c:v>
                </c:pt>
                <c:pt idx="524">
                  <c:v>101.4</c:v>
                </c:pt>
                <c:pt idx="525">
                  <c:v>102.1</c:v>
                </c:pt>
                <c:pt idx="526">
                  <c:v>101.2</c:v>
                </c:pt>
                <c:pt idx="527">
                  <c:v>101.1</c:v>
                </c:pt>
                <c:pt idx="528">
                  <c:v>101.7</c:v>
                </c:pt>
                <c:pt idx="529">
                  <c:v>101.7</c:v>
                </c:pt>
                <c:pt idx="530">
                  <c:v>101.7</c:v>
                </c:pt>
                <c:pt idx="531">
                  <c:v>101.7</c:v>
                </c:pt>
                <c:pt idx="532">
                  <c:v>102.3</c:v>
                </c:pt>
                <c:pt idx="533">
                  <c:v>102.3</c:v>
                </c:pt>
                <c:pt idx="534">
                  <c:v>106</c:v>
                </c:pt>
                <c:pt idx="535">
                  <c:v>106</c:v>
                </c:pt>
                <c:pt idx="536">
                  <c:v>107</c:v>
                </c:pt>
                <c:pt idx="537">
                  <c:v>108.1</c:v>
                </c:pt>
                <c:pt idx="538">
                  <c:v>108.6</c:v>
                </c:pt>
                <c:pt idx="539">
                  <c:v>110.1</c:v>
                </c:pt>
                <c:pt idx="540">
                  <c:v>113.4</c:v>
                </c:pt>
                <c:pt idx="541">
                  <c:v>114.9</c:v>
                </c:pt>
                <c:pt idx="542">
                  <c:v>112.5</c:v>
                </c:pt>
                <c:pt idx="543">
                  <c:v>113.8</c:v>
                </c:pt>
                <c:pt idx="544">
                  <c:v>113.1</c:v>
                </c:pt>
                <c:pt idx="545">
                  <c:v>113.1</c:v>
                </c:pt>
                <c:pt idx="546">
                  <c:v>110.1</c:v>
                </c:pt>
                <c:pt idx="547">
                  <c:v>110.9</c:v>
                </c:pt>
                <c:pt idx="548">
                  <c:v>112</c:v>
                </c:pt>
                <c:pt idx="549">
                  <c:v>115.3</c:v>
                </c:pt>
                <c:pt idx="550">
                  <c:v>115</c:v>
                </c:pt>
                <c:pt idx="551">
                  <c:v>114.7</c:v>
                </c:pt>
                <c:pt idx="552">
                  <c:v>114.5</c:v>
                </c:pt>
                <c:pt idx="553">
                  <c:v>113.5</c:v>
                </c:pt>
                <c:pt idx="554">
                  <c:v>113.5</c:v>
                </c:pt>
                <c:pt idx="555">
                  <c:v>118.5</c:v>
                </c:pt>
                <c:pt idx="556">
                  <c:v>117.9</c:v>
                </c:pt>
                <c:pt idx="557">
                  <c:v>116.8</c:v>
                </c:pt>
                <c:pt idx="558">
                  <c:v>116.5</c:v>
                </c:pt>
                <c:pt idx="559">
                  <c:v>117.7</c:v>
                </c:pt>
                <c:pt idx="560">
                  <c:v>116.6</c:v>
                </c:pt>
                <c:pt idx="561">
                  <c:v>117.4</c:v>
                </c:pt>
                <c:pt idx="562">
                  <c:v>115.7</c:v>
                </c:pt>
                <c:pt idx="563">
                  <c:v>115.2</c:v>
                </c:pt>
                <c:pt idx="564">
                  <c:v>116.1</c:v>
                </c:pt>
                <c:pt idx="565">
                  <c:v>114.4</c:v>
                </c:pt>
                <c:pt idx="566">
                  <c:v>114</c:v>
                </c:pt>
                <c:pt idx="567">
                  <c:v>115.8</c:v>
                </c:pt>
                <c:pt idx="568">
                  <c:v>115.8</c:v>
                </c:pt>
                <c:pt idx="569">
                  <c:v>115.8</c:v>
                </c:pt>
                <c:pt idx="570">
                  <c:v>112</c:v>
                </c:pt>
                <c:pt idx="571">
                  <c:v>112.4</c:v>
                </c:pt>
                <c:pt idx="572">
                  <c:v>112.5</c:v>
                </c:pt>
                <c:pt idx="573">
                  <c:v>112.6</c:v>
                </c:pt>
                <c:pt idx="574">
                  <c:v>113.5</c:v>
                </c:pt>
                <c:pt idx="575">
                  <c:v>115</c:v>
                </c:pt>
                <c:pt idx="576">
                  <c:v>116.2</c:v>
                </c:pt>
                <c:pt idx="577">
                  <c:v>118.3</c:v>
                </c:pt>
                <c:pt idx="578">
                  <c:v>118.5</c:v>
                </c:pt>
                <c:pt idx="579">
                  <c:v>118.5</c:v>
                </c:pt>
                <c:pt idx="580">
                  <c:v>123</c:v>
                </c:pt>
                <c:pt idx="581">
                  <c:v>123.4</c:v>
                </c:pt>
                <c:pt idx="582">
                  <c:v>123.9</c:v>
                </c:pt>
                <c:pt idx="583">
                  <c:v>121.6</c:v>
                </c:pt>
                <c:pt idx="584">
                  <c:v>121.5</c:v>
                </c:pt>
                <c:pt idx="585">
                  <c:v>121.2</c:v>
                </c:pt>
                <c:pt idx="586">
                  <c:v>121.8</c:v>
                </c:pt>
                <c:pt idx="587">
                  <c:v>121.4</c:v>
                </c:pt>
                <c:pt idx="588">
                  <c:v>121.4</c:v>
                </c:pt>
                <c:pt idx="589">
                  <c:v>120.8</c:v>
                </c:pt>
                <c:pt idx="590">
                  <c:v>119.4</c:v>
                </c:pt>
                <c:pt idx="591">
                  <c:v>119.4</c:v>
                </c:pt>
                <c:pt idx="592">
                  <c:v>122.5</c:v>
                </c:pt>
                <c:pt idx="593">
                  <c:v>122.3</c:v>
                </c:pt>
                <c:pt idx="594">
                  <c:v>122.3</c:v>
                </c:pt>
                <c:pt idx="595">
                  <c:v>126.3</c:v>
                </c:pt>
                <c:pt idx="596">
                  <c:v>126.9</c:v>
                </c:pt>
                <c:pt idx="597">
                  <c:v>127.1</c:v>
                </c:pt>
                <c:pt idx="598">
                  <c:v>128.4</c:v>
                </c:pt>
                <c:pt idx="599">
                  <c:v>126.9</c:v>
                </c:pt>
                <c:pt idx="600">
                  <c:v>126.9</c:v>
                </c:pt>
                <c:pt idx="601">
                  <c:v>128.1</c:v>
                </c:pt>
                <c:pt idx="602">
                  <c:v>128.4</c:v>
                </c:pt>
                <c:pt idx="603">
                  <c:v>128.5</c:v>
                </c:pt>
                <c:pt idx="604">
                  <c:v>128.6</c:v>
                </c:pt>
                <c:pt idx="605">
                  <c:v>128.5</c:v>
                </c:pt>
                <c:pt idx="606">
                  <c:v>134.80000000000001</c:v>
                </c:pt>
                <c:pt idx="607">
                  <c:v>136.69999999999999</c:v>
                </c:pt>
                <c:pt idx="608">
                  <c:v>136.69999999999999</c:v>
                </c:pt>
                <c:pt idx="609">
                  <c:v>135.5</c:v>
                </c:pt>
                <c:pt idx="610">
                  <c:v>133.6</c:v>
                </c:pt>
                <c:pt idx="611">
                  <c:v>131.5</c:v>
                </c:pt>
                <c:pt idx="612">
                  <c:v>135.80000000000001</c:v>
                </c:pt>
                <c:pt idx="613">
                  <c:v>133.4</c:v>
                </c:pt>
                <c:pt idx="614">
                  <c:v>135.80000000000001</c:v>
                </c:pt>
                <c:pt idx="615">
                  <c:v>137.30000000000001</c:v>
                </c:pt>
                <c:pt idx="616">
                  <c:v>137.6</c:v>
                </c:pt>
                <c:pt idx="617">
                  <c:v>140</c:v>
                </c:pt>
                <c:pt idx="618">
                  <c:v>141.9</c:v>
                </c:pt>
                <c:pt idx="619">
                  <c:v>141.1</c:v>
                </c:pt>
                <c:pt idx="620">
                  <c:v>143.30000000000001</c:v>
                </c:pt>
                <c:pt idx="621">
                  <c:v>142.1</c:v>
                </c:pt>
                <c:pt idx="622">
                  <c:v>139.4</c:v>
                </c:pt>
                <c:pt idx="623">
                  <c:v>139.4</c:v>
                </c:pt>
                <c:pt idx="624">
                  <c:v>141.4</c:v>
                </c:pt>
                <c:pt idx="625">
                  <c:v>143.1</c:v>
                </c:pt>
                <c:pt idx="626">
                  <c:v>142.80000000000001</c:v>
                </c:pt>
                <c:pt idx="627">
                  <c:v>137.80000000000001</c:v>
                </c:pt>
                <c:pt idx="628">
                  <c:v>135</c:v>
                </c:pt>
                <c:pt idx="629">
                  <c:v>137.5</c:v>
                </c:pt>
                <c:pt idx="630">
                  <c:v>133.80000000000001</c:v>
                </c:pt>
                <c:pt idx="631">
                  <c:v>130.30000000000001</c:v>
                </c:pt>
                <c:pt idx="632">
                  <c:v>127.2</c:v>
                </c:pt>
                <c:pt idx="633">
                  <c:v>128.9</c:v>
                </c:pt>
                <c:pt idx="634">
                  <c:v>128</c:v>
                </c:pt>
                <c:pt idx="635">
                  <c:v>128.5</c:v>
                </c:pt>
                <c:pt idx="636">
                  <c:v>129.5</c:v>
                </c:pt>
                <c:pt idx="637">
                  <c:v>134.4</c:v>
                </c:pt>
                <c:pt idx="638">
                  <c:v>134.4</c:v>
                </c:pt>
                <c:pt idx="639">
                  <c:v>134.4</c:v>
                </c:pt>
                <c:pt idx="640">
                  <c:v>134.4</c:v>
                </c:pt>
                <c:pt idx="641">
                  <c:v>134.4</c:v>
                </c:pt>
                <c:pt idx="642">
                  <c:v>134.4</c:v>
                </c:pt>
                <c:pt idx="643">
                  <c:v>134.4</c:v>
                </c:pt>
                <c:pt idx="644">
                  <c:v>138</c:v>
                </c:pt>
                <c:pt idx="645">
                  <c:v>136.80000000000001</c:v>
                </c:pt>
                <c:pt idx="646">
                  <c:v>133.80000000000001</c:v>
                </c:pt>
                <c:pt idx="647">
                  <c:v>132.69999999999999</c:v>
                </c:pt>
                <c:pt idx="648">
                  <c:v>131.69999999999999</c:v>
                </c:pt>
                <c:pt idx="649">
                  <c:v>132.4</c:v>
                </c:pt>
                <c:pt idx="650">
                  <c:v>132.30000000000001</c:v>
                </c:pt>
                <c:pt idx="651">
                  <c:v>133</c:v>
                </c:pt>
                <c:pt idx="652">
                  <c:v>133.80000000000001</c:v>
                </c:pt>
                <c:pt idx="653">
                  <c:v>133.30000000000001</c:v>
                </c:pt>
                <c:pt idx="654">
                  <c:v>130.1</c:v>
                </c:pt>
                <c:pt idx="655">
                  <c:v>129.4</c:v>
                </c:pt>
                <c:pt idx="656">
                  <c:v>129.80000000000001</c:v>
                </c:pt>
                <c:pt idx="657">
                  <c:v>130.30000000000001</c:v>
                </c:pt>
                <c:pt idx="658">
                  <c:v>129.69999999999999</c:v>
                </c:pt>
                <c:pt idx="659">
                  <c:v>130.4</c:v>
                </c:pt>
                <c:pt idx="660">
                  <c:v>130.80000000000001</c:v>
                </c:pt>
                <c:pt idx="661">
                  <c:v>129.80000000000001</c:v>
                </c:pt>
                <c:pt idx="662">
                  <c:v>129.1</c:v>
                </c:pt>
                <c:pt idx="663">
                  <c:v>129.1</c:v>
                </c:pt>
                <c:pt idx="664">
                  <c:v>130</c:v>
                </c:pt>
                <c:pt idx="665">
                  <c:v>134</c:v>
                </c:pt>
                <c:pt idx="666">
                  <c:v>134.6</c:v>
                </c:pt>
                <c:pt idx="667">
                  <c:v>136</c:v>
                </c:pt>
                <c:pt idx="668">
                  <c:v>135</c:v>
                </c:pt>
                <c:pt idx="669">
                  <c:v>134.6</c:v>
                </c:pt>
                <c:pt idx="670">
                  <c:v>137</c:v>
                </c:pt>
                <c:pt idx="671">
                  <c:v>138.30000000000001</c:v>
                </c:pt>
                <c:pt idx="672">
                  <c:v>138.6</c:v>
                </c:pt>
                <c:pt idx="673">
                  <c:v>139.69999999999999</c:v>
                </c:pt>
                <c:pt idx="674">
                  <c:v>140.5</c:v>
                </c:pt>
                <c:pt idx="675">
                  <c:v>139.1</c:v>
                </c:pt>
                <c:pt idx="676">
                  <c:v>139</c:v>
                </c:pt>
                <c:pt idx="677">
                  <c:v>139.6</c:v>
                </c:pt>
                <c:pt idx="678">
                  <c:v>141.4</c:v>
                </c:pt>
                <c:pt idx="679">
                  <c:v>141.6</c:v>
                </c:pt>
                <c:pt idx="680">
                  <c:v>143.1</c:v>
                </c:pt>
                <c:pt idx="681">
                  <c:v>144.4</c:v>
                </c:pt>
                <c:pt idx="682">
                  <c:v>148.1</c:v>
                </c:pt>
                <c:pt idx="683">
                  <c:v>149.5</c:v>
                </c:pt>
                <c:pt idx="684">
                  <c:v>157</c:v>
                </c:pt>
                <c:pt idx="685">
                  <c:v>159.1</c:v>
                </c:pt>
                <c:pt idx="686">
                  <c:v>160.4</c:v>
                </c:pt>
                <c:pt idx="687">
                  <c:v>162.4</c:v>
                </c:pt>
                <c:pt idx="688">
                  <c:v>170.3</c:v>
                </c:pt>
                <c:pt idx="689">
                  <c:v>173.3</c:v>
                </c:pt>
                <c:pt idx="690">
                  <c:v>167</c:v>
                </c:pt>
                <c:pt idx="691">
                  <c:v>167.2</c:v>
                </c:pt>
                <c:pt idx="692">
                  <c:v>168.9</c:v>
                </c:pt>
                <c:pt idx="693">
                  <c:v>171.1</c:v>
                </c:pt>
                <c:pt idx="694">
                  <c:v>177</c:v>
                </c:pt>
                <c:pt idx="695">
                  <c:v>190.1</c:v>
                </c:pt>
                <c:pt idx="696">
                  <c:v>178.2</c:v>
                </c:pt>
                <c:pt idx="697">
                  <c:v>175.7</c:v>
                </c:pt>
                <c:pt idx="698">
                  <c:v>179.6</c:v>
                </c:pt>
                <c:pt idx="699">
                  <c:v>179.6</c:v>
                </c:pt>
                <c:pt idx="700">
                  <c:v>177.9</c:v>
                </c:pt>
                <c:pt idx="701">
                  <c:v>176.2</c:v>
                </c:pt>
                <c:pt idx="702">
                  <c:v>172.9</c:v>
                </c:pt>
                <c:pt idx="703">
                  <c:v>173.7</c:v>
                </c:pt>
                <c:pt idx="704">
                  <c:v>173.7</c:v>
                </c:pt>
                <c:pt idx="705">
                  <c:v>181.5</c:v>
                </c:pt>
                <c:pt idx="706">
                  <c:v>184.1</c:v>
                </c:pt>
                <c:pt idx="707">
                  <c:v>186.4</c:v>
                </c:pt>
                <c:pt idx="708">
                  <c:v>189.6</c:v>
                </c:pt>
                <c:pt idx="709">
                  <c:v>192</c:v>
                </c:pt>
                <c:pt idx="710">
                  <c:v>193.7</c:v>
                </c:pt>
                <c:pt idx="711">
                  <c:v>193.6</c:v>
                </c:pt>
                <c:pt idx="712">
                  <c:v>191.5</c:v>
                </c:pt>
                <c:pt idx="713">
                  <c:v>194.3</c:v>
                </c:pt>
                <c:pt idx="714">
                  <c:v>194.9</c:v>
                </c:pt>
                <c:pt idx="715">
                  <c:v>195.3</c:v>
                </c:pt>
                <c:pt idx="716">
                  <c:v>192.5</c:v>
                </c:pt>
                <c:pt idx="717">
                  <c:v>194.1</c:v>
                </c:pt>
                <c:pt idx="718">
                  <c:v>194.7</c:v>
                </c:pt>
                <c:pt idx="719">
                  <c:v>193.3</c:v>
                </c:pt>
                <c:pt idx="720">
                  <c:v>193</c:v>
                </c:pt>
                <c:pt idx="721">
                  <c:v>189.2</c:v>
                </c:pt>
                <c:pt idx="722">
                  <c:v>190.2</c:v>
                </c:pt>
                <c:pt idx="723">
                  <c:v>182.1</c:v>
                </c:pt>
                <c:pt idx="724">
                  <c:v>182.6</c:v>
                </c:pt>
                <c:pt idx="725">
                  <c:v>180.5</c:v>
                </c:pt>
                <c:pt idx="726">
                  <c:v>173</c:v>
                </c:pt>
                <c:pt idx="727">
                  <c:v>175.5</c:v>
                </c:pt>
                <c:pt idx="728">
                  <c:v>181.7</c:v>
                </c:pt>
                <c:pt idx="729">
                  <c:v>180.1</c:v>
                </c:pt>
                <c:pt idx="730">
                  <c:v>184.7</c:v>
                </c:pt>
                <c:pt idx="731">
                  <c:v>187.3</c:v>
                </c:pt>
                <c:pt idx="732">
                  <c:v>190.5</c:v>
                </c:pt>
                <c:pt idx="733">
                  <c:v>190.2</c:v>
                </c:pt>
                <c:pt idx="734">
                  <c:v>190.2</c:v>
                </c:pt>
                <c:pt idx="735">
                  <c:v>190.2</c:v>
                </c:pt>
                <c:pt idx="736">
                  <c:v>190.2</c:v>
                </c:pt>
                <c:pt idx="737">
                  <c:v>190.2</c:v>
                </c:pt>
                <c:pt idx="738">
                  <c:v>198</c:v>
                </c:pt>
                <c:pt idx="739">
                  <c:v>197.2</c:v>
                </c:pt>
                <c:pt idx="740">
                  <c:v>200</c:v>
                </c:pt>
                <c:pt idx="741">
                  <c:v>197.3</c:v>
                </c:pt>
                <c:pt idx="742">
                  <c:v>196.9</c:v>
                </c:pt>
                <c:pt idx="743">
                  <c:v>197.8</c:v>
                </c:pt>
                <c:pt idx="744">
                  <c:v>199.4</c:v>
                </c:pt>
                <c:pt idx="745">
                  <c:v>198</c:v>
                </c:pt>
                <c:pt idx="746">
                  <c:v>198.8</c:v>
                </c:pt>
                <c:pt idx="747">
                  <c:v>199.7</c:v>
                </c:pt>
                <c:pt idx="748">
                  <c:v>202.9</c:v>
                </c:pt>
                <c:pt idx="749">
                  <c:v>199.2</c:v>
                </c:pt>
                <c:pt idx="750">
                  <c:v>198.4</c:v>
                </c:pt>
                <c:pt idx="751">
                  <c:v>189.3</c:v>
                </c:pt>
                <c:pt idx="752">
                  <c:v>188.8</c:v>
                </c:pt>
                <c:pt idx="753">
                  <c:v>195.6</c:v>
                </c:pt>
                <c:pt idx="754">
                  <c:v>190.6</c:v>
                </c:pt>
                <c:pt idx="755">
                  <c:v>189</c:v>
                </c:pt>
                <c:pt idx="756">
                  <c:v>192.5</c:v>
                </c:pt>
                <c:pt idx="757">
                  <c:v>191.9</c:v>
                </c:pt>
                <c:pt idx="758">
                  <c:v>192.3</c:v>
                </c:pt>
                <c:pt idx="759">
                  <c:v>187.5</c:v>
                </c:pt>
                <c:pt idx="760">
                  <c:v>184</c:v>
                </c:pt>
                <c:pt idx="761">
                  <c:v>188.3</c:v>
                </c:pt>
                <c:pt idx="762">
                  <c:v>189.2</c:v>
                </c:pt>
                <c:pt idx="763">
                  <c:v>190.4</c:v>
                </c:pt>
                <c:pt idx="764">
                  <c:v>190.8</c:v>
                </c:pt>
                <c:pt idx="765">
                  <c:v>198</c:v>
                </c:pt>
                <c:pt idx="766">
                  <c:v>195</c:v>
                </c:pt>
                <c:pt idx="767">
                  <c:v>194.1</c:v>
                </c:pt>
                <c:pt idx="768">
                  <c:v>197.1</c:v>
                </c:pt>
                <c:pt idx="769">
                  <c:v>197.1</c:v>
                </c:pt>
                <c:pt idx="770">
                  <c:v>197.5</c:v>
                </c:pt>
                <c:pt idx="771">
                  <c:v>199.3</c:v>
                </c:pt>
                <c:pt idx="772">
                  <c:v>202.6</c:v>
                </c:pt>
                <c:pt idx="773">
                  <c:v>202.6</c:v>
                </c:pt>
                <c:pt idx="774">
                  <c:v>203.1</c:v>
                </c:pt>
                <c:pt idx="775">
                  <c:v>205.9</c:v>
                </c:pt>
                <c:pt idx="776">
                  <c:v>205.2</c:v>
                </c:pt>
                <c:pt idx="777">
                  <c:v>205</c:v>
                </c:pt>
                <c:pt idx="778">
                  <c:v>211.1</c:v>
                </c:pt>
                <c:pt idx="779">
                  <c:v>211.1</c:v>
                </c:pt>
                <c:pt idx="780">
                  <c:v>216.3</c:v>
                </c:pt>
                <c:pt idx="781">
                  <c:v>222.8</c:v>
                </c:pt>
                <c:pt idx="782">
                  <c:v>221.9</c:v>
                </c:pt>
                <c:pt idx="783">
                  <c:v>218.7</c:v>
                </c:pt>
                <c:pt idx="784">
                  <c:v>220.9</c:v>
                </c:pt>
                <c:pt idx="785">
                  <c:v>226.9</c:v>
                </c:pt>
                <c:pt idx="786">
                  <c:v>227.8</c:v>
                </c:pt>
                <c:pt idx="787">
                  <c:v>226.6</c:v>
                </c:pt>
                <c:pt idx="788">
                  <c:v>225.3</c:v>
                </c:pt>
                <c:pt idx="789">
                  <c:v>222.5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7D-4241-8B51-850B5E31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242552"/>
        <c:axId val="536240984"/>
      </c:lineChart>
      <c:dateAx>
        <c:axId val="5362425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40984"/>
        <c:crosses val="autoZero"/>
        <c:auto val="1"/>
        <c:lblOffset val="100"/>
        <c:baseTimeUnit val="days"/>
      </c:dateAx>
      <c:valAx>
        <c:axId val="536240984"/>
        <c:scaling>
          <c:orientation val="minMax"/>
          <c:max val="14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4255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HCC</a:t>
            </a:r>
            <a:r>
              <a:rPr lang="en-GB"/>
              <a:t> </a:t>
            </a:r>
            <a:r>
              <a:rPr lang="en-GB" b="1">
                <a:solidFill>
                  <a:srgbClr val="7030A0"/>
                </a:solidFill>
              </a:rPr>
              <a:t>vs</a:t>
            </a:r>
            <a:r>
              <a:rPr lang="en-GB"/>
              <a:t> </a:t>
            </a:r>
            <a:r>
              <a:rPr lang="en-GB" b="1">
                <a:solidFill>
                  <a:sysClr val="windowText" lastClr="000000"/>
                </a:solidFill>
              </a:rPr>
              <a:t>PHCC cfr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Daily!$P$11:$P$1003</c:f>
              <c:numCache>
                <c:formatCode>m/d/yyyy</c:formatCode>
                <c:ptCount val="993"/>
                <c:pt idx="0">
                  <c:v>43213</c:v>
                </c:pt>
                <c:pt idx="1">
                  <c:v>43214</c:v>
                </c:pt>
                <c:pt idx="2">
                  <c:v>43215</c:v>
                </c:pt>
                <c:pt idx="3">
                  <c:v>43216</c:v>
                </c:pt>
                <c:pt idx="4">
                  <c:v>43217</c:v>
                </c:pt>
                <c:pt idx="5">
                  <c:v>43220</c:v>
                </c:pt>
                <c:pt idx="6">
                  <c:v>43221</c:v>
                </c:pt>
                <c:pt idx="7">
                  <c:v>43222</c:v>
                </c:pt>
                <c:pt idx="8">
                  <c:v>43223</c:v>
                </c:pt>
                <c:pt idx="9">
                  <c:v>43224</c:v>
                </c:pt>
                <c:pt idx="10">
                  <c:v>43227</c:v>
                </c:pt>
                <c:pt idx="11">
                  <c:v>43228</c:v>
                </c:pt>
                <c:pt idx="12">
                  <c:v>43229</c:v>
                </c:pt>
                <c:pt idx="13">
                  <c:v>43230</c:v>
                </c:pt>
                <c:pt idx="14">
                  <c:v>43231</c:v>
                </c:pt>
                <c:pt idx="15">
                  <c:v>43234</c:v>
                </c:pt>
                <c:pt idx="16">
                  <c:v>43235</c:v>
                </c:pt>
                <c:pt idx="17">
                  <c:v>43236</c:v>
                </c:pt>
                <c:pt idx="18">
                  <c:v>43237</c:v>
                </c:pt>
                <c:pt idx="19">
                  <c:v>43238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43248</c:v>
                </c:pt>
                <c:pt idx="26">
                  <c:v>43249</c:v>
                </c:pt>
                <c:pt idx="27">
                  <c:v>43250</c:v>
                </c:pt>
                <c:pt idx="28">
                  <c:v>43251</c:v>
                </c:pt>
                <c:pt idx="29">
                  <c:v>43252</c:v>
                </c:pt>
                <c:pt idx="30">
                  <c:v>43255</c:v>
                </c:pt>
                <c:pt idx="31">
                  <c:v>43256</c:v>
                </c:pt>
                <c:pt idx="32">
                  <c:v>43257</c:v>
                </c:pt>
                <c:pt idx="33">
                  <c:v>43258</c:v>
                </c:pt>
                <c:pt idx="34">
                  <c:v>43259</c:v>
                </c:pt>
                <c:pt idx="35">
                  <c:v>43262</c:v>
                </c:pt>
                <c:pt idx="36">
                  <c:v>43263</c:v>
                </c:pt>
                <c:pt idx="37">
                  <c:v>43264</c:v>
                </c:pt>
                <c:pt idx="38">
                  <c:v>43265</c:v>
                </c:pt>
                <c:pt idx="39">
                  <c:v>43266</c:v>
                </c:pt>
                <c:pt idx="40">
                  <c:v>43269</c:v>
                </c:pt>
                <c:pt idx="41">
                  <c:v>43270</c:v>
                </c:pt>
                <c:pt idx="42">
                  <c:v>43271</c:v>
                </c:pt>
                <c:pt idx="43">
                  <c:v>43272</c:v>
                </c:pt>
                <c:pt idx="44">
                  <c:v>43273</c:v>
                </c:pt>
                <c:pt idx="45">
                  <c:v>43276</c:v>
                </c:pt>
                <c:pt idx="46">
                  <c:v>43277</c:v>
                </c:pt>
                <c:pt idx="47">
                  <c:v>43278</c:v>
                </c:pt>
                <c:pt idx="48">
                  <c:v>43279</c:v>
                </c:pt>
                <c:pt idx="49">
                  <c:v>43280</c:v>
                </c:pt>
                <c:pt idx="50">
                  <c:v>43283</c:v>
                </c:pt>
                <c:pt idx="51">
                  <c:v>43284</c:v>
                </c:pt>
                <c:pt idx="52">
                  <c:v>43285</c:v>
                </c:pt>
                <c:pt idx="53">
                  <c:v>43286</c:v>
                </c:pt>
                <c:pt idx="54">
                  <c:v>43287</c:v>
                </c:pt>
                <c:pt idx="55">
                  <c:v>43290</c:v>
                </c:pt>
                <c:pt idx="56">
                  <c:v>43291</c:v>
                </c:pt>
                <c:pt idx="57">
                  <c:v>43292</c:v>
                </c:pt>
                <c:pt idx="58">
                  <c:v>43293</c:v>
                </c:pt>
                <c:pt idx="59">
                  <c:v>43294</c:v>
                </c:pt>
                <c:pt idx="60">
                  <c:v>43297</c:v>
                </c:pt>
                <c:pt idx="61">
                  <c:v>43298</c:v>
                </c:pt>
                <c:pt idx="62">
                  <c:v>43299</c:v>
                </c:pt>
                <c:pt idx="63">
                  <c:v>43300</c:v>
                </c:pt>
                <c:pt idx="64">
                  <c:v>43301</c:v>
                </c:pt>
                <c:pt idx="65">
                  <c:v>43304</c:v>
                </c:pt>
                <c:pt idx="66">
                  <c:v>43305</c:v>
                </c:pt>
                <c:pt idx="67">
                  <c:v>43306</c:v>
                </c:pt>
                <c:pt idx="68">
                  <c:v>43307</c:v>
                </c:pt>
                <c:pt idx="69">
                  <c:v>43308</c:v>
                </c:pt>
                <c:pt idx="70">
                  <c:v>43311</c:v>
                </c:pt>
                <c:pt idx="71">
                  <c:v>43312</c:v>
                </c:pt>
                <c:pt idx="72">
                  <c:v>43313</c:v>
                </c:pt>
                <c:pt idx="73">
                  <c:v>43314</c:v>
                </c:pt>
                <c:pt idx="74">
                  <c:v>43315</c:v>
                </c:pt>
                <c:pt idx="75">
                  <c:v>43318</c:v>
                </c:pt>
                <c:pt idx="76">
                  <c:v>43319</c:v>
                </c:pt>
                <c:pt idx="77">
                  <c:v>43320</c:v>
                </c:pt>
                <c:pt idx="78">
                  <c:v>43321</c:v>
                </c:pt>
                <c:pt idx="79">
                  <c:v>43322</c:v>
                </c:pt>
                <c:pt idx="80">
                  <c:v>43325</c:v>
                </c:pt>
                <c:pt idx="81">
                  <c:v>43326</c:v>
                </c:pt>
                <c:pt idx="82">
                  <c:v>43327</c:v>
                </c:pt>
                <c:pt idx="83">
                  <c:v>43328</c:v>
                </c:pt>
                <c:pt idx="84">
                  <c:v>43329</c:v>
                </c:pt>
                <c:pt idx="85">
                  <c:v>43332</c:v>
                </c:pt>
                <c:pt idx="86">
                  <c:v>43333</c:v>
                </c:pt>
                <c:pt idx="87">
                  <c:v>43334</c:v>
                </c:pt>
                <c:pt idx="88">
                  <c:v>43335</c:v>
                </c:pt>
                <c:pt idx="89">
                  <c:v>43336</c:v>
                </c:pt>
                <c:pt idx="90">
                  <c:v>43339</c:v>
                </c:pt>
                <c:pt idx="91">
                  <c:v>43340</c:v>
                </c:pt>
                <c:pt idx="92">
                  <c:v>43341</c:v>
                </c:pt>
                <c:pt idx="93">
                  <c:v>43342</c:v>
                </c:pt>
                <c:pt idx="94">
                  <c:v>43343</c:v>
                </c:pt>
                <c:pt idx="95">
                  <c:v>43346</c:v>
                </c:pt>
                <c:pt idx="96">
                  <c:v>43347</c:v>
                </c:pt>
                <c:pt idx="97">
                  <c:v>43348</c:v>
                </c:pt>
                <c:pt idx="98">
                  <c:v>43349</c:v>
                </c:pt>
                <c:pt idx="99">
                  <c:v>43350</c:v>
                </c:pt>
                <c:pt idx="100">
                  <c:v>43353</c:v>
                </c:pt>
                <c:pt idx="101">
                  <c:v>43354</c:v>
                </c:pt>
                <c:pt idx="102">
                  <c:v>43355</c:v>
                </c:pt>
                <c:pt idx="103">
                  <c:v>43356</c:v>
                </c:pt>
                <c:pt idx="104">
                  <c:v>43357</c:v>
                </c:pt>
                <c:pt idx="105">
                  <c:v>43360</c:v>
                </c:pt>
                <c:pt idx="106">
                  <c:v>43361</c:v>
                </c:pt>
                <c:pt idx="107">
                  <c:v>43362</c:v>
                </c:pt>
                <c:pt idx="108">
                  <c:v>43363</c:v>
                </c:pt>
                <c:pt idx="109">
                  <c:v>43364</c:v>
                </c:pt>
                <c:pt idx="110">
                  <c:v>43367</c:v>
                </c:pt>
                <c:pt idx="111">
                  <c:v>43368</c:v>
                </c:pt>
                <c:pt idx="112">
                  <c:v>43369</c:v>
                </c:pt>
                <c:pt idx="113">
                  <c:v>43370</c:v>
                </c:pt>
                <c:pt idx="114">
                  <c:v>43371</c:v>
                </c:pt>
                <c:pt idx="115">
                  <c:v>43374</c:v>
                </c:pt>
                <c:pt idx="116">
                  <c:v>43375</c:v>
                </c:pt>
                <c:pt idx="117">
                  <c:v>43376</c:v>
                </c:pt>
                <c:pt idx="118">
                  <c:v>43377</c:v>
                </c:pt>
                <c:pt idx="119">
                  <c:v>43378</c:v>
                </c:pt>
                <c:pt idx="120">
                  <c:v>43381</c:v>
                </c:pt>
                <c:pt idx="121">
                  <c:v>43382</c:v>
                </c:pt>
                <c:pt idx="122">
                  <c:v>43383</c:v>
                </c:pt>
                <c:pt idx="123">
                  <c:v>43384</c:v>
                </c:pt>
                <c:pt idx="124">
                  <c:v>43385</c:v>
                </c:pt>
                <c:pt idx="125">
                  <c:v>43388</c:v>
                </c:pt>
                <c:pt idx="126">
                  <c:v>43389</c:v>
                </c:pt>
                <c:pt idx="127">
                  <c:v>43390</c:v>
                </c:pt>
                <c:pt idx="128">
                  <c:v>43391</c:v>
                </c:pt>
                <c:pt idx="129">
                  <c:v>43392</c:v>
                </c:pt>
                <c:pt idx="130">
                  <c:v>43395</c:v>
                </c:pt>
                <c:pt idx="131">
                  <c:v>43396</c:v>
                </c:pt>
                <c:pt idx="132">
                  <c:v>43397</c:v>
                </c:pt>
                <c:pt idx="133">
                  <c:v>43398</c:v>
                </c:pt>
                <c:pt idx="134">
                  <c:v>43399</c:v>
                </c:pt>
                <c:pt idx="135">
                  <c:v>43402</c:v>
                </c:pt>
                <c:pt idx="136">
                  <c:v>43403</c:v>
                </c:pt>
                <c:pt idx="137">
                  <c:v>43404</c:v>
                </c:pt>
                <c:pt idx="138">
                  <c:v>43405</c:v>
                </c:pt>
                <c:pt idx="139">
                  <c:v>43406</c:v>
                </c:pt>
                <c:pt idx="140">
                  <c:v>43409</c:v>
                </c:pt>
                <c:pt idx="141">
                  <c:v>43410</c:v>
                </c:pt>
                <c:pt idx="142">
                  <c:v>43411</c:v>
                </c:pt>
                <c:pt idx="143">
                  <c:v>43412</c:v>
                </c:pt>
                <c:pt idx="144">
                  <c:v>43413</c:v>
                </c:pt>
                <c:pt idx="145">
                  <c:v>43416</c:v>
                </c:pt>
                <c:pt idx="146">
                  <c:v>43417</c:v>
                </c:pt>
                <c:pt idx="147">
                  <c:v>43418</c:v>
                </c:pt>
                <c:pt idx="148">
                  <c:v>43419</c:v>
                </c:pt>
                <c:pt idx="149">
                  <c:v>43420</c:v>
                </c:pt>
                <c:pt idx="150">
                  <c:v>43423</c:v>
                </c:pt>
                <c:pt idx="151">
                  <c:v>43424</c:v>
                </c:pt>
                <c:pt idx="152">
                  <c:v>43425</c:v>
                </c:pt>
                <c:pt idx="153">
                  <c:v>43426</c:v>
                </c:pt>
                <c:pt idx="154">
                  <c:v>43427</c:v>
                </c:pt>
                <c:pt idx="155">
                  <c:v>43430</c:v>
                </c:pt>
                <c:pt idx="156">
                  <c:v>43431</c:v>
                </c:pt>
                <c:pt idx="157">
                  <c:v>43432</c:v>
                </c:pt>
                <c:pt idx="158">
                  <c:v>43433</c:v>
                </c:pt>
                <c:pt idx="159">
                  <c:v>43434</c:v>
                </c:pt>
                <c:pt idx="160">
                  <c:v>43437</c:v>
                </c:pt>
                <c:pt idx="161">
                  <c:v>43438</c:v>
                </c:pt>
                <c:pt idx="162">
                  <c:v>43439</c:v>
                </c:pt>
                <c:pt idx="163">
                  <c:v>43440</c:v>
                </c:pt>
                <c:pt idx="164">
                  <c:v>43441</c:v>
                </c:pt>
                <c:pt idx="165">
                  <c:v>43444</c:v>
                </c:pt>
                <c:pt idx="166">
                  <c:v>43445</c:v>
                </c:pt>
                <c:pt idx="167">
                  <c:v>43446</c:v>
                </c:pt>
                <c:pt idx="168">
                  <c:v>43447</c:v>
                </c:pt>
                <c:pt idx="169">
                  <c:v>43448</c:v>
                </c:pt>
                <c:pt idx="170">
                  <c:v>43451</c:v>
                </c:pt>
                <c:pt idx="171">
                  <c:v>43452</c:v>
                </c:pt>
                <c:pt idx="172">
                  <c:v>43453</c:v>
                </c:pt>
                <c:pt idx="173">
                  <c:v>43454</c:v>
                </c:pt>
                <c:pt idx="174">
                  <c:v>43455</c:v>
                </c:pt>
                <c:pt idx="175">
                  <c:v>43458</c:v>
                </c:pt>
                <c:pt idx="176">
                  <c:v>43459</c:v>
                </c:pt>
                <c:pt idx="177">
                  <c:v>43460</c:v>
                </c:pt>
                <c:pt idx="178">
                  <c:v>43461</c:v>
                </c:pt>
                <c:pt idx="179">
                  <c:v>43462</c:v>
                </c:pt>
                <c:pt idx="180">
                  <c:v>43465</c:v>
                </c:pt>
                <c:pt idx="181">
                  <c:v>43466</c:v>
                </c:pt>
                <c:pt idx="182">
                  <c:v>43467</c:v>
                </c:pt>
                <c:pt idx="183">
                  <c:v>43468</c:v>
                </c:pt>
                <c:pt idx="184">
                  <c:v>43469</c:v>
                </c:pt>
                <c:pt idx="185">
                  <c:v>43472</c:v>
                </c:pt>
                <c:pt idx="186">
                  <c:v>43473</c:v>
                </c:pt>
                <c:pt idx="187">
                  <c:v>43474</c:v>
                </c:pt>
                <c:pt idx="188">
                  <c:v>43475</c:v>
                </c:pt>
                <c:pt idx="189">
                  <c:v>43476</c:v>
                </c:pt>
                <c:pt idx="190">
                  <c:v>43479</c:v>
                </c:pt>
                <c:pt idx="191">
                  <c:v>43480</c:v>
                </c:pt>
                <c:pt idx="192">
                  <c:v>43481</c:v>
                </c:pt>
                <c:pt idx="193">
                  <c:v>43482</c:v>
                </c:pt>
                <c:pt idx="194">
                  <c:v>43483</c:v>
                </c:pt>
                <c:pt idx="195">
                  <c:v>43486</c:v>
                </c:pt>
                <c:pt idx="196">
                  <c:v>43487</c:v>
                </c:pt>
                <c:pt idx="197">
                  <c:v>43488</c:v>
                </c:pt>
                <c:pt idx="198">
                  <c:v>43489</c:v>
                </c:pt>
                <c:pt idx="199">
                  <c:v>43490</c:v>
                </c:pt>
                <c:pt idx="200">
                  <c:v>43493</c:v>
                </c:pt>
                <c:pt idx="201">
                  <c:v>43494</c:v>
                </c:pt>
                <c:pt idx="202">
                  <c:v>43495</c:v>
                </c:pt>
                <c:pt idx="203">
                  <c:v>43496</c:v>
                </c:pt>
                <c:pt idx="204">
                  <c:v>43497</c:v>
                </c:pt>
                <c:pt idx="205">
                  <c:v>43500</c:v>
                </c:pt>
                <c:pt idx="206">
                  <c:v>43501</c:v>
                </c:pt>
                <c:pt idx="207">
                  <c:v>43502</c:v>
                </c:pt>
                <c:pt idx="208">
                  <c:v>43503</c:v>
                </c:pt>
                <c:pt idx="209">
                  <c:v>43504</c:v>
                </c:pt>
                <c:pt idx="210">
                  <c:v>43507</c:v>
                </c:pt>
                <c:pt idx="211">
                  <c:v>43508</c:v>
                </c:pt>
                <c:pt idx="212">
                  <c:v>43509</c:v>
                </c:pt>
                <c:pt idx="213">
                  <c:v>43510</c:v>
                </c:pt>
                <c:pt idx="214">
                  <c:v>43511</c:v>
                </c:pt>
                <c:pt idx="215">
                  <c:v>43514</c:v>
                </c:pt>
                <c:pt idx="216">
                  <c:v>43515</c:v>
                </c:pt>
                <c:pt idx="217">
                  <c:v>43516</c:v>
                </c:pt>
                <c:pt idx="218">
                  <c:v>43517</c:v>
                </c:pt>
                <c:pt idx="219">
                  <c:v>43518</c:v>
                </c:pt>
                <c:pt idx="220">
                  <c:v>43521</c:v>
                </c:pt>
                <c:pt idx="221">
                  <c:v>43522</c:v>
                </c:pt>
                <c:pt idx="222">
                  <c:v>43523</c:v>
                </c:pt>
                <c:pt idx="223">
                  <c:v>43524</c:v>
                </c:pt>
                <c:pt idx="224">
                  <c:v>43525</c:v>
                </c:pt>
                <c:pt idx="225">
                  <c:v>43528</c:v>
                </c:pt>
                <c:pt idx="226">
                  <c:v>43529</c:v>
                </c:pt>
                <c:pt idx="227">
                  <c:v>43530</c:v>
                </c:pt>
                <c:pt idx="228">
                  <c:v>43531</c:v>
                </c:pt>
                <c:pt idx="229">
                  <c:v>43532</c:v>
                </c:pt>
                <c:pt idx="230">
                  <c:v>43535</c:v>
                </c:pt>
                <c:pt idx="231">
                  <c:v>43536</c:v>
                </c:pt>
                <c:pt idx="232">
                  <c:v>43537</c:v>
                </c:pt>
                <c:pt idx="233">
                  <c:v>43538</c:v>
                </c:pt>
                <c:pt idx="234">
                  <c:v>43539</c:v>
                </c:pt>
                <c:pt idx="235">
                  <c:v>43542</c:v>
                </c:pt>
                <c:pt idx="236">
                  <c:v>43543</c:v>
                </c:pt>
                <c:pt idx="237">
                  <c:v>43544</c:v>
                </c:pt>
                <c:pt idx="238">
                  <c:v>43545</c:v>
                </c:pt>
                <c:pt idx="239">
                  <c:v>43546</c:v>
                </c:pt>
                <c:pt idx="240">
                  <c:v>43549</c:v>
                </c:pt>
                <c:pt idx="241">
                  <c:v>43550</c:v>
                </c:pt>
                <c:pt idx="242">
                  <c:v>43551</c:v>
                </c:pt>
                <c:pt idx="243">
                  <c:v>43552</c:v>
                </c:pt>
                <c:pt idx="244">
                  <c:v>43553</c:v>
                </c:pt>
                <c:pt idx="245">
                  <c:v>43556</c:v>
                </c:pt>
                <c:pt idx="246">
                  <c:v>43557</c:v>
                </c:pt>
                <c:pt idx="247">
                  <c:v>43558</c:v>
                </c:pt>
                <c:pt idx="248">
                  <c:v>43559</c:v>
                </c:pt>
                <c:pt idx="249">
                  <c:v>43560</c:v>
                </c:pt>
                <c:pt idx="250">
                  <c:v>43563</c:v>
                </c:pt>
                <c:pt idx="251">
                  <c:v>43564</c:v>
                </c:pt>
                <c:pt idx="252">
                  <c:v>43565</c:v>
                </c:pt>
                <c:pt idx="253">
                  <c:v>43566</c:v>
                </c:pt>
                <c:pt idx="254">
                  <c:v>43567</c:v>
                </c:pt>
                <c:pt idx="255">
                  <c:v>43570</c:v>
                </c:pt>
                <c:pt idx="256">
                  <c:v>43571</c:v>
                </c:pt>
                <c:pt idx="257">
                  <c:v>43572</c:v>
                </c:pt>
                <c:pt idx="258">
                  <c:v>43573</c:v>
                </c:pt>
                <c:pt idx="259">
                  <c:v>43574</c:v>
                </c:pt>
                <c:pt idx="260">
                  <c:v>43577</c:v>
                </c:pt>
                <c:pt idx="261">
                  <c:v>43578</c:v>
                </c:pt>
                <c:pt idx="262">
                  <c:v>43579</c:v>
                </c:pt>
                <c:pt idx="263">
                  <c:v>43580</c:v>
                </c:pt>
                <c:pt idx="264">
                  <c:v>43581</c:v>
                </c:pt>
                <c:pt idx="265">
                  <c:v>43584</c:v>
                </c:pt>
                <c:pt idx="266">
                  <c:v>43585</c:v>
                </c:pt>
                <c:pt idx="267">
                  <c:v>43586</c:v>
                </c:pt>
                <c:pt idx="268">
                  <c:v>43587</c:v>
                </c:pt>
                <c:pt idx="269">
                  <c:v>43588</c:v>
                </c:pt>
                <c:pt idx="270">
                  <c:v>43591</c:v>
                </c:pt>
                <c:pt idx="271">
                  <c:v>43592</c:v>
                </c:pt>
                <c:pt idx="272">
                  <c:v>43593</c:v>
                </c:pt>
                <c:pt idx="273">
                  <c:v>43594</c:v>
                </c:pt>
                <c:pt idx="274">
                  <c:v>43595</c:v>
                </c:pt>
                <c:pt idx="275">
                  <c:v>43598</c:v>
                </c:pt>
                <c:pt idx="276">
                  <c:v>43599</c:v>
                </c:pt>
                <c:pt idx="277">
                  <c:v>43600</c:v>
                </c:pt>
                <c:pt idx="278">
                  <c:v>43601</c:v>
                </c:pt>
                <c:pt idx="279">
                  <c:v>43602</c:v>
                </c:pt>
                <c:pt idx="280">
                  <c:v>43605</c:v>
                </c:pt>
                <c:pt idx="281">
                  <c:v>43606</c:v>
                </c:pt>
                <c:pt idx="282">
                  <c:v>43607</c:v>
                </c:pt>
                <c:pt idx="283">
                  <c:v>43608</c:v>
                </c:pt>
                <c:pt idx="284">
                  <c:v>43609</c:v>
                </c:pt>
                <c:pt idx="285">
                  <c:v>43612</c:v>
                </c:pt>
                <c:pt idx="286">
                  <c:v>43613</c:v>
                </c:pt>
                <c:pt idx="287">
                  <c:v>43614</c:v>
                </c:pt>
                <c:pt idx="288">
                  <c:v>43615</c:v>
                </c:pt>
                <c:pt idx="289">
                  <c:v>43616</c:v>
                </c:pt>
                <c:pt idx="290">
                  <c:v>43619</c:v>
                </c:pt>
                <c:pt idx="291">
                  <c:v>43620</c:v>
                </c:pt>
                <c:pt idx="292">
                  <c:v>43621</c:v>
                </c:pt>
                <c:pt idx="293">
                  <c:v>43622</c:v>
                </c:pt>
                <c:pt idx="294">
                  <c:v>43623</c:v>
                </c:pt>
                <c:pt idx="295">
                  <c:v>43626</c:v>
                </c:pt>
                <c:pt idx="296">
                  <c:v>43627</c:v>
                </c:pt>
                <c:pt idx="297">
                  <c:v>43628</c:v>
                </c:pt>
                <c:pt idx="298">
                  <c:v>43629</c:v>
                </c:pt>
                <c:pt idx="299">
                  <c:v>43630</c:v>
                </c:pt>
                <c:pt idx="300">
                  <c:v>43633</c:v>
                </c:pt>
                <c:pt idx="301">
                  <c:v>43634</c:v>
                </c:pt>
                <c:pt idx="302">
                  <c:v>43635</c:v>
                </c:pt>
                <c:pt idx="303">
                  <c:v>43636</c:v>
                </c:pt>
                <c:pt idx="304">
                  <c:v>43637</c:v>
                </c:pt>
                <c:pt idx="305">
                  <c:v>43640</c:v>
                </c:pt>
                <c:pt idx="306">
                  <c:v>43641</c:v>
                </c:pt>
                <c:pt idx="307">
                  <c:v>43642</c:v>
                </c:pt>
                <c:pt idx="308">
                  <c:v>43643</c:v>
                </c:pt>
                <c:pt idx="309">
                  <c:v>43644</c:v>
                </c:pt>
                <c:pt idx="310">
                  <c:v>43647</c:v>
                </c:pt>
                <c:pt idx="311">
                  <c:v>43648</c:v>
                </c:pt>
                <c:pt idx="312">
                  <c:v>43649</c:v>
                </c:pt>
                <c:pt idx="313">
                  <c:v>43650</c:v>
                </c:pt>
                <c:pt idx="314">
                  <c:v>43651</c:v>
                </c:pt>
                <c:pt idx="315">
                  <c:v>43654</c:v>
                </c:pt>
                <c:pt idx="316">
                  <c:v>43655</c:v>
                </c:pt>
                <c:pt idx="317">
                  <c:v>43656</c:v>
                </c:pt>
                <c:pt idx="318">
                  <c:v>43657</c:v>
                </c:pt>
                <c:pt idx="319">
                  <c:v>43658</c:v>
                </c:pt>
                <c:pt idx="320">
                  <c:v>43661</c:v>
                </c:pt>
                <c:pt idx="321">
                  <c:v>43662</c:v>
                </c:pt>
                <c:pt idx="322">
                  <c:v>43663</c:v>
                </c:pt>
                <c:pt idx="323">
                  <c:v>43664</c:v>
                </c:pt>
                <c:pt idx="324">
                  <c:v>43665</c:v>
                </c:pt>
                <c:pt idx="325">
                  <c:v>43668</c:v>
                </c:pt>
                <c:pt idx="326">
                  <c:v>43669</c:v>
                </c:pt>
                <c:pt idx="327">
                  <c:v>43670</c:v>
                </c:pt>
                <c:pt idx="328">
                  <c:v>43671</c:v>
                </c:pt>
                <c:pt idx="329">
                  <c:v>43672</c:v>
                </c:pt>
                <c:pt idx="330">
                  <c:v>43675</c:v>
                </c:pt>
                <c:pt idx="331">
                  <c:v>43676</c:v>
                </c:pt>
                <c:pt idx="332">
                  <c:v>43677</c:v>
                </c:pt>
                <c:pt idx="333">
                  <c:v>43678</c:v>
                </c:pt>
                <c:pt idx="334">
                  <c:v>43679</c:v>
                </c:pt>
                <c:pt idx="335">
                  <c:v>43682</c:v>
                </c:pt>
                <c:pt idx="336">
                  <c:v>43683</c:v>
                </c:pt>
                <c:pt idx="337">
                  <c:v>43684</c:v>
                </c:pt>
                <c:pt idx="338">
                  <c:v>43685</c:v>
                </c:pt>
                <c:pt idx="339">
                  <c:v>43686</c:v>
                </c:pt>
                <c:pt idx="340">
                  <c:v>43689</c:v>
                </c:pt>
                <c:pt idx="341">
                  <c:v>43690</c:v>
                </c:pt>
                <c:pt idx="342">
                  <c:v>43691</c:v>
                </c:pt>
                <c:pt idx="343">
                  <c:v>43692</c:v>
                </c:pt>
                <c:pt idx="344">
                  <c:v>43693</c:v>
                </c:pt>
                <c:pt idx="345">
                  <c:v>43696</c:v>
                </c:pt>
                <c:pt idx="346">
                  <c:v>43697</c:v>
                </c:pt>
                <c:pt idx="347">
                  <c:v>43698</c:v>
                </c:pt>
                <c:pt idx="348">
                  <c:v>43699</c:v>
                </c:pt>
                <c:pt idx="349">
                  <c:v>43700</c:v>
                </c:pt>
                <c:pt idx="350">
                  <c:v>43703</c:v>
                </c:pt>
                <c:pt idx="351">
                  <c:v>43704</c:v>
                </c:pt>
                <c:pt idx="352">
                  <c:v>43705</c:v>
                </c:pt>
                <c:pt idx="353">
                  <c:v>43706</c:v>
                </c:pt>
                <c:pt idx="354">
                  <c:v>43707</c:v>
                </c:pt>
                <c:pt idx="355">
                  <c:v>43710</c:v>
                </c:pt>
                <c:pt idx="356">
                  <c:v>43711</c:v>
                </c:pt>
                <c:pt idx="357">
                  <c:v>43712</c:v>
                </c:pt>
                <c:pt idx="358">
                  <c:v>43713</c:v>
                </c:pt>
                <c:pt idx="359">
                  <c:v>43714</c:v>
                </c:pt>
                <c:pt idx="360">
                  <c:v>43717</c:v>
                </c:pt>
                <c:pt idx="361">
                  <c:v>43718</c:v>
                </c:pt>
                <c:pt idx="362">
                  <c:v>43719</c:v>
                </c:pt>
                <c:pt idx="363">
                  <c:v>43720</c:v>
                </c:pt>
                <c:pt idx="364">
                  <c:v>43721</c:v>
                </c:pt>
                <c:pt idx="365">
                  <c:v>43724</c:v>
                </c:pt>
                <c:pt idx="366">
                  <c:v>43725</c:v>
                </c:pt>
                <c:pt idx="367">
                  <c:v>43726</c:v>
                </c:pt>
                <c:pt idx="368">
                  <c:v>43727</c:v>
                </c:pt>
                <c:pt idx="369">
                  <c:v>43728</c:v>
                </c:pt>
                <c:pt idx="370">
                  <c:v>43731</c:v>
                </c:pt>
                <c:pt idx="371">
                  <c:v>43732</c:v>
                </c:pt>
                <c:pt idx="372">
                  <c:v>43733</c:v>
                </c:pt>
                <c:pt idx="373">
                  <c:v>43734</c:v>
                </c:pt>
                <c:pt idx="374">
                  <c:v>43735</c:v>
                </c:pt>
                <c:pt idx="375">
                  <c:v>43738</c:v>
                </c:pt>
                <c:pt idx="376">
                  <c:v>43739</c:v>
                </c:pt>
                <c:pt idx="377">
                  <c:v>43740</c:v>
                </c:pt>
                <c:pt idx="378">
                  <c:v>43741</c:v>
                </c:pt>
                <c:pt idx="379">
                  <c:v>43742</c:v>
                </c:pt>
                <c:pt idx="380">
                  <c:v>43745</c:v>
                </c:pt>
                <c:pt idx="381">
                  <c:v>43746</c:v>
                </c:pt>
                <c:pt idx="382">
                  <c:v>43747</c:v>
                </c:pt>
                <c:pt idx="383">
                  <c:v>43748</c:v>
                </c:pt>
                <c:pt idx="384">
                  <c:v>43749</c:v>
                </c:pt>
                <c:pt idx="385">
                  <c:v>43752</c:v>
                </c:pt>
                <c:pt idx="386">
                  <c:v>43753</c:v>
                </c:pt>
                <c:pt idx="387">
                  <c:v>43754</c:v>
                </c:pt>
                <c:pt idx="388">
                  <c:v>43755</c:v>
                </c:pt>
                <c:pt idx="389">
                  <c:v>43756</c:v>
                </c:pt>
                <c:pt idx="390">
                  <c:v>43759</c:v>
                </c:pt>
                <c:pt idx="391">
                  <c:v>43760</c:v>
                </c:pt>
                <c:pt idx="392">
                  <c:v>43761</c:v>
                </c:pt>
                <c:pt idx="393">
                  <c:v>43762</c:v>
                </c:pt>
                <c:pt idx="394">
                  <c:v>43763</c:v>
                </c:pt>
                <c:pt idx="395">
                  <c:v>43766</c:v>
                </c:pt>
                <c:pt idx="396">
                  <c:v>43767</c:v>
                </c:pt>
                <c:pt idx="397">
                  <c:v>43768</c:v>
                </c:pt>
                <c:pt idx="398">
                  <c:v>43769</c:v>
                </c:pt>
                <c:pt idx="399">
                  <c:v>43770</c:v>
                </c:pt>
                <c:pt idx="400">
                  <c:v>43773</c:v>
                </c:pt>
                <c:pt idx="401">
                  <c:v>43774</c:v>
                </c:pt>
                <c:pt idx="402">
                  <c:v>43775</c:v>
                </c:pt>
                <c:pt idx="403">
                  <c:v>43776</c:v>
                </c:pt>
                <c:pt idx="404">
                  <c:v>43777</c:v>
                </c:pt>
                <c:pt idx="405">
                  <c:v>43780</c:v>
                </c:pt>
                <c:pt idx="406">
                  <c:v>43781</c:v>
                </c:pt>
                <c:pt idx="407">
                  <c:v>43782</c:v>
                </c:pt>
                <c:pt idx="408">
                  <c:v>43783</c:v>
                </c:pt>
                <c:pt idx="409">
                  <c:v>43784</c:v>
                </c:pt>
                <c:pt idx="410">
                  <c:v>43787</c:v>
                </c:pt>
                <c:pt idx="411">
                  <c:v>43788</c:v>
                </c:pt>
                <c:pt idx="412">
                  <c:v>43789</c:v>
                </c:pt>
                <c:pt idx="413">
                  <c:v>43790</c:v>
                </c:pt>
                <c:pt idx="414">
                  <c:v>43791</c:v>
                </c:pt>
                <c:pt idx="415">
                  <c:v>43794</c:v>
                </c:pt>
                <c:pt idx="416">
                  <c:v>43795</c:v>
                </c:pt>
                <c:pt idx="417">
                  <c:v>43796</c:v>
                </c:pt>
                <c:pt idx="418">
                  <c:v>43797</c:v>
                </c:pt>
                <c:pt idx="419">
                  <c:v>43798</c:v>
                </c:pt>
                <c:pt idx="420">
                  <c:v>43801</c:v>
                </c:pt>
                <c:pt idx="421">
                  <c:v>43802</c:v>
                </c:pt>
                <c:pt idx="422">
                  <c:v>43803</c:v>
                </c:pt>
                <c:pt idx="423">
                  <c:v>43804</c:v>
                </c:pt>
                <c:pt idx="424">
                  <c:v>43805</c:v>
                </c:pt>
                <c:pt idx="425">
                  <c:v>43808</c:v>
                </c:pt>
                <c:pt idx="426">
                  <c:v>43809</c:v>
                </c:pt>
                <c:pt idx="427">
                  <c:v>43810</c:v>
                </c:pt>
                <c:pt idx="428">
                  <c:v>43811</c:v>
                </c:pt>
                <c:pt idx="429">
                  <c:v>43812</c:v>
                </c:pt>
                <c:pt idx="430">
                  <c:v>43815</c:v>
                </c:pt>
                <c:pt idx="431">
                  <c:v>43816</c:v>
                </c:pt>
                <c:pt idx="432">
                  <c:v>43817</c:v>
                </c:pt>
                <c:pt idx="433">
                  <c:v>43818</c:v>
                </c:pt>
                <c:pt idx="434">
                  <c:v>43819</c:v>
                </c:pt>
                <c:pt idx="435">
                  <c:v>43822</c:v>
                </c:pt>
                <c:pt idx="436">
                  <c:v>43823</c:v>
                </c:pt>
                <c:pt idx="437">
                  <c:v>43824</c:v>
                </c:pt>
                <c:pt idx="438">
                  <c:v>43825</c:v>
                </c:pt>
                <c:pt idx="439">
                  <c:v>43826</c:v>
                </c:pt>
                <c:pt idx="440">
                  <c:v>43829</c:v>
                </c:pt>
                <c:pt idx="441">
                  <c:v>43830</c:v>
                </c:pt>
                <c:pt idx="442">
                  <c:v>43831</c:v>
                </c:pt>
                <c:pt idx="443">
                  <c:v>43832</c:v>
                </c:pt>
                <c:pt idx="444">
                  <c:v>43833</c:v>
                </c:pt>
                <c:pt idx="445">
                  <c:v>43836</c:v>
                </c:pt>
                <c:pt idx="446">
                  <c:v>43837</c:v>
                </c:pt>
                <c:pt idx="447">
                  <c:v>43838</c:v>
                </c:pt>
                <c:pt idx="448">
                  <c:v>43839</c:v>
                </c:pt>
                <c:pt idx="449">
                  <c:v>43840</c:v>
                </c:pt>
                <c:pt idx="450">
                  <c:v>43843</c:v>
                </c:pt>
                <c:pt idx="451">
                  <c:v>43844</c:v>
                </c:pt>
                <c:pt idx="452">
                  <c:v>43845</c:v>
                </c:pt>
                <c:pt idx="453">
                  <c:v>43846</c:v>
                </c:pt>
                <c:pt idx="454">
                  <c:v>43847</c:v>
                </c:pt>
                <c:pt idx="455">
                  <c:v>43850</c:v>
                </c:pt>
                <c:pt idx="456">
                  <c:v>43851</c:v>
                </c:pt>
                <c:pt idx="457">
                  <c:v>43852</c:v>
                </c:pt>
                <c:pt idx="458">
                  <c:v>43853</c:v>
                </c:pt>
                <c:pt idx="459">
                  <c:v>43854</c:v>
                </c:pt>
                <c:pt idx="460">
                  <c:v>43857</c:v>
                </c:pt>
                <c:pt idx="461">
                  <c:v>43858</c:v>
                </c:pt>
                <c:pt idx="462">
                  <c:v>43859</c:v>
                </c:pt>
                <c:pt idx="463">
                  <c:v>43860</c:v>
                </c:pt>
                <c:pt idx="464">
                  <c:v>43861</c:v>
                </c:pt>
                <c:pt idx="465">
                  <c:v>43864</c:v>
                </c:pt>
                <c:pt idx="466">
                  <c:v>43865</c:v>
                </c:pt>
                <c:pt idx="467">
                  <c:v>43866</c:v>
                </c:pt>
                <c:pt idx="468">
                  <c:v>43867</c:v>
                </c:pt>
                <c:pt idx="469">
                  <c:v>43868</c:v>
                </c:pt>
                <c:pt idx="470">
                  <c:v>43871</c:v>
                </c:pt>
                <c:pt idx="471">
                  <c:v>43872</c:v>
                </c:pt>
                <c:pt idx="472">
                  <c:v>43873</c:v>
                </c:pt>
                <c:pt idx="473">
                  <c:v>43874</c:v>
                </c:pt>
                <c:pt idx="474">
                  <c:v>43875</c:v>
                </c:pt>
                <c:pt idx="475">
                  <c:v>43878</c:v>
                </c:pt>
                <c:pt idx="476">
                  <c:v>43879</c:v>
                </c:pt>
                <c:pt idx="477">
                  <c:v>43880</c:v>
                </c:pt>
                <c:pt idx="478">
                  <c:v>43881</c:v>
                </c:pt>
                <c:pt idx="479">
                  <c:v>43882</c:v>
                </c:pt>
                <c:pt idx="480">
                  <c:v>43885</c:v>
                </c:pt>
                <c:pt idx="481">
                  <c:v>43886</c:v>
                </c:pt>
                <c:pt idx="482">
                  <c:v>43887</c:v>
                </c:pt>
                <c:pt idx="483">
                  <c:v>43888</c:v>
                </c:pt>
                <c:pt idx="484">
                  <c:v>43889</c:v>
                </c:pt>
                <c:pt idx="485">
                  <c:v>43892</c:v>
                </c:pt>
                <c:pt idx="486">
                  <c:v>43893</c:v>
                </c:pt>
                <c:pt idx="487">
                  <c:v>43894</c:v>
                </c:pt>
                <c:pt idx="488">
                  <c:v>43895</c:v>
                </c:pt>
                <c:pt idx="489">
                  <c:v>43896</c:v>
                </c:pt>
                <c:pt idx="490">
                  <c:v>43899</c:v>
                </c:pt>
                <c:pt idx="491">
                  <c:v>43900</c:v>
                </c:pt>
                <c:pt idx="492">
                  <c:v>43901</c:v>
                </c:pt>
                <c:pt idx="493">
                  <c:v>43902</c:v>
                </c:pt>
                <c:pt idx="494">
                  <c:v>43903</c:v>
                </c:pt>
                <c:pt idx="495">
                  <c:v>43906</c:v>
                </c:pt>
                <c:pt idx="496">
                  <c:v>43907</c:v>
                </c:pt>
                <c:pt idx="497">
                  <c:v>43908</c:v>
                </c:pt>
                <c:pt idx="498">
                  <c:v>43909</c:v>
                </c:pt>
                <c:pt idx="499">
                  <c:v>43910</c:v>
                </c:pt>
                <c:pt idx="500">
                  <c:v>43913</c:v>
                </c:pt>
                <c:pt idx="501">
                  <c:v>43914</c:v>
                </c:pt>
                <c:pt idx="502">
                  <c:v>43915</c:v>
                </c:pt>
                <c:pt idx="503">
                  <c:v>43916</c:v>
                </c:pt>
                <c:pt idx="504">
                  <c:v>43917</c:v>
                </c:pt>
                <c:pt idx="505">
                  <c:v>43920</c:v>
                </c:pt>
                <c:pt idx="506">
                  <c:v>43921</c:v>
                </c:pt>
                <c:pt idx="507">
                  <c:v>43922</c:v>
                </c:pt>
                <c:pt idx="508">
                  <c:v>43923</c:v>
                </c:pt>
                <c:pt idx="509">
                  <c:v>43924</c:v>
                </c:pt>
                <c:pt idx="510">
                  <c:v>43927</c:v>
                </c:pt>
                <c:pt idx="511">
                  <c:v>43928</c:v>
                </c:pt>
                <c:pt idx="512">
                  <c:v>43929</c:v>
                </c:pt>
                <c:pt idx="513">
                  <c:v>43930</c:v>
                </c:pt>
                <c:pt idx="514">
                  <c:v>43931</c:v>
                </c:pt>
                <c:pt idx="515">
                  <c:v>43934</c:v>
                </c:pt>
                <c:pt idx="516">
                  <c:v>43935</c:v>
                </c:pt>
                <c:pt idx="517">
                  <c:v>43936</c:v>
                </c:pt>
                <c:pt idx="518">
                  <c:v>43937</c:v>
                </c:pt>
                <c:pt idx="519">
                  <c:v>43938</c:v>
                </c:pt>
                <c:pt idx="520">
                  <c:v>43941</c:v>
                </c:pt>
                <c:pt idx="521">
                  <c:v>43942</c:v>
                </c:pt>
                <c:pt idx="522">
                  <c:v>43943</c:v>
                </c:pt>
                <c:pt idx="523">
                  <c:v>43944</c:v>
                </c:pt>
                <c:pt idx="524">
                  <c:v>43945</c:v>
                </c:pt>
                <c:pt idx="525">
                  <c:v>43948</c:v>
                </c:pt>
                <c:pt idx="526">
                  <c:v>43949</c:v>
                </c:pt>
                <c:pt idx="527">
                  <c:v>43950</c:v>
                </c:pt>
                <c:pt idx="528">
                  <c:v>43951</c:v>
                </c:pt>
                <c:pt idx="529">
                  <c:v>43952</c:v>
                </c:pt>
                <c:pt idx="530">
                  <c:v>43955</c:v>
                </c:pt>
                <c:pt idx="531">
                  <c:v>43956</c:v>
                </c:pt>
                <c:pt idx="532">
                  <c:v>43957</c:v>
                </c:pt>
                <c:pt idx="533">
                  <c:v>43958</c:v>
                </c:pt>
                <c:pt idx="534">
                  <c:v>43959</c:v>
                </c:pt>
                <c:pt idx="535">
                  <c:v>43962</c:v>
                </c:pt>
                <c:pt idx="536">
                  <c:v>43963</c:v>
                </c:pt>
                <c:pt idx="537">
                  <c:v>43964</c:v>
                </c:pt>
                <c:pt idx="538">
                  <c:v>43965</c:v>
                </c:pt>
                <c:pt idx="539">
                  <c:v>43966</c:v>
                </c:pt>
                <c:pt idx="540">
                  <c:v>43969</c:v>
                </c:pt>
                <c:pt idx="541">
                  <c:v>43970</c:v>
                </c:pt>
                <c:pt idx="542">
                  <c:v>43971</c:v>
                </c:pt>
                <c:pt idx="543">
                  <c:v>43972</c:v>
                </c:pt>
                <c:pt idx="544">
                  <c:v>43973</c:v>
                </c:pt>
                <c:pt idx="545">
                  <c:v>43976</c:v>
                </c:pt>
                <c:pt idx="546">
                  <c:v>43977</c:v>
                </c:pt>
                <c:pt idx="547">
                  <c:v>43978</c:v>
                </c:pt>
                <c:pt idx="548">
                  <c:v>43979</c:v>
                </c:pt>
                <c:pt idx="549">
                  <c:v>43980</c:v>
                </c:pt>
                <c:pt idx="550">
                  <c:v>43983</c:v>
                </c:pt>
                <c:pt idx="551">
                  <c:v>43984</c:v>
                </c:pt>
                <c:pt idx="552">
                  <c:v>43985</c:v>
                </c:pt>
                <c:pt idx="553">
                  <c:v>43986</c:v>
                </c:pt>
                <c:pt idx="554">
                  <c:v>43987</c:v>
                </c:pt>
                <c:pt idx="555">
                  <c:v>43990</c:v>
                </c:pt>
                <c:pt idx="556">
                  <c:v>43991</c:v>
                </c:pt>
                <c:pt idx="557">
                  <c:v>43992</c:v>
                </c:pt>
                <c:pt idx="558">
                  <c:v>43993</c:v>
                </c:pt>
                <c:pt idx="559">
                  <c:v>43994</c:v>
                </c:pt>
                <c:pt idx="560">
                  <c:v>43997</c:v>
                </c:pt>
                <c:pt idx="561">
                  <c:v>43998</c:v>
                </c:pt>
                <c:pt idx="562">
                  <c:v>43999</c:v>
                </c:pt>
                <c:pt idx="563">
                  <c:v>44000</c:v>
                </c:pt>
                <c:pt idx="564">
                  <c:v>44001</c:v>
                </c:pt>
                <c:pt idx="565">
                  <c:v>44004</c:v>
                </c:pt>
                <c:pt idx="566">
                  <c:v>44005</c:v>
                </c:pt>
                <c:pt idx="567">
                  <c:v>44006</c:v>
                </c:pt>
                <c:pt idx="568">
                  <c:v>44007</c:v>
                </c:pt>
                <c:pt idx="569">
                  <c:v>44008</c:v>
                </c:pt>
                <c:pt idx="570">
                  <c:v>44011</c:v>
                </c:pt>
                <c:pt idx="571">
                  <c:v>44012</c:v>
                </c:pt>
                <c:pt idx="572">
                  <c:v>44013</c:v>
                </c:pt>
                <c:pt idx="573">
                  <c:v>44014</c:v>
                </c:pt>
                <c:pt idx="574">
                  <c:v>44015</c:v>
                </c:pt>
                <c:pt idx="575">
                  <c:v>44018</c:v>
                </c:pt>
                <c:pt idx="576">
                  <c:v>44019</c:v>
                </c:pt>
                <c:pt idx="577">
                  <c:v>44020</c:v>
                </c:pt>
                <c:pt idx="578">
                  <c:v>44021</c:v>
                </c:pt>
                <c:pt idx="579">
                  <c:v>44022</c:v>
                </c:pt>
                <c:pt idx="580">
                  <c:v>44025</c:v>
                </c:pt>
                <c:pt idx="581">
                  <c:v>44026</c:v>
                </c:pt>
                <c:pt idx="582">
                  <c:v>44027</c:v>
                </c:pt>
                <c:pt idx="583">
                  <c:v>44028</c:v>
                </c:pt>
                <c:pt idx="584">
                  <c:v>44029</c:v>
                </c:pt>
                <c:pt idx="585">
                  <c:v>44032</c:v>
                </c:pt>
                <c:pt idx="586">
                  <c:v>44033</c:v>
                </c:pt>
                <c:pt idx="587">
                  <c:v>44034</c:v>
                </c:pt>
                <c:pt idx="588">
                  <c:v>44035</c:v>
                </c:pt>
                <c:pt idx="589">
                  <c:v>44036</c:v>
                </c:pt>
                <c:pt idx="590">
                  <c:v>44039</c:v>
                </c:pt>
                <c:pt idx="591">
                  <c:v>44040</c:v>
                </c:pt>
                <c:pt idx="592">
                  <c:v>44041</c:v>
                </c:pt>
                <c:pt idx="593">
                  <c:v>44042</c:v>
                </c:pt>
                <c:pt idx="594">
                  <c:v>44043</c:v>
                </c:pt>
                <c:pt idx="595">
                  <c:v>44046</c:v>
                </c:pt>
                <c:pt idx="596">
                  <c:v>44047</c:v>
                </c:pt>
                <c:pt idx="597">
                  <c:v>44048</c:v>
                </c:pt>
                <c:pt idx="598">
                  <c:v>44049</c:v>
                </c:pt>
                <c:pt idx="599">
                  <c:v>44050</c:v>
                </c:pt>
                <c:pt idx="600">
                  <c:v>44053</c:v>
                </c:pt>
                <c:pt idx="601">
                  <c:v>44054</c:v>
                </c:pt>
                <c:pt idx="602">
                  <c:v>44055</c:v>
                </c:pt>
                <c:pt idx="603">
                  <c:v>44056</c:v>
                </c:pt>
                <c:pt idx="604">
                  <c:v>44057</c:v>
                </c:pt>
                <c:pt idx="605">
                  <c:v>44060</c:v>
                </c:pt>
                <c:pt idx="606">
                  <c:v>44061</c:v>
                </c:pt>
                <c:pt idx="607">
                  <c:v>44062</c:v>
                </c:pt>
                <c:pt idx="608">
                  <c:v>44063</c:v>
                </c:pt>
                <c:pt idx="609">
                  <c:v>44064</c:v>
                </c:pt>
                <c:pt idx="610">
                  <c:v>44067</c:v>
                </c:pt>
                <c:pt idx="611">
                  <c:v>44068</c:v>
                </c:pt>
                <c:pt idx="612">
                  <c:v>44069</c:v>
                </c:pt>
                <c:pt idx="613">
                  <c:v>44070</c:v>
                </c:pt>
                <c:pt idx="614">
                  <c:v>44071</c:v>
                </c:pt>
                <c:pt idx="615">
                  <c:v>44074</c:v>
                </c:pt>
                <c:pt idx="616">
                  <c:v>44075</c:v>
                </c:pt>
                <c:pt idx="617">
                  <c:v>44076</c:v>
                </c:pt>
                <c:pt idx="618">
                  <c:v>44077</c:v>
                </c:pt>
                <c:pt idx="619">
                  <c:v>44078</c:v>
                </c:pt>
                <c:pt idx="620">
                  <c:v>44081</c:v>
                </c:pt>
                <c:pt idx="621">
                  <c:v>44082</c:v>
                </c:pt>
                <c:pt idx="622">
                  <c:v>44083</c:v>
                </c:pt>
                <c:pt idx="623">
                  <c:v>44084</c:v>
                </c:pt>
                <c:pt idx="624">
                  <c:v>44085</c:v>
                </c:pt>
                <c:pt idx="625">
                  <c:v>44088</c:v>
                </c:pt>
                <c:pt idx="626">
                  <c:v>44089</c:v>
                </c:pt>
                <c:pt idx="627">
                  <c:v>44090</c:v>
                </c:pt>
                <c:pt idx="628">
                  <c:v>44091</c:v>
                </c:pt>
                <c:pt idx="629">
                  <c:v>44092</c:v>
                </c:pt>
                <c:pt idx="630">
                  <c:v>44095</c:v>
                </c:pt>
                <c:pt idx="631">
                  <c:v>44096</c:v>
                </c:pt>
                <c:pt idx="632">
                  <c:v>44097</c:v>
                </c:pt>
                <c:pt idx="633">
                  <c:v>44098</c:v>
                </c:pt>
                <c:pt idx="634">
                  <c:v>44099</c:v>
                </c:pt>
                <c:pt idx="635">
                  <c:v>44102</c:v>
                </c:pt>
                <c:pt idx="636">
                  <c:v>44103</c:v>
                </c:pt>
                <c:pt idx="637">
                  <c:v>44104</c:v>
                </c:pt>
                <c:pt idx="638">
                  <c:v>44105</c:v>
                </c:pt>
                <c:pt idx="639">
                  <c:v>44106</c:v>
                </c:pt>
                <c:pt idx="640">
                  <c:v>44109</c:v>
                </c:pt>
                <c:pt idx="641">
                  <c:v>44110</c:v>
                </c:pt>
                <c:pt idx="642">
                  <c:v>44111</c:v>
                </c:pt>
                <c:pt idx="643">
                  <c:v>44112</c:v>
                </c:pt>
                <c:pt idx="644">
                  <c:v>44113</c:v>
                </c:pt>
                <c:pt idx="645">
                  <c:v>44116</c:v>
                </c:pt>
                <c:pt idx="646">
                  <c:v>44117</c:v>
                </c:pt>
                <c:pt idx="647">
                  <c:v>44118</c:v>
                </c:pt>
                <c:pt idx="648">
                  <c:v>44119</c:v>
                </c:pt>
                <c:pt idx="649">
                  <c:v>44120</c:v>
                </c:pt>
                <c:pt idx="650">
                  <c:v>44123</c:v>
                </c:pt>
                <c:pt idx="651">
                  <c:v>44124</c:v>
                </c:pt>
                <c:pt idx="652">
                  <c:v>44125</c:v>
                </c:pt>
                <c:pt idx="653">
                  <c:v>44126</c:v>
                </c:pt>
                <c:pt idx="654">
                  <c:v>44127</c:v>
                </c:pt>
                <c:pt idx="655">
                  <c:v>44130</c:v>
                </c:pt>
                <c:pt idx="656">
                  <c:v>44131</c:v>
                </c:pt>
                <c:pt idx="657">
                  <c:v>44132</c:v>
                </c:pt>
                <c:pt idx="658">
                  <c:v>44133</c:v>
                </c:pt>
                <c:pt idx="659">
                  <c:v>44134</c:v>
                </c:pt>
                <c:pt idx="660">
                  <c:v>44137</c:v>
                </c:pt>
                <c:pt idx="661">
                  <c:v>44138</c:v>
                </c:pt>
                <c:pt idx="662">
                  <c:v>44139</c:v>
                </c:pt>
                <c:pt idx="663">
                  <c:v>44140</c:v>
                </c:pt>
                <c:pt idx="664">
                  <c:v>44141</c:v>
                </c:pt>
                <c:pt idx="665">
                  <c:v>44144</c:v>
                </c:pt>
                <c:pt idx="666">
                  <c:v>44145</c:v>
                </c:pt>
                <c:pt idx="667">
                  <c:v>44146</c:v>
                </c:pt>
                <c:pt idx="668">
                  <c:v>44147</c:v>
                </c:pt>
                <c:pt idx="669">
                  <c:v>44148</c:v>
                </c:pt>
                <c:pt idx="670">
                  <c:v>44151</c:v>
                </c:pt>
                <c:pt idx="671">
                  <c:v>44152</c:v>
                </c:pt>
                <c:pt idx="672">
                  <c:v>44153</c:v>
                </c:pt>
                <c:pt idx="673">
                  <c:v>44154</c:v>
                </c:pt>
                <c:pt idx="674">
                  <c:v>44155</c:v>
                </c:pt>
                <c:pt idx="675">
                  <c:v>44158</c:v>
                </c:pt>
                <c:pt idx="676">
                  <c:v>44159</c:v>
                </c:pt>
                <c:pt idx="677">
                  <c:v>44160</c:v>
                </c:pt>
                <c:pt idx="678">
                  <c:v>44161</c:v>
                </c:pt>
                <c:pt idx="679">
                  <c:v>44162</c:v>
                </c:pt>
                <c:pt idx="680">
                  <c:v>44165</c:v>
                </c:pt>
                <c:pt idx="681">
                  <c:v>44166</c:v>
                </c:pt>
                <c:pt idx="682">
                  <c:v>44167</c:v>
                </c:pt>
                <c:pt idx="683">
                  <c:v>44168</c:v>
                </c:pt>
                <c:pt idx="684">
                  <c:v>44169</c:v>
                </c:pt>
                <c:pt idx="685">
                  <c:v>44172</c:v>
                </c:pt>
                <c:pt idx="686">
                  <c:v>44173</c:v>
                </c:pt>
                <c:pt idx="687">
                  <c:v>44174</c:v>
                </c:pt>
                <c:pt idx="688">
                  <c:v>44175</c:v>
                </c:pt>
                <c:pt idx="689">
                  <c:v>44176</c:v>
                </c:pt>
                <c:pt idx="690">
                  <c:v>44179</c:v>
                </c:pt>
                <c:pt idx="691">
                  <c:v>44180</c:v>
                </c:pt>
                <c:pt idx="692">
                  <c:v>44181</c:v>
                </c:pt>
                <c:pt idx="693">
                  <c:v>44182</c:v>
                </c:pt>
                <c:pt idx="694">
                  <c:v>44183</c:v>
                </c:pt>
                <c:pt idx="695">
                  <c:v>44186</c:v>
                </c:pt>
                <c:pt idx="696">
                  <c:v>44187</c:v>
                </c:pt>
                <c:pt idx="697">
                  <c:v>44188</c:v>
                </c:pt>
                <c:pt idx="698">
                  <c:v>44189</c:v>
                </c:pt>
                <c:pt idx="699">
                  <c:v>44190</c:v>
                </c:pt>
                <c:pt idx="700">
                  <c:v>44193</c:v>
                </c:pt>
                <c:pt idx="701">
                  <c:v>44194</c:v>
                </c:pt>
                <c:pt idx="702">
                  <c:v>44195</c:v>
                </c:pt>
                <c:pt idx="703">
                  <c:v>44196</c:v>
                </c:pt>
                <c:pt idx="704">
                  <c:v>44197</c:v>
                </c:pt>
                <c:pt idx="705">
                  <c:v>44200</c:v>
                </c:pt>
                <c:pt idx="706">
                  <c:v>44201</c:v>
                </c:pt>
                <c:pt idx="707">
                  <c:v>44202</c:v>
                </c:pt>
                <c:pt idx="708">
                  <c:v>44203</c:v>
                </c:pt>
                <c:pt idx="709">
                  <c:v>44204</c:v>
                </c:pt>
                <c:pt idx="710">
                  <c:v>44207</c:v>
                </c:pt>
                <c:pt idx="711">
                  <c:v>44208</c:v>
                </c:pt>
                <c:pt idx="712">
                  <c:v>44209</c:v>
                </c:pt>
                <c:pt idx="713">
                  <c:v>44210</c:v>
                </c:pt>
                <c:pt idx="714">
                  <c:v>44211</c:v>
                </c:pt>
                <c:pt idx="715">
                  <c:v>44214</c:v>
                </c:pt>
                <c:pt idx="716">
                  <c:v>44215</c:v>
                </c:pt>
                <c:pt idx="717">
                  <c:v>44216</c:v>
                </c:pt>
                <c:pt idx="718">
                  <c:v>44217</c:v>
                </c:pt>
                <c:pt idx="719">
                  <c:v>44218</c:v>
                </c:pt>
                <c:pt idx="720">
                  <c:v>44221</c:v>
                </c:pt>
                <c:pt idx="721">
                  <c:v>44222</c:v>
                </c:pt>
                <c:pt idx="722">
                  <c:v>44223</c:v>
                </c:pt>
                <c:pt idx="723">
                  <c:v>44224</c:v>
                </c:pt>
                <c:pt idx="724">
                  <c:v>44225</c:v>
                </c:pt>
                <c:pt idx="725">
                  <c:v>44228</c:v>
                </c:pt>
                <c:pt idx="726">
                  <c:v>44229</c:v>
                </c:pt>
                <c:pt idx="727">
                  <c:v>44230</c:v>
                </c:pt>
                <c:pt idx="728">
                  <c:v>44231</c:v>
                </c:pt>
                <c:pt idx="729">
                  <c:v>44232</c:v>
                </c:pt>
                <c:pt idx="730">
                  <c:v>44235</c:v>
                </c:pt>
                <c:pt idx="731">
                  <c:v>44236</c:v>
                </c:pt>
                <c:pt idx="732">
                  <c:v>44237</c:v>
                </c:pt>
                <c:pt idx="733">
                  <c:v>44238</c:v>
                </c:pt>
                <c:pt idx="734">
                  <c:v>44239</c:v>
                </c:pt>
                <c:pt idx="735">
                  <c:v>44242</c:v>
                </c:pt>
                <c:pt idx="736">
                  <c:v>44243</c:v>
                </c:pt>
                <c:pt idx="737">
                  <c:v>44244</c:v>
                </c:pt>
                <c:pt idx="738">
                  <c:v>44245</c:v>
                </c:pt>
                <c:pt idx="739">
                  <c:v>44246</c:v>
                </c:pt>
                <c:pt idx="740">
                  <c:v>44249</c:v>
                </c:pt>
                <c:pt idx="741">
                  <c:v>44250</c:v>
                </c:pt>
                <c:pt idx="742">
                  <c:v>44251</c:v>
                </c:pt>
                <c:pt idx="743">
                  <c:v>44252</c:v>
                </c:pt>
                <c:pt idx="744">
                  <c:v>44253</c:v>
                </c:pt>
                <c:pt idx="745">
                  <c:v>44256</c:v>
                </c:pt>
                <c:pt idx="746">
                  <c:v>44257</c:v>
                </c:pt>
                <c:pt idx="747">
                  <c:v>44258</c:v>
                </c:pt>
                <c:pt idx="748">
                  <c:v>44259</c:v>
                </c:pt>
                <c:pt idx="749">
                  <c:v>44260</c:v>
                </c:pt>
                <c:pt idx="750">
                  <c:v>44263</c:v>
                </c:pt>
                <c:pt idx="751">
                  <c:v>44264</c:v>
                </c:pt>
                <c:pt idx="752">
                  <c:v>44265</c:v>
                </c:pt>
                <c:pt idx="753">
                  <c:v>44266</c:v>
                </c:pt>
                <c:pt idx="754">
                  <c:v>44267</c:v>
                </c:pt>
                <c:pt idx="755">
                  <c:v>44270</c:v>
                </c:pt>
                <c:pt idx="756">
                  <c:v>44271</c:v>
                </c:pt>
                <c:pt idx="757">
                  <c:v>44272</c:v>
                </c:pt>
                <c:pt idx="758">
                  <c:v>44273</c:v>
                </c:pt>
                <c:pt idx="759">
                  <c:v>44274</c:v>
                </c:pt>
                <c:pt idx="760">
                  <c:v>44277</c:v>
                </c:pt>
                <c:pt idx="761">
                  <c:v>44278</c:v>
                </c:pt>
                <c:pt idx="762">
                  <c:v>44279</c:v>
                </c:pt>
                <c:pt idx="763">
                  <c:v>44280</c:v>
                </c:pt>
                <c:pt idx="764">
                  <c:v>44281</c:v>
                </c:pt>
                <c:pt idx="765">
                  <c:v>44284</c:v>
                </c:pt>
                <c:pt idx="766">
                  <c:v>44285</c:v>
                </c:pt>
                <c:pt idx="767">
                  <c:v>44286</c:v>
                </c:pt>
                <c:pt idx="768">
                  <c:v>44287</c:v>
                </c:pt>
                <c:pt idx="769">
                  <c:v>44288</c:v>
                </c:pt>
                <c:pt idx="770">
                  <c:v>44291</c:v>
                </c:pt>
                <c:pt idx="771">
                  <c:v>44292</c:v>
                </c:pt>
                <c:pt idx="772">
                  <c:v>44293</c:v>
                </c:pt>
                <c:pt idx="773">
                  <c:v>44294</c:v>
                </c:pt>
                <c:pt idx="774">
                  <c:v>44295</c:v>
                </c:pt>
                <c:pt idx="775">
                  <c:v>44298</c:v>
                </c:pt>
                <c:pt idx="776">
                  <c:v>44299</c:v>
                </c:pt>
                <c:pt idx="777">
                  <c:v>44300</c:v>
                </c:pt>
                <c:pt idx="778">
                  <c:v>44301</c:v>
                </c:pt>
                <c:pt idx="779">
                  <c:v>44302</c:v>
                </c:pt>
                <c:pt idx="780">
                  <c:v>44305</c:v>
                </c:pt>
                <c:pt idx="781">
                  <c:v>44306</c:v>
                </c:pt>
                <c:pt idx="782">
                  <c:v>44307</c:v>
                </c:pt>
                <c:pt idx="783">
                  <c:v>44308</c:v>
                </c:pt>
                <c:pt idx="784">
                  <c:v>44309</c:v>
                </c:pt>
                <c:pt idx="785">
                  <c:v>44312</c:v>
                </c:pt>
                <c:pt idx="786">
                  <c:v>44313</c:v>
                </c:pt>
                <c:pt idx="787">
                  <c:v>44314</c:v>
                </c:pt>
                <c:pt idx="788">
                  <c:v>44315</c:v>
                </c:pt>
                <c:pt idx="789">
                  <c:v>44316</c:v>
                </c:pt>
              </c:numCache>
            </c:numRef>
          </c:cat>
          <c:val>
            <c:numRef>
              <c:f>Daily!$M$11:$M$1003</c:f>
              <c:numCache>
                <c:formatCode>General</c:formatCode>
                <c:ptCount val="993"/>
                <c:pt idx="0">
                  <c:v>182.57</c:v>
                </c:pt>
                <c:pt idx="1">
                  <c:v>173.9</c:v>
                </c:pt>
                <c:pt idx="2">
                  <c:v>173.9</c:v>
                </c:pt>
                <c:pt idx="3">
                  <c:v>173.9</c:v>
                </c:pt>
                <c:pt idx="4">
                  <c:v>173.9</c:v>
                </c:pt>
                <c:pt idx="5">
                  <c:v>173.9</c:v>
                </c:pt>
                <c:pt idx="6">
                  <c:v>173.9</c:v>
                </c:pt>
                <c:pt idx="7">
                  <c:v>173.9</c:v>
                </c:pt>
                <c:pt idx="8">
                  <c:v>173.9</c:v>
                </c:pt>
                <c:pt idx="9">
                  <c:v>175.87</c:v>
                </c:pt>
                <c:pt idx="10">
                  <c:v>175.87</c:v>
                </c:pt>
                <c:pt idx="11">
                  <c:v>175.87</c:v>
                </c:pt>
                <c:pt idx="12">
                  <c:v>180</c:v>
                </c:pt>
                <c:pt idx="13">
                  <c:v>180</c:v>
                </c:pt>
                <c:pt idx="14">
                  <c:v>180</c:v>
                </c:pt>
                <c:pt idx="15">
                  <c:v>180</c:v>
                </c:pt>
                <c:pt idx="16">
                  <c:v>180</c:v>
                </c:pt>
                <c:pt idx="17">
                  <c:v>180</c:v>
                </c:pt>
                <c:pt idx="18">
                  <c:v>180</c:v>
                </c:pt>
                <c:pt idx="19">
                  <c:v>180</c:v>
                </c:pt>
                <c:pt idx="20">
                  <c:v>183.98</c:v>
                </c:pt>
                <c:pt idx="21">
                  <c:v>183.98</c:v>
                </c:pt>
                <c:pt idx="22">
                  <c:v>183.98</c:v>
                </c:pt>
                <c:pt idx="23">
                  <c:v>183.98</c:v>
                </c:pt>
                <c:pt idx="24">
                  <c:v>183.98</c:v>
                </c:pt>
                <c:pt idx="25">
                  <c:v>183.98</c:v>
                </c:pt>
                <c:pt idx="26">
                  <c:v>183.98</c:v>
                </c:pt>
                <c:pt idx="27">
                  <c:v>184.43</c:v>
                </c:pt>
                <c:pt idx="28">
                  <c:v>185.39</c:v>
                </c:pt>
                <c:pt idx="29">
                  <c:v>188.21</c:v>
                </c:pt>
                <c:pt idx="30">
                  <c:v>186.89</c:v>
                </c:pt>
                <c:pt idx="31">
                  <c:v>186.89</c:v>
                </c:pt>
                <c:pt idx="32">
                  <c:v>186.89</c:v>
                </c:pt>
                <c:pt idx="33">
                  <c:v>190.95</c:v>
                </c:pt>
                <c:pt idx="34">
                  <c:v>190.95</c:v>
                </c:pt>
                <c:pt idx="35">
                  <c:v>190.95</c:v>
                </c:pt>
                <c:pt idx="36">
                  <c:v>192.6</c:v>
                </c:pt>
                <c:pt idx="37">
                  <c:v>192.6</c:v>
                </c:pt>
                <c:pt idx="38">
                  <c:v>192.6</c:v>
                </c:pt>
                <c:pt idx="39">
                  <c:v>192.6</c:v>
                </c:pt>
                <c:pt idx="40">
                  <c:v>192.6</c:v>
                </c:pt>
                <c:pt idx="41">
                  <c:v>192.6</c:v>
                </c:pt>
                <c:pt idx="42">
                  <c:v>194.72</c:v>
                </c:pt>
                <c:pt idx="43">
                  <c:v>194.72</c:v>
                </c:pt>
                <c:pt idx="44">
                  <c:v>194.72</c:v>
                </c:pt>
                <c:pt idx="45">
                  <c:v>191.27</c:v>
                </c:pt>
                <c:pt idx="46">
                  <c:v>191.27</c:v>
                </c:pt>
                <c:pt idx="47">
                  <c:v>189.02</c:v>
                </c:pt>
                <c:pt idx="48">
                  <c:v>189.02</c:v>
                </c:pt>
                <c:pt idx="49">
                  <c:v>189.02</c:v>
                </c:pt>
                <c:pt idx="50">
                  <c:v>189.02</c:v>
                </c:pt>
                <c:pt idx="51">
                  <c:v>195</c:v>
                </c:pt>
                <c:pt idx="52">
                  <c:v>190</c:v>
                </c:pt>
                <c:pt idx="53">
                  <c:v>190</c:v>
                </c:pt>
                <c:pt idx="54">
                  <c:v>190</c:v>
                </c:pt>
                <c:pt idx="55">
                  <c:v>190</c:v>
                </c:pt>
                <c:pt idx="56">
                  <c:v>190</c:v>
                </c:pt>
                <c:pt idx="57">
                  <c:v>187.48</c:v>
                </c:pt>
                <c:pt idx="58">
                  <c:v>181.92</c:v>
                </c:pt>
                <c:pt idx="59">
                  <c:v>181.64</c:v>
                </c:pt>
                <c:pt idx="60">
                  <c:v>179.64</c:v>
                </c:pt>
                <c:pt idx="61">
                  <c:v>175.85</c:v>
                </c:pt>
                <c:pt idx="62">
                  <c:v>175.85</c:v>
                </c:pt>
                <c:pt idx="63">
                  <c:v>175.85</c:v>
                </c:pt>
                <c:pt idx="64">
                  <c:v>173.06</c:v>
                </c:pt>
                <c:pt idx="65">
                  <c:v>173.06</c:v>
                </c:pt>
                <c:pt idx="66">
                  <c:v>171.79</c:v>
                </c:pt>
                <c:pt idx="67">
                  <c:v>170.01</c:v>
                </c:pt>
                <c:pt idx="68">
                  <c:v>165.02</c:v>
                </c:pt>
                <c:pt idx="69">
                  <c:v>165.02</c:v>
                </c:pt>
                <c:pt idx="70">
                  <c:v>166.56</c:v>
                </c:pt>
                <c:pt idx="71">
                  <c:v>166.56</c:v>
                </c:pt>
                <c:pt idx="72">
                  <c:v>166.56</c:v>
                </c:pt>
                <c:pt idx="73">
                  <c:v>165.4</c:v>
                </c:pt>
                <c:pt idx="74">
                  <c:v>166.31</c:v>
                </c:pt>
                <c:pt idx="75">
                  <c:v>167.07</c:v>
                </c:pt>
                <c:pt idx="76">
                  <c:v>167.65</c:v>
                </c:pt>
                <c:pt idx="77">
                  <c:v>170.01</c:v>
                </c:pt>
                <c:pt idx="78">
                  <c:v>170.01</c:v>
                </c:pt>
                <c:pt idx="79">
                  <c:v>170.01</c:v>
                </c:pt>
                <c:pt idx="80">
                  <c:v>170.01</c:v>
                </c:pt>
                <c:pt idx="81">
                  <c:v>170.01</c:v>
                </c:pt>
                <c:pt idx="82">
                  <c:v>170.01</c:v>
                </c:pt>
                <c:pt idx="83">
                  <c:v>170.01</c:v>
                </c:pt>
                <c:pt idx="84">
                  <c:v>170.01</c:v>
                </c:pt>
                <c:pt idx="85">
                  <c:v>169.46</c:v>
                </c:pt>
                <c:pt idx="86">
                  <c:v>170.01</c:v>
                </c:pt>
                <c:pt idx="87">
                  <c:v>170.01</c:v>
                </c:pt>
                <c:pt idx="88">
                  <c:v>170.01</c:v>
                </c:pt>
                <c:pt idx="89">
                  <c:v>170.45</c:v>
                </c:pt>
                <c:pt idx="90">
                  <c:v>170.79</c:v>
                </c:pt>
                <c:pt idx="91">
                  <c:v>173.49</c:v>
                </c:pt>
                <c:pt idx="92">
                  <c:v>173.62</c:v>
                </c:pt>
                <c:pt idx="93">
                  <c:v>173.6</c:v>
                </c:pt>
                <c:pt idx="94">
                  <c:v>173.69</c:v>
                </c:pt>
                <c:pt idx="95">
                  <c:v>174.82</c:v>
                </c:pt>
                <c:pt idx="96">
                  <c:v>174.82</c:v>
                </c:pt>
                <c:pt idx="97">
                  <c:v>174.82</c:v>
                </c:pt>
                <c:pt idx="98">
                  <c:v>176.1</c:v>
                </c:pt>
                <c:pt idx="99">
                  <c:v>176.76</c:v>
                </c:pt>
                <c:pt idx="100">
                  <c:v>176.76</c:v>
                </c:pt>
                <c:pt idx="101">
                  <c:v>178.26</c:v>
                </c:pt>
                <c:pt idx="102">
                  <c:v>180.01</c:v>
                </c:pt>
                <c:pt idx="103">
                  <c:v>180.01</c:v>
                </c:pt>
                <c:pt idx="104">
                  <c:v>194.61</c:v>
                </c:pt>
                <c:pt idx="105">
                  <c:v>194.88</c:v>
                </c:pt>
                <c:pt idx="106">
                  <c:v>194.88</c:v>
                </c:pt>
                <c:pt idx="107">
                  <c:v>194.88</c:v>
                </c:pt>
                <c:pt idx="108">
                  <c:v>194.88</c:v>
                </c:pt>
                <c:pt idx="109">
                  <c:v>194.88</c:v>
                </c:pt>
                <c:pt idx="110">
                  <c:v>194.88</c:v>
                </c:pt>
                <c:pt idx="111">
                  <c:v>190.18</c:v>
                </c:pt>
                <c:pt idx="112">
                  <c:v>187.6</c:v>
                </c:pt>
                <c:pt idx="113">
                  <c:v>187.6</c:v>
                </c:pt>
                <c:pt idx="114">
                  <c:v>187.6</c:v>
                </c:pt>
                <c:pt idx="115">
                  <c:v>187.6</c:v>
                </c:pt>
                <c:pt idx="116">
                  <c:v>187.6</c:v>
                </c:pt>
                <c:pt idx="117">
                  <c:v>187.6</c:v>
                </c:pt>
                <c:pt idx="118">
                  <c:v>187.6</c:v>
                </c:pt>
                <c:pt idx="119">
                  <c:v>187.6</c:v>
                </c:pt>
                <c:pt idx="120">
                  <c:v>187.6</c:v>
                </c:pt>
                <c:pt idx="121">
                  <c:v>187.6</c:v>
                </c:pt>
                <c:pt idx="122">
                  <c:v>189.53</c:v>
                </c:pt>
                <c:pt idx="123">
                  <c:v>189.53</c:v>
                </c:pt>
                <c:pt idx="124">
                  <c:v>189.53</c:v>
                </c:pt>
                <c:pt idx="125">
                  <c:v>189.53</c:v>
                </c:pt>
                <c:pt idx="126">
                  <c:v>189.53</c:v>
                </c:pt>
                <c:pt idx="127">
                  <c:v>189.53</c:v>
                </c:pt>
                <c:pt idx="128">
                  <c:v>189.53</c:v>
                </c:pt>
                <c:pt idx="129">
                  <c:v>191.79</c:v>
                </c:pt>
                <c:pt idx="130">
                  <c:v>191.79</c:v>
                </c:pt>
                <c:pt idx="131">
                  <c:v>192.55</c:v>
                </c:pt>
                <c:pt idx="132">
                  <c:v>192.55</c:v>
                </c:pt>
                <c:pt idx="133">
                  <c:v>193.01</c:v>
                </c:pt>
                <c:pt idx="134">
                  <c:v>193.01</c:v>
                </c:pt>
                <c:pt idx="135">
                  <c:v>198.2</c:v>
                </c:pt>
                <c:pt idx="136">
                  <c:v>198.53</c:v>
                </c:pt>
                <c:pt idx="137">
                  <c:v>198.53</c:v>
                </c:pt>
                <c:pt idx="138">
                  <c:v>198.53</c:v>
                </c:pt>
                <c:pt idx="139">
                  <c:v>199.57</c:v>
                </c:pt>
                <c:pt idx="140">
                  <c:v>199.57</c:v>
                </c:pt>
                <c:pt idx="141">
                  <c:v>199.57</c:v>
                </c:pt>
                <c:pt idx="142">
                  <c:v>200.14</c:v>
                </c:pt>
                <c:pt idx="143">
                  <c:v>200.14</c:v>
                </c:pt>
                <c:pt idx="144">
                  <c:v>204.18</c:v>
                </c:pt>
                <c:pt idx="145">
                  <c:v>204.53</c:v>
                </c:pt>
                <c:pt idx="146">
                  <c:v>206.02</c:v>
                </c:pt>
                <c:pt idx="147">
                  <c:v>206.02</c:v>
                </c:pt>
                <c:pt idx="148">
                  <c:v>206.02</c:v>
                </c:pt>
                <c:pt idx="149">
                  <c:v>206.02</c:v>
                </c:pt>
                <c:pt idx="150">
                  <c:v>206.02</c:v>
                </c:pt>
                <c:pt idx="151">
                  <c:v>206.02</c:v>
                </c:pt>
                <c:pt idx="152">
                  <c:v>206.02</c:v>
                </c:pt>
                <c:pt idx="153">
                  <c:v>201.54</c:v>
                </c:pt>
                <c:pt idx="154">
                  <c:v>201.54</c:v>
                </c:pt>
                <c:pt idx="155">
                  <c:v>200.76</c:v>
                </c:pt>
                <c:pt idx="156">
                  <c:v>200.37</c:v>
                </c:pt>
                <c:pt idx="157">
                  <c:v>200.37</c:v>
                </c:pt>
                <c:pt idx="158">
                  <c:v>200.37</c:v>
                </c:pt>
                <c:pt idx="159">
                  <c:v>199.5</c:v>
                </c:pt>
                <c:pt idx="160">
                  <c:v>199.5</c:v>
                </c:pt>
                <c:pt idx="161">
                  <c:v>199.5</c:v>
                </c:pt>
                <c:pt idx="162">
                  <c:v>199.3</c:v>
                </c:pt>
                <c:pt idx="163">
                  <c:v>199.01</c:v>
                </c:pt>
                <c:pt idx="164">
                  <c:v>195.85</c:v>
                </c:pt>
                <c:pt idx="165">
                  <c:v>195.85</c:v>
                </c:pt>
                <c:pt idx="166">
                  <c:v>195.85</c:v>
                </c:pt>
                <c:pt idx="167">
                  <c:v>195.85</c:v>
                </c:pt>
                <c:pt idx="168">
                  <c:v>196.6</c:v>
                </c:pt>
                <c:pt idx="169">
                  <c:v>196.6</c:v>
                </c:pt>
                <c:pt idx="170">
                  <c:v>196.35</c:v>
                </c:pt>
                <c:pt idx="171">
                  <c:v>195.23</c:v>
                </c:pt>
                <c:pt idx="172">
                  <c:v>195.23</c:v>
                </c:pt>
                <c:pt idx="173">
                  <c:v>195.23</c:v>
                </c:pt>
                <c:pt idx="174">
                  <c:v>194.47</c:v>
                </c:pt>
                <c:pt idx="175">
                  <c:v>194.47</c:v>
                </c:pt>
                <c:pt idx="176">
                  <c:v>194.47</c:v>
                </c:pt>
                <c:pt idx="177">
                  <c:v>193.3</c:v>
                </c:pt>
                <c:pt idx="178">
                  <c:v>193.3</c:v>
                </c:pt>
                <c:pt idx="179">
                  <c:v>193.3</c:v>
                </c:pt>
                <c:pt idx="180">
                  <c:v>193.3</c:v>
                </c:pt>
                <c:pt idx="181">
                  <c:v>193.3</c:v>
                </c:pt>
                <c:pt idx="182">
                  <c:v>193.3</c:v>
                </c:pt>
                <c:pt idx="183">
                  <c:v>193.3</c:v>
                </c:pt>
                <c:pt idx="184">
                  <c:v>191.49</c:v>
                </c:pt>
                <c:pt idx="185">
                  <c:v>190.86</c:v>
                </c:pt>
                <c:pt idx="186">
                  <c:v>189.35</c:v>
                </c:pt>
                <c:pt idx="187">
                  <c:v>185.54</c:v>
                </c:pt>
                <c:pt idx="188">
                  <c:v>185.54</c:v>
                </c:pt>
                <c:pt idx="189">
                  <c:v>185.54</c:v>
                </c:pt>
                <c:pt idx="190">
                  <c:v>181.04</c:v>
                </c:pt>
                <c:pt idx="191">
                  <c:v>181.04</c:v>
                </c:pt>
                <c:pt idx="192">
                  <c:v>181.04</c:v>
                </c:pt>
                <c:pt idx="193">
                  <c:v>181.3</c:v>
                </c:pt>
                <c:pt idx="194">
                  <c:v>181.3</c:v>
                </c:pt>
                <c:pt idx="195">
                  <c:v>181.3</c:v>
                </c:pt>
                <c:pt idx="196">
                  <c:v>182.39</c:v>
                </c:pt>
                <c:pt idx="197">
                  <c:v>184.02</c:v>
                </c:pt>
                <c:pt idx="198">
                  <c:v>184.02</c:v>
                </c:pt>
                <c:pt idx="199">
                  <c:v>186.4</c:v>
                </c:pt>
                <c:pt idx="200">
                  <c:v>186.4</c:v>
                </c:pt>
                <c:pt idx="201">
                  <c:v>186.54</c:v>
                </c:pt>
                <c:pt idx="202">
                  <c:v>186.54</c:v>
                </c:pt>
                <c:pt idx="203">
                  <c:v>186.54</c:v>
                </c:pt>
                <c:pt idx="204">
                  <c:v>186.54</c:v>
                </c:pt>
                <c:pt idx="205">
                  <c:v>186.54</c:v>
                </c:pt>
                <c:pt idx="206">
                  <c:v>186.54</c:v>
                </c:pt>
                <c:pt idx="207">
                  <c:v>186.54</c:v>
                </c:pt>
                <c:pt idx="208">
                  <c:v>186.54</c:v>
                </c:pt>
                <c:pt idx="209">
                  <c:v>186.54</c:v>
                </c:pt>
                <c:pt idx="210">
                  <c:v>186.54</c:v>
                </c:pt>
                <c:pt idx="211">
                  <c:v>186.54</c:v>
                </c:pt>
                <c:pt idx="212">
                  <c:v>186.57</c:v>
                </c:pt>
                <c:pt idx="213">
                  <c:v>186.57</c:v>
                </c:pt>
                <c:pt idx="214">
                  <c:v>186.57</c:v>
                </c:pt>
                <c:pt idx="215">
                  <c:v>186.81</c:v>
                </c:pt>
                <c:pt idx="216">
                  <c:v>188.37</c:v>
                </c:pt>
                <c:pt idx="217">
                  <c:v>189.15</c:v>
                </c:pt>
                <c:pt idx="218">
                  <c:v>191.4</c:v>
                </c:pt>
                <c:pt idx="219">
                  <c:v>191.4</c:v>
                </c:pt>
                <c:pt idx="220">
                  <c:v>191.4</c:v>
                </c:pt>
                <c:pt idx="221">
                  <c:v>191.4</c:v>
                </c:pt>
                <c:pt idx="222">
                  <c:v>191.4</c:v>
                </c:pt>
                <c:pt idx="223">
                  <c:v>193.05</c:v>
                </c:pt>
                <c:pt idx="224">
                  <c:v>195.31</c:v>
                </c:pt>
                <c:pt idx="225">
                  <c:v>197.68</c:v>
                </c:pt>
                <c:pt idx="226">
                  <c:v>197.38</c:v>
                </c:pt>
                <c:pt idx="227">
                  <c:v>197.38</c:v>
                </c:pt>
                <c:pt idx="228">
                  <c:v>197.38</c:v>
                </c:pt>
                <c:pt idx="229">
                  <c:v>197.38</c:v>
                </c:pt>
                <c:pt idx="230">
                  <c:v>197.38</c:v>
                </c:pt>
                <c:pt idx="231">
                  <c:v>197.38</c:v>
                </c:pt>
                <c:pt idx="232">
                  <c:v>197.38</c:v>
                </c:pt>
                <c:pt idx="233">
                  <c:v>197.38</c:v>
                </c:pt>
                <c:pt idx="234">
                  <c:v>196.66</c:v>
                </c:pt>
                <c:pt idx="235">
                  <c:v>195.65</c:v>
                </c:pt>
                <c:pt idx="236">
                  <c:v>193.94</c:v>
                </c:pt>
                <c:pt idx="237">
                  <c:v>193.94</c:v>
                </c:pt>
                <c:pt idx="238">
                  <c:v>193.57</c:v>
                </c:pt>
                <c:pt idx="239">
                  <c:v>193.11</c:v>
                </c:pt>
                <c:pt idx="240">
                  <c:v>189.57</c:v>
                </c:pt>
                <c:pt idx="241">
                  <c:v>188.43</c:v>
                </c:pt>
                <c:pt idx="242">
                  <c:v>189.06</c:v>
                </c:pt>
                <c:pt idx="243">
                  <c:v>188.05</c:v>
                </c:pt>
                <c:pt idx="244">
                  <c:v>187.21</c:v>
                </c:pt>
                <c:pt idx="245">
                  <c:v>186.3</c:v>
                </c:pt>
                <c:pt idx="246">
                  <c:v>186.3</c:v>
                </c:pt>
                <c:pt idx="247">
                  <c:v>186.09</c:v>
                </c:pt>
                <c:pt idx="248">
                  <c:v>185.97</c:v>
                </c:pt>
                <c:pt idx="249">
                  <c:v>185.97</c:v>
                </c:pt>
                <c:pt idx="250">
                  <c:v>185.97</c:v>
                </c:pt>
                <c:pt idx="251">
                  <c:v>185.83</c:v>
                </c:pt>
                <c:pt idx="252">
                  <c:v>184.68</c:v>
                </c:pt>
                <c:pt idx="253">
                  <c:v>184.68</c:v>
                </c:pt>
                <c:pt idx="254">
                  <c:v>184.56</c:v>
                </c:pt>
                <c:pt idx="255">
                  <c:v>184.56</c:v>
                </c:pt>
                <c:pt idx="256">
                  <c:v>187.84</c:v>
                </c:pt>
                <c:pt idx="257">
                  <c:v>188.59</c:v>
                </c:pt>
                <c:pt idx="258">
                  <c:v>188.59</c:v>
                </c:pt>
                <c:pt idx="259">
                  <c:v>188.59</c:v>
                </c:pt>
                <c:pt idx="260">
                  <c:v>189.71</c:v>
                </c:pt>
                <c:pt idx="261">
                  <c:v>193.2</c:v>
                </c:pt>
                <c:pt idx="262">
                  <c:v>193.23</c:v>
                </c:pt>
                <c:pt idx="263">
                  <c:v>193.23</c:v>
                </c:pt>
                <c:pt idx="264">
                  <c:v>193.23</c:v>
                </c:pt>
                <c:pt idx="265">
                  <c:v>193.23</c:v>
                </c:pt>
                <c:pt idx="266">
                  <c:v>193.23</c:v>
                </c:pt>
                <c:pt idx="267">
                  <c:v>193.23</c:v>
                </c:pt>
                <c:pt idx="268">
                  <c:v>193.23</c:v>
                </c:pt>
                <c:pt idx="269">
                  <c:v>193.23</c:v>
                </c:pt>
                <c:pt idx="270">
                  <c:v>192.49</c:v>
                </c:pt>
                <c:pt idx="271">
                  <c:v>192.49</c:v>
                </c:pt>
                <c:pt idx="272">
                  <c:v>192.49</c:v>
                </c:pt>
                <c:pt idx="273">
                  <c:v>193.58</c:v>
                </c:pt>
                <c:pt idx="274">
                  <c:v>194.49</c:v>
                </c:pt>
                <c:pt idx="275">
                  <c:v>194.49</c:v>
                </c:pt>
                <c:pt idx="276">
                  <c:v>191.69</c:v>
                </c:pt>
                <c:pt idx="277">
                  <c:v>191.69</c:v>
                </c:pt>
                <c:pt idx="278">
                  <c:v>191.8</c:v>
                </c:pt>
                <c:pt idx="279">
                  <c:v>191.96</c:v>
                </c:pt>
                <c:pt idx="280">
                  <c:v>191.96</c:v>
                </c:pt>
                <c:pt idx="281">
                  <c:v>191.92</c:v>
                </c:pt>
                <c:pt idx="282">
                  <c:v>197.8</c:v>
                </c:pt>
                <c:pt idx="283">
                  <c:v>197.35</c:v>
                </c:pt>
                <c:pt idx="284">
                  <c:v>197.54</c:v>
                </c:pt>
                <c:pt idx="285">
                  <c:v>196.4</c:v>
                </c:pt>
                <c:pt idx="286">
                  <c:v>195.46</c:v>
                </c:pt>
                <c:pt idx="287">
                  <c:v>195.38</c:v>
                </c:pt>
                <c:pt idx="288">
                  <c:v>194.9</c:v>
                </c:pt>
                <c:pt idx="289">
                  <c:v>195.02</c:v>
                </c:pt>
                <c:pt idx="290">
                  <c:v>194.8</c:v>
                </c:pt>
                <c:pt idx="291">
                  <c:v>193.69</c:v>
                </c:pt>
                <c:pt idx="292">
                  <c:v>193.69</c:v>
                </c:pt>
                <c:pt idx="293">
                  <c:v>191.94</c:v>
                </c:pt>
                <c:pt idx="294">
                  <c:v>191.94</c:v>
                </c:pt>
                <c:pt idx="295">
                  <c:v>191.83</c:v>
                </c:pt>
                <c:pt idx="296">
                  <c:v>191.81</c:v>
                </c:pt>
                <c:pt idx="297">
                  <c:v>191</c:v>
                </c:pt>
                <c:pt idx="298">
                  <c:v>191</c:v>
                </c:pt>
                <c:pt idx="299">
                  <c:v>191</c:v>
                </c:pt>
                <c:pt idx="300">
                  <c:v>191.34</c:v>
                </c:pt>
                <c:pt idx="301">
                  <c:v>190.36</c:v>
                </c:pt>
                <c:pt idx="302">
                  <c:v>190.36</c:v>
                </c:pt>
                <c:pt idx="303">
                  <c:v>188.3</c:v>
                </c:pt>
                <c:pt idx="304">
                  <c:v>188.3</c:v>
                </c:pt>
                <c:pt idx="305">
                  <c:v>188.24</c:v>
                </c:pt>
                <c:pt idx="306">
                  <c:v>188.24</c:v>
                </c:pt>
                <c:pt idx="307">
                  <c:v>185.47</c:v>
                </c:pt>
                <c:pt idx="308">
                  <c:v>185.47</c:v>
                </c:pt>
                <c:pt idx="309">
                  <c:v>185.47</c:v>
                </c:pt>
                <c:pt idx="310">
                  <c:v>181.61</c:v>
                </c:pt>
                <c:pt idx="311">
                  <c:v>180.73</c:v>
                </c:pt>
                <c:pt idx="312">
                  <c:v>180.73</c:v>
                </c:pt>
                <c:pt idx="313">
                  <c:v>179.5</c:v>
                </c:pt>
                <c:pt idx="314">
                  <c:v>179.5</c:v>
                </c:pt>
                <c:pt idx="315">
                  <c:v>177.25</c:v>
                </c:pt>
                <c:pt idx="316">
                  <c:v>177.25</c:v>
                </c:pt>
                <c:pt idx="317">
                  <c:v>181.75</c:v>
                </c:pt>
                <c:pt idx="318">
                  <c:v>181.75</c:v>
                </c:pt>
                <c:pt idx="319">
                  <c:v>179.75</c:v>
                </c:pt>
                <c:pt idx="320">
                  <c:v>179.27</c:v>
                </c:pt>
                <c:pt idx="321">
                  <c:v>179.27</c:v>
                </c:pt>
                <c:pt idx="322">
                  <c:v>179</c:v>
                </c:pt>
                <c:pt idx="323">
                  <c:v>179</c:v>
                </c:pt>
                <c:pt idx="324">
                  <c:v>178.25</c:v>
                </c:pt>
                <c:pt idx="325">
                  <c:v>178.25</c:v>
                </c:pt>
                <c:pt idx="326">
                  <c:v>178.25</c:v>
                </c:pt>
                <c:pt idx="327">
                  <c:v>179.63</c:v>
                </c:pt>
                <c:pt idx="328">
                  <c:v>179.63</c:v>
                </c:pt>
                <c:pt idx="329">
                  <c:v>175.5</c:v>
                </c:pt>
                <c:pt idx="330">
                  <c:v>173</c:v>
                </c:pt>
                <c:pt idx="331">
                  <c:v>168.21</c:v>
                </c:pt>
                <c:pt idx="332">
                  <c:v>168.21</c:v>
                </c:pt>
                <c:pt idx="333">
                  <c:v>168.21</c:v>
                </c:pt>
                <c:pt idx="334">
                  <c:v>168.21</c:v>
                </c:pt>
                <c:pt idx="335">
                  <c:v>167.21</c:v>
                </c:pt>
                <c:pt idx="336">
                  <c:v>162.07</c:v>
                </c:pt>
                <c:pt idx="337">
                  <c:v>160</c:v>
                </c:pt>
                <c:pt idx="338">
                  <c:v>158.5</c:v>
                </c:pt>
                <c:pt idx="339">
                  <c:v>158.5</c:v>
                </c:pt>
                <c:pt idx="340">
                  <c:v>158.5</c:v>
                </c:pt>
                <c:pt idx="341">
                  <c:v>158.5</c:v>
                </c:pt>
                <c:pt idx="342">
                  <c:v>158.5</c:v>
                </c:pt>
                <c:pt idx="343">
                  <c:v>158.5</c:v>
                </c:pt>
                <c:pt idx="344">
                  <c:v>153.79</c:v>
                </c:pt>
                <c:pt idx="345">
                  <c:v>153.79</c:v>
                </c:pt>
                <c:pt idx="346">
                  <c:v>153</c:v>
                </c:pt>
                <c:pt idx="347">
                  <c:v>153</c:v>
                </c:pt>
                <c:pt idx="348">
                  <c:v>153</c:v>
                </c:pt>
                <c:pt idx="349">
                  <c:v>153</c:v>
                </c:pt>
                <c:pt idx="350">
                  <c:v>153</c:v>
                </c:pt>
                <c:pt idx="351">
                  <c:v>153</c:v>
                </c:pt>
                <c:pt idx="352">
                  <c:v>153</c:v>
                </c:pt>
                <c:pt idx="353">
                  <c:v>154</c:v>
                </c:pt>
                <c:pt idx="354">
                  <c:v>153.75</c:v>
                </c:pt>
                <c:pt idx="355">
                  <c:v>153.75</c:v>
                </c:pt>
                <c:pt idx="356">
                  <c:v>153.51</c:v>
                </c:pt>
                <c:pt idx="357">
                  <c:v>153.51</c:v>
                </c:pt>
                <c:pt idx="358">
                  <c:v>153.26</c:v>
                </c:pt>
                <c:pt idx="359">
                  <c:v>153.26</c:v>
                </c:pt>
                <c:pt idx="360">
                  <c:v>153.26</c:v>
                </c:pt>
                <c:pt idx="361">
                  <c:v>153.01</c:v>
                </c:pt>
                <c:pt idx="362">
                  <c:v>150.26</c:v>
                </c:pt>
                <c:pt idx="363">
                  <c:v>150.26</c:v>
                </c:pt>
                <c:pt idx="364">
                  <c:v>150.26</c:v>
                </c:pt>
                <c:pt idx="365">
                  <c:v>150.26</c:v>
                </c:pt>
                <c:pt idx="366">
                  <c:v>150.26</c:v>
                </c:pt>
                <c:pt idx="367">
                  <c:v>150.26</c:v>
                </c:pt>
                <c:pt idx="368">
                  <c:v>140.01</c:v>
                </c:pt>
                <c:pt idx="369">
                  <c:v>132.76</c:v>
                </c:pt>
                <c:pt idx="370">
                  <c:v>132.76</c:v>
                </c:pt>
                <c:pt idx="371">
                  <c:v>132.76</c:v>
                </c:pt>
                <c:pt idx="372">
                  <c:v>132.76</c:v>
                </c:pt>
                <c:pt idx="373">
                  <c:v>132.76</c:v>
                </c:pt>
                <c:pt idx="374">
                  <c:v>132.76</c:v>
                </c:pt>
                <c:pt idx="375">
                  <c:v>134.07</c:v>
                </c:pt>
                <c:pt idx="376">
                  <c:v>134.07</c:v>
                </c:pt>
                <c:pt idx="377">
                  <c:v>134.07</c:v>
                </c:pt>
                <c:pt idx="378">
                  <c:v>134.07</c:v>
                </c:pt>
                <c:pt idx="379">
                  <c:v>134.07</c:v>
                </c:pt>
                <c:pt idx="380">
                  <c:v>134.07</c:v>
                </c:pt>
                <c:pt idx="381">
                  <c:v>134.07</c:v>
                </c:pt>
                <c:pt idx="382">
                  <c:v>134.07</c:v>
                </c:pt>
                <c:pt idx="383">
                  <c:v>134.07</c:v>
                </c:pt>
                <c:pt idx="384">
                  <c:v>134.07</c:v>
                </c:pt>
                <c:pt idx="385">
                  <c:v>134.07</c:v>
                </c:pt>
                <c:pt idx="386">
                  <c:v>134.07</c:v>
                </c:pt>
                <c:pt idx="387">
                  <c:v>134.07</c:v>
                </c:pt>
                <c:pt idx="388">
                  <c:v>134.07</c:v>
                </c:pt>
                <c:pt idx="389">
                  <c:v>142.29</c:v>
                </c:pt>
                <c:pt idx="390">
                  <c:v>142.29</c:v>
                </c:pt>
                <c:pt idx="391">
                  <c:v>142.29</c:v>
                </c:pt>
                <c:pt idx="392">
                  <c:v>142.29</c:v>
                </c:pt>
                <c:pt idx="393">
                  <c:v>142.29</c:v>
                </c:pt>
                <c:pt idx="394">
                  <c:v>141.13999999999999</c:v>
                </c:pt>
                <c:pt idx="395">
                  <c:v>141.13999999999999</c:v>
                </c:pt>
                <c:pt idx="396">
                  <c:v>141.13999999999999</c:v>
                </c:pt>
                <c:pt idx="397">
                  <c:v>141.13999999999999</c:v>
                </c:pt>
                <c:pt idx="398">
                  <c:v>141.13999999999999</c:v>
                </c:pt>
                <c:pt idx="399">
                  <c:v>141.13999999999999</c:v>
                </c:pt>
                <c:pt idx="400">
                  <c:v>134.34</c:v>
                </c:pt>
                <c:pt idx="401">
                  <c:v>134.34</c:v>
                </c:pt>
                <c:pt idx="402">
                  <c:v>134.34</c:v>
                </c:pt>
                <c:pt idx="403">
                  <c:v>134</c:v>
                </c:pt>
                <c:pt idx="404">
                  <c:v>134</c:v>
                </c:pt>
                <c:pt idx="405">
                  <c:v>134</c:v>
                </c:pt>
                <c:pt idx="406">
                  <c:v>134</c:v>
                </c:pt>
                <c:pt idx="407">
                  <c:v>134</c:v>
                </c:pt>
                <c:pt idx="408">
                  <c:v>134</c:v>
                </c:pt>
                <c:pt idx="409">
                  <c:v>131.5</c:v>
                </c:pt>
                <c:pt idx="410">
                  <c:v>131.5</c:v>
                </c:pt>
                <c:pt idx="411">
                  <c:v>133</c:v>
                </c:pt>
                <c:pt idx="412">
                  <c:v>133</c:v>
                </c:pt>
                <c:pt idx="413">
                  <c:v>133</c:v>
                </c:pt>
                <c:pt idx="414">
                  <c:v>131.5</c:v>
                </c:pt>
                <c:pt idx="415">
                  <c:v>130.25</c:v>
                </c:pt>
                <c:pt idx="416">
                  <c:v>130.25</c:v>
                </c:pt>
                <c:pt idx="417">
                  <c:v>130.25</c:v>
                </c:pt>
                <c:pt idx="418">
                  <c:v>130.25</c:v>
                </c:pt>
                <c:pt idx="419">
                  <c:v>130.25</c:v>
                </c:pt>
                <c:pt idx="420">
                  <c:v>130.25</c:v>
                </c:pt>
                <c:pt idx="421">
                  <c:v>130.25</c:v>
                </c:pt>
                <c:pt idx="422">
                  <c:v>130.25</c:v>
                </c:pt>
                <c:pt idx="423">
                  <c:v>130.25</c:v>
                </c:pt>
                <c:pt idx="424">
                  <c:v>130.25</c:v>
                </c:pt>
                <c:pt idx="425">
                  <c:v>130.25</c:v>
                </c:pt>
                <c:pt idx="426">
                  <c:v>130.25</c:v>
                </c:pt>
                <c:pt idx="427">
                  <c:v>130.25</c:v>
                </c:pt>
                <c:pt idx="428">
                  <c:v>130.25</c:v>
                </c:pt>
                <c:pt idx="429">
                  <c:v>130.25</c:v>
                </c:pt>
                <c:pt idx="430">
                  <c:v>130.25</c:v>
                </c:pt>
                <c:pt idx="431">
                  <c:v>130.25</c:v>
                </c:pt>
                <c:pt idx="432">
                  <c:v>134.99</c:v>
                </c:pt>
                <c:pt idx="433">
                  <c:v>134.99</c:v>
                </c:pt>
                <c:pt idx="434">
                  <c:v>134.99</c:v>
                </c:pt>
                <c:pt idx="435">
                  <c:v>134.99</c:v>
                </c:pt>
                <c:pt idx="436">
                  <c:v>133.99</c:v>
                </c:pt>
                <c:pt idx="437">
                  <c:v>133.99</c:v>
                </c:pt>
                <c:pt idx="438">
                  <c:v>133.99</c:v>
                </c:pt>
                <c:pt idx="439">
                  <c:v>133.99</c:v>
                </c:pt>
                <c:pt idx="440">
                  <c:v>133.99</c:v>
                </c:pt>
                <c:pt idx="441">
                  <c:v>133.99</c:v>
                </c:pt>
                <c:pt idx="442">
                  <c:v>133.99</c:v>
                </c:pt>
                <c:pt idx="443">
                  <c:v>133.99</c:v>
                </c:pt>
                <c:pt idx="444">
                  <c:v>133.99</c:v>
                </c:pt>
                <c:pt idx="445">
                  <c:v>134.02000000000001</c:v>
                </c:pt>
                <c:pt idx="446">
                  <c:v>134.02000000000001</c:v>
                </c:pt>
                <c:pt idx="447">
                  <c:v>134.02000000000001</c:v>
                </c:pt>
                <c:pt idx="448">
                  <c:v>134.02000000000001</c:v>
                </c:pt>
                <c:pt idx="449">
                  <c:v>134.02000000000001</c:v>
                </c:pt>
                <c:pt idx="450">
                  <c:v>135.76</c:v>
                </c:pt>
                <c:pt idx="451">
                  <c:v>135.76</c:v>
                </c:pt>
                <c:pt idx="452">
                  <c:v>135.76</c:v>
                </c:pt>
                <c:pt idx="453">
                  <c:v>140.82</c:v>
                </c:pt>
                <c:pt idx="454">
                  <c:v>140.82</c:v>
                </c:pt>
                <c:pt idx="455">
                  <c:v>140.82</c:v>
                </c:pt>
                <c:pt idx="456">
                  <c:v>140.82</c:v>
                </c:pt>
                <c:pt idx="457">
                  <c:v>140.82</c:v>
                </c:pt>
                <c:pt idx="458">
                  <c:v>140.82</c:v>
                </c:pt>
                <c:pt idx="459">
                  <c:v>140.82</c:v>
                </c:pt>
                <c:pt idx="460">
                  <c:v>140.82</c:v>
                </c:pt>
                <c:pt idx="461">
                  <c:v>140.82</c:v>
                </c:pt>
                <c:pt idx="462">
                  <c:v>140.82</c:v>
                </c:pt>
                <c:pt idx="463">
                  <c:v>140.82</c:v>
                </c:pt>
                <c:pt idx="464">
                  <c:v>140.82</c:v>
                </c:pt>
                <c:pt idx="465">
                  <c:v>140.82</c:v>
                </c:pt>
                <c:pt idx="466">
                  <c:v>140.82</c:v>
                </c:pt>
                <c:pt idx="467">
                  <c:v>140.47999999999999</c:v>
                </c:pt>
                <c:pt idx="468">
                  <c:v>142.6</c:v>
                </c:pt>
                <c:pt idx="469">
                  <c:v>142.6</c:v>
                </c:pt>
                <c:pt idx="470">
                  <c:v>142.6</c:v>
                </c:pt>
                <c:pt idx="471">
                  <c:v>142.6</c:v>
                </c:pt>
                <c:pt idx="472">
                  <c:v>142.6</c:v>
                </c:pt>
                <c:pt idx="473">
                  <c:v>142.6</c:v>
                </c:pt>
                <c:pt idx="474">
                  <c:v>142.6</c:v>
                </c:pt>
                <c:pt idx="475">
                  <c:v>142.6</c:v>
                </c:pt>
                <c:pt idx="476">
                  <c:v>146.94999999999999</c:v>
                </c:pt>
                <c:pt idx="477">
                  <c:v>146.94999999999999</c:v>
                </c:pt>
                <c:pt idx="478">
                  <c:v>149.44</c:v>
                </c:pt>
                <c:pt idx="479">
                  <c:v>149.44</c:v>
                </c:pt>
                <c:pt idx="480">
                  <c:v>149.44</c:v>
                </c:pt>
                <c:pt idx="481">
                  <c:v>149.44</c:v>
                </c:pt>
                <c:pt idx="482">
                  <c:v>150.94</c:v>
                </c:pt>
                <c:pt idx="483">
                  <c:v>153.43</c:v>
                </c:pt>
                <c:pt idx="484">
                  <c:v>153.43</c:v>
                </c:pt>
                <c:pt idx="485">
                  <c:v>153.43</c:v>
                </c:pt>
                <c:pt idx="486">
                  <c:v>156.5</c:v>
                </c:pt>
                <c:pt idx="487">
                  <c:v>156.5</c:v>
                </c:pt>
                <c:pt idx="488">
                  <c:v>155</c:v>
                </c:pt>
                <c:pt idx="489">
                  <c:v>152.5</c:v>
                </c:pt>
                <c:pt idx="490">
                  <c:v>152.5</c:v>
                </c:pt>
                <c:pt idx="491">
                  <c:v>152.25</c:v>
                </c:pt>
                <c:pt idx="492">
                  <c:v>152.5</c:v>
                </c:pt>
                <c:pt idx="493">
                  <c:v>152.5</c:v>
                </c:pt>
                <c:pt idx="494">
                  <c:v>152.25</c:v>
                </c:pt>
                <c:pt idx="495">
                  <c:v>152.5</c:v>
                </c:pt>
                <c:pt idx="496">
                  <c:v>152.5</c:v>
                </c:pt>
                <c:pt idx="497">
                  <c:v>152.5</c:v>
                </c:pt>
                <c:pt idx="498">
                  <c:v>152.5</c:v>
                </c:pt>
                <c:pt idx="499">
                  <c:v>156</c:v>
                </c:pt>
                <c:pt idx="500">
                  <c:v>156</c:v>
                </c:pt>
                <c:pt idx="501">
                  <c:v>156</c:v>
                </c:pt>
                <c:pt idx="502">
                  <c:v>148</c:v>
                </c:pt>
                <c:pt idx="503">
                  <c:v>146.84</c:v>
                </c:pt>
                <c:pt idx="504">
                  <c:v>145.63</c:v>
                </c:pt>
                <c:pt idx="505">
                  <c:v>141.5</c:v>
                </c:pt>
                <c:pt idx="506">
                  <c:v>140.5</c:v>
                </c:pt>
                <c:pt idx="507">
                  <c:v>137</c:v>
                </c:pt>
                <c:pt idx="508">
                  <c:v>133.31</c:v>
                </c:pt>
                <c:pt idx="509">
                  <c:v>129.47999999999999</c:v>
                </c:pt>
                <c:pt idx="510">
                  <c:v>129.47999999999999</c:v>
                </c:pt>
                <c:pt idx="511">
                  <c:v>127.48</c:v>
                </c:pt>
                <c:pt idx="512">
                  <c:v>125.98</c:v>
                </c:pt>
                <c:pt idx="513">
                  <c:v>125.98</c:v>
                </c:pt>
                <c:pt idx="514">
                  <c:v>125.98</c:v>
                </c:pt>
                <c:pt idx="515">
                  <c:v>124.73</c:v>
                </c:pt>
                <c:pt idx="516">
                  <c:v>124.73</c:v>
                </c:pt>
                <c:pt idx="517">
                  <c:v>127.31</c:v>
                </c:pt>
                <c:pt idx="518">
                  <c:v>127.31</c:v>
                </c:pt>
                <c:pt idx="519">
                  <c:v>127.48</c:v>
                </c:pt>
                <c:pt idx="520">
                  <c:v>123.73</c:v>
                </c:pt>
                <c:pt idx="521">
                  <c:v>124.23</c:v>
                </c:pt>
                <c:pt idx="522">
                  <c:v>122.71</c:v>
                </c:pt>
                <c:pt idx="523">
                  <c:v>121.31</c:v>
                </c:pt>
                <c:pt idx="524">
                  <c:v>119.98</c:v>
                </c:pt>
                <c:pt idx="525">
                  <c:v>109.44</c:v>
                </c:pt>
                <c:pt idx="526">
                  <c:v>105.94</c:v>
                </c:pt>
                <c:pt idx="527">
                  <c:v>102.48</c:v>
                </c:pt>
                <c:pt idx="528">
                  <c:v>101.48</c:v>
                </c:pt>
                <c:pt idx="529">
                  <c:v>101.48</c:v>
                </c:pt>
                <c:pt idx="530">
                  <c:v>101.48</c:v>
                </c:pt>
                <c:pt idx="531">
                  <c:v>101.48</c:v>
                </c:pt>
                <c:pt idx="532">
                  <c:v>99.25</c:v>
                </c:pt>
                <c:pt idx="533">
                  <c:v>99.25</c:v>
                </c:pt>
                <c:pt idx="534">
                  <c:v>96</c:v>
                </c:pt>
                <c:pt idx="535">
                  <c:v>96</c:v>
                </c:pt>
                <c:pt idx="536">
                  <c:v>96</c:v>
                </c:pt>
                <c:pt idx="537">
                  <c:v>96</c:v>
                </c:pt>
                <c:pt idx="538">
                  <c:v>96</c:v>
                </c:pt>
                <c:pt idx="539">
                  <c:v>97</c:v>
                </c:pt>
                <c:pt idx="540">
                  <c:v>98.5</c:v>
                </c:pt>
                <c:pt idx="541">
                  <c:v>99</c:v>
                </c:pt>
                <c:pt idx="542">
                  <c:v>99.18</c:v>
                </c:pt>
                <c:pt idx="543">
                  <c:v>99.1</c:v>
                </c:pt>
                <c:pt idx="544">
                  <c:v>99.08</c:v>
                </c:pt>
                <c:pt idx="545">
                  <c:v>99.08</c:v>
                </c:pt>
                <c:pt idx="546">
                  <c:v>99.42</c:v>
                </c:pt>
                <c:pt idx="547">
                  <c:v>99.38</c:v>
                </c:pt>
                <c:pt idx="548">
                  <c:v>99.38</c:v>
                </c:pt>
                <c:pt idx="549">
                  <c:v>99.12</c:v>
                </c:pt>
                <c:pt idx="550">
                  <c:v>99.01</c:v>
                </c:pt>
                <c:pt idx="551">
                  <c:v>99.01</c:v>
                </c:pt>
                <c:pt idx="552">
                  <c:v>98.01</c:v>
                </c:pt>
                <c:pt idx="553">
                  <c:v>98.01</c:v>
                </c:pt>
                <c:pt idx="554">
                  <c:v>97.93</c:v>
                </c:pt>
                <c:pt idx="555">
                  <c:v>97.93</c:v>
                </c:pt>
                <c:pt idx="556">
                  <c:v>98.51</c:v>
                </c:pt>
                <c:pt idx="557">
                  <c:v>98.51</c:v>
                </c:pt>
                <c:pt idx="558">
                  <c:v>98.51</c:v>
                </c:pt>
                <c:pt idx="559">
                  <c:v>98.51</c:v>
                </c:pt>
                <c:pt idx="560">
                  <c:v>98.51</c:v>
                </c:pt>
                <c:pt idx="561">
                  <c:v>98.51</c:v>
                </c:pt>
                <c:pt idx="562">
                  <c:v>99.51</c:v>
                </c:pt>
                <c:pt idx="563">
                  <c:v>99.51</c:v>
                </c:pt>
                <c:pt idx="564">
                  <c:v>99.51</c:v>
                </c:pt>
                <c:pt idx="565">
                  <c:v>99.6</c:v>
                </c:pt>
                <c:pt idx="566">
                  <c:v>100.01</c:v>
                </c:pt>
                <c:pt idx="567">
                  <c:v>101.01</c:v>
                </c:pt>
                <c:pt idx="568">
                  <c:v>101.01</c:v>
                </c:pt>
                <c:pt idx="569">
                  <c:v>101.01</c:v>
                </c:pt>
                <c:pt idx="570">
                  <c:v>103.01</c:v>
                </c:pt>
                <c:pt idx="571">
                  <c:v>103.01</c:v>
                </c:pt>
                <c:pt idx="572">
                  <c:v>103</c:v>
                </c:pt>
                <c:pt idx="573">
                  <c:v>103.5</c:v>
                </c:pt>
                <c:pt idx="574">
                  <c:v>103.75</c:v>
                </c:pt>
                <c:pt idx="575">
                  <c:v>104.34</c:v>
                </c:pt>
                <c:pt idx="576">
                  <c:v>104.67</c:v>
                </c:pt>
                <c:pt idx="577">
                  <c:v>104.95</c:v>
                </c:pt>
                <c:pt idx="578">
                  <c:v>104.95</c:v>
                </c:pt>
                <c:pt idx="579">
                  <c:v>104.95</c:v>
                </c:pt>
                <c:pt idx="580">
                  <c:v>104.75</c:v>
                </c:pt>
                <c:pt idx="581">
                  <c:v>102</c:v>
                </c:pt>
                <c:pt idx="582">
                  <c:v>101.42</c:v>
                </c:pt>
                <c:pt idx="583">
                  <c:v>101.42</c:v>
                </c:pt>
                <c:pt idx="584">
                  <c:v>100.02</c:v>
                </c:pt>
                <c:pt idx="585">
                  <c:v>100.5</c:v>
                </c:pt>
                <c:pt idx="586">
                  <c:v>100.5</c:v>
                </c:pt>
                <c:pt idx="587">
                  <c:v>100.5</c:v>
                </c:pt>
                <c:pt idx="588">
                  <c:v>100.27</c:v>
                </c:pt>
                <c:pt idx="589">
                  <c:v>100.25</c:v>
                </c:pt>
                <c:pt idx="590">
                  <c:v>100.25</c:v>
                </c:pt>
                <c:pt idx="591">
                  <c:v>100.25</c:v>
                </c:pt>
                <c:pt idx="592">
                  <c:v>100.17</c:v>
                </c:pt>
                <c:pt idx="593">
                  <c:v>100.17</c:v>
                </c:pt>
                <c:pt idx="594">
                  <c:v>100.17</c:v>
                </c:pt>
                <c:pt idx="595">
                  <c:v>99.71</c:v>
                </c:pt>
                <c:pt idx="596">
                  <c:v>98.96</c:v>
                </c:pt>
                <c:pt idx="597">
                  <c:v>98.96</c:v>
                </c:pt>
                <c:pt idx="598">
                  <c:v>98.96</c:v>
                </c:pt>
                <c:pt idx="599">
                  <c:v>98.96</c:v>
                </c:pt>
                <c:pt idx="600">
                  <c:v>98.96</c:v>
                </c:pt>
                <c:pt idx="601">
                  <c:v>98.96</c:v>
                </c:pt>
                <c:pt idx="602">
                  <c:v>98.96</c:v>
                </c:pt>
                <c:pt idx="603">
                  <c:v>98.71</c:v>
                </c:pt>
                <c:pt idx="604">
                  <c:v>98.29</c:v>
                </c:pt>
                <c:pt idx="605">
                  <c:v>98.29</c:v>
                </c:pt>
                <c:pt idx="606">
                  <c:v>98.29</c:v>
                </c:pt>
                <c:pt idx="607">
                  <c:v>98.29</c:v>
                </c:pt>
                <c:pt idx="608">
                  <c:v>98.29</c:v>
                </c:pt>
                <c:pt idx="609">
                  <c:v>98.29</c:v>
                </c:pt>
                <c:pt idx="610">
                  <c:v>98.29</c:v>
                </c:pt>
                <c:pt idx="611">
                  <c:v>98.29</c:v>
                </c:pt>
                <c:pt idx="612">
                  <c:v>98.29</c:v>
                </c:pt>
                <c:pt idx="613">
                  <c:v>98.29</c:v>
                </c:pt>
                <c:pt idx="614">
                  <c:v>98.29</c:v>
                </c:pt>
                <c:pt idx="615">
                  <c:v>98.29</c:v>
                </c:pt>
                <c:pt idx="616">
                  <c:v>98.21</c:v>
                </c:pt>
                <c:pt idx="617">
                  <c:v>98.21</c:v>
                </c:pt>
                <c:pt idx="618">
                  <c:v>98.21</c:v>
                </c:pt>
                <c:pt idx="619">
                  <c:v>98.21</c:v>
                </c:pt>
                <c:pt idx="620">
                  <c:v>98.21</c:v>
                </c:pt>
                <c:pt idx="621">
                  <c:v>98.21</c:v>
                </c:pt>
                <c:pt idx="622">
                  <c:v>98.96</c:v>
                </c:pt>
                <c:pt idx="623">
                  <c:v>103.04</c:v>
                </c:pt>
                <c:pt idx="624">
                  <c:v>103.04</c:v>
                </c:pt>
                <c:pt idx="625">
                  <c:v>103.96</c:v>
                </c:pt>
                <c:pt idx="626">
                  <c:v>104.96</c:v>
                </c:pt>
                <c:pt idx="627">
                  <c:v>109.12</c:v>
                </c:pt>
                <c:pt idx="628">
                  <c:v>110.46</c:v>
                </c:pt>
                <c:pt idx="629">
                  <c:v>113.21</c:v>
                </c:pt>
                <c:pt idx="630">
                  <c:v>114.08</c:v>
                </c:pt>
                <c:pt idx="631">
                  <c:v>118.45</c:v>
                </c:pt>
                <c:pt idx="632">
                  <c:v>119.45</c:v>
                </c:pt>
                <c:pt idx="633">
                  <c:v>119.45</c:v>
                </c:pt>
                <c:pt idx="634">
                  <c:v>121.12</c:v>
                </c:pt>
                <c:pt idx="635">
                  <c:v>121.12</c:v>
                </c:pt>
                <c:pt idx="636">
                  <c:v>121.45</c:v>
                </c:pt>
                <c:pt idx="637">
                  <c:v>121.45</c:v>
                </c:pt>
                <c:pt idx="638">
                  <c:v>121.45</c:v>
                </c:pt>
                <c:pt idx="639">
                  <c:v>121.45</c:v>
                </c:pt>
                <c:pt idx="640">
                  <c:v>121.45</c:v>
                </c:pt>
                <c:pt idx="641">
                  <c:v>121.45</c:v>
                </c:pt>
                <c:pt idx="642">
                  <c:v>121.45</c:v>
                </c:pt>
                <c:pt idx="643">
                  <c:v>121.45</c:v>
                </c:pt>
                <c:pt idx="644">
                  <c:v>121.01</c:v>
                </c:pt>
                <c:pt idx="645">
                  <c:v>121.01</c:v>
                </c:pt>
                <c:pt idx="646">
                  <c:v>121.01</c:v>
                </c:pt>
                <c:pt idx="647">
                  <c:v>117.26</c:v>
                </c:pt>
                <c:pt idx="648">
                  <c:v>117.26</c:v>
                </c:pt>
                <c:pt idx="649">
                  <c:v>115.51</c:v>
                </c:pt>
                <c:pt idx="650">
                  <c:v>115.51</c:v>
                </c:pt>
                <c:pt idx="651">
                  <c:v>115.51</c:v>
                </c:pt>
                <c:pt idx="652">
                  <c:v>115.51</c:v>
                </c:pt>
                <c:pt idx="653">
                  <c:v>115.51</c:v>
                </c:pt>
                <c:pt idx="654">
                  <c:v>111.51</c:v>
                </c:pt>
                <c:pt idx="655">
                  <c:v>104.01</c:v>
                </c:pt>
                <c:pt idx="656">
                  <c:v>104.01</c:v>
                </c:pt>
                <c:pt idx="657">
                  <c:v>104.01</c:v>
                </c:pt>
                <c:pt idx="658">
                  <c:v>104.01</c:v>
                </c:pt>
                <c:pt idx="659">
                  <c:v>104.01</c:v>
                </c:pt>
                <c:pt idx="660">
                  <c:v>107.52</c:v>
                </c:pt>
                <c:pt idx="661">
                  <c:v>107.52</c:v>
                </c:pt>
                <c:pt idx="662">
                  <c:v>107.52</c:v>
                </c:pt>
                <c:pt idx="663">
                  <c:v>111.27</c:v>
                </c:pt>
                <c:pt idx="664">
                  <c:v>112.51</c:v>
                </c:pt>
                <c:pt idx="665">
                  <c:v>125</c:v>
                </c:pt>
                <c:pt idx="666">
                  <c:v>130</c:v>
                </c:pt>
                <c:pt idx="667">
                  <c:v>135.62</c:v>
                </c:pt>
                <c:pt idx="668">
                  <c:v>140.44</c:v>
                </c:pt>
                <c:pt idx="669">
                  <c:v>140.44</c:v>
                </c:pt>
                <c:pt idx="670">
                  <c:v>141.68</c:v>
                </c:pt>
                <c:pt idx="671">
                  <c:v>141.68</c:v>
                </c:pt>
                <c:pt idx="672">
                  <c:v>141.68</c:v>
                </c:pt>
                <c:pt idx="673">
                  <c:v>141.68</c:v>
                </c:pt>
                <c:pt idx="674">
                  <c:v>144</c:v>
                </c:pt>
                <c:pt idx="675">
                  <c:v>144</c:v>
                </c:pt>
                <c:pt idx="676">
                  <c:v>150.63</c:v>
                </c:pt>
                <c:pt idx="677">
                  <c:v>150.63</c:v>
                </c:pt>
                <c:pt idx="678">
                  <c:v>154.11000000000001</c:v>
                </c:pt>
                <c:pt idx="679">
                  <c:v>154.11000000000001</c:v>
                </c:pt>
                <c:pt idx="680">
                  <c:v>154.11000000000001</c:v>
                </c:pt>
                <c:pt idx="681">
                  <c:v>154.11000000000001</c:v>
                </c:pt>
                <c:pt idx="682">
                  <c:v>154.11000000000001</c:v>
                </c:pt>
                <c:pt idx="683">
                  <c:v>154.11000000000001</c:v>
                </c:pt>
                <c:pt idx="684">
                  <c:v>154.11000000000001</c:v>
                </c:pt>
                <c:pt idx="685">
                  <c:v>154.11000000000001</c:v>
                </c:pt>
                <c:pt idx="686">
                  <c:v>154.11000000000001</c:v>
                </c:pt>
                <c:pt idx="687">
                  <c:v>160.26</c:v>
                </c:pt>
                <c:pt idx="688">
                  <c:v>160.26</c:v>
                </c:pt>
                <c:pt idx="689">
                  <c:v>160.26</c:v>
                </c:pt>
                <c:pt idx="690">
                  <c:v>162.03</c:v>
                </c:pt>
                <c:pt idx="691">
                  <c:v>162.03</c:v>
                </c:pt>
                <c:pt idx="692">
                  <c:v>166.44</c:v>
                </c:pt>
                <c:pt idx="693">
                  <c:v>166.44</c:v>
                </c:pt>
                <c:pt idx="694">
                  <c:v>171.38</c:v>
                </c:pt>
                <c:pt idx="695">
                  <c:v>175.69</c:v>
                </c:pt>
                <c:pt idx="696">
                  <c:v>177.66</c:v>
                </c:pt>
                <c:pt idx="697">
                  <c:v>185</c:v>
                </c:pt>
                <c:pt idx="698">
                  <c:v>185</c:v>
                </c:pt>
                <c:pt idx="699">
                  <c:v>185</c:v>
                </c:pt>
                <c:pt idx="700">
                  <c:v>185</c:v>
                </c:pt>
                <c:pt idx="701">
                  <c:v>186</c:v>
                </c:pt>
                <c:pt idx="702">
                  <c:v>186</c:v>
                </c:pt>
                <c:pt idx="703">
                  <c:v>186</c:v>
                </c:pt>
                <c:pt idx="704">
                  <c:v>186</c:v>
                </c:pt>
                <c:pt idx="705">
                  <c:v>188.89</c:v>
                </c:pt>
                <c:pt idx="706">
                  <c:v>189</c:v>
                </c:pt>
                <c:pt idx="707">
                  <c:v>192.03</c:v>
                </c:pt>
                <c:pt idx="708">
                  <c:v>195.03</c:v>
                </c:pt>
                <c:pt idx="709">
                  <c:v>195.03</c:v>
                </c:pt>
                <c:pt idx="710">
                  <c:v>196.03</c:v>
                </c:pt>
                <c:pt idx="711">
                  <c:v>196.03</c:v>
                </c:pt>
                <c:pt idx="712">
                  <c:v>197.03</c:v>
                </c:pt>
                <c:pt idx="713">
                  <c:v>197.03</c:v>
                </c:pt>
                <c:pt idx="714">
                  <c:v>197.03</c:v>
                </c:pt>
                <c:pt idx="715">
                  <c:v>197.03</c:v>
                </c:pt>
                <c:pt idx="716">
                  <c:v>197.03</c:v>
                </c:pt>
                <c:pt idx="717">
                  <c:v>197.03</c:v>
                </c:pt>
                <c:pt idx="718">
                  <c:v>198.03</c:v>
                </c:pt>
                <c:pt idx="719">
                  <c:v>198.03</c:v>
                </c:pt>
                <c:pt idx="720">
                  <c:v>203.03</c:v>
                </c:pt>
                <c:pt idx="721">
                  <c:v>203.03</c:v>
                </c:pt>
                <c:pt idx="722">
                  <c:v>203.03</c:v>
                </c:pt>
                <c:pt idx="723">
                  <c:v>203.03</c:v>
                </c:pt>
                <c:pt idx="724">
                  <c:v>203.03</c:v>
                </c:pt>
                <c:pt idx="725">
                  <c:v>203</c:v>
                </c:pt>
                <c:pt idx="726">
                  <c:v>203</c:v>
                </c:pt>
                <c:pt idx="727">
                  <c:v>203</c:v>
                </c:pt>
                <c:pt idx="728">
                  <c:v>203</c:v>
                </c:pt>
                <c:pt idx="729">
                  <c:v>203</c:v>
                </c:pt>
                <c:pt idx="730">
                  <c:v>203</c:v>
                </c:pt>
                <c:pt idx="731">
                  <c:v>203</c:v>
                </c:pt>
                <c:pt idx="732">
                  <c:v>203</c:v>
                </c:pt>
                <c:pt idx="733">
                  <c:v>203</c:v>
                </c:pt>
                <c:pt idx="734">
                  <c:v>203</c:v>
                </c:pt>
                <c:pt idx="735">
                  <c:v>203</c:v>
                </c:pt>
                <c:pt idx="736">
                  <c:v>203</c:v>
                </c:pt>
                <c:pt idx="737">
                  <c:v>203</c:v>
                </c:pt>
                <c:pt idx="738">
                  <c:v>203</c:v>
                </c:pt>
                <c:pt idx="739">
                  <c:v>203</c:v>
                </c:pt>
                <c:pt idx="740">
                  <c:v>203</c:v>
                </c:pt>
                <c:pt idx="741">
                  <c:v>200</c:v>
                </c:pt>
                <c:pt idx="742">
                  <c:v>200</c:v>
                </c:pt>
                <c:pt idx="743">
                  <c:v>206.68</c:v>
                </c:pt>
                <c:pt idx="744">
                  <c:v>206.67</c:v>
                </c:pt>
                <c:pt idx="745">
                  <c:v>205.9</c:v>
                </c:pt>
                <c:pt idx="746">
                  <c:v>207.1</c:v>
                </c:pt>
                <c:pt idx="747">
                  <c:v>206.9</c:v>
                </c:pt>
                <c:pt idx="748">
                  <c:v>203.1</c:v>
                </c:pt>
                <c:pt idx="749">
                  <c:v>202.79</c:v>
                </c:pt>
                <c:pt idx="750">
                  <c:v>202.79</c:v>
                </c:pt>
                <c:pt idx="751">
                  <c:v>203.2</c:v>
                </c:pt>
                <c:pt idx="752">
                  <c:v>197.16</c:v>
                </c:pt>
                <c:pt idx="753">
                  <c:v>195.67</c:v>
                </c:pt>
                <c:pt idx="754">
                  <c:v>195.67</c:v>
                </c:pt>
                <c:pt idx="755">
                  <c:v>197.68</c:v>
                </c:pt>
                <c:pt idx="756">
                  <c:v>198.32</c:v>
                </c:pt>
                <c:pt idx="757">
                  <c:v>197.17</c:v>
                </c:pt>
                <c:pt idx="758">
                  <c:v>198.39</c:v>
                </c:pt>
                <c:pt idx="759">
                  <c:v>200.46</c:v>
                </c:pt>
                <c:pt idx="760">
                  <c:v>200.44</c:v>
                </c:pt>
                <c:pt idx="761">
                  <c:v>200.27</c:v>
                </c:pt>
                <c:pt idx="762">
                  <c:v>199.74</c:v>
                </c:pt>
                <c:pt idx="763">
                  <c:v>199.48</c:v>
                </c:pt>
                <c:pt idx="764">
                  <c:v>199.25</c:v>
                </c:pt>
                <c:pt idx="765">
                  <c:v>199.24</c:v>
                </c:pt>
                <c:pt idx="766">
                  <c:v>199.09</c:v>
                </c:pt>
                <c:pt idx="767">
                  <c:v>199.07</c:v>
                </c:pt>
                <c:pt idx="768">
                  <c:v>199.64</c:v>
                </c:pt>
                <c:pt idx="769">
                  <c:v>199.64</c:v>
                </c:pt>
                <c:pt idx="770">
                  <c:v>199.64</c:v>
                </c:pt>
                <c:pt idx="771">
                  <c:v>199.81</c:v>
                </c:pt>
                <c:pt idx="772">
                  <c:v>198.8</c:v>
                </c:pt>
                <c:pt idx="773">
                  <c:v>198.69</c:v>
                </c:pt>
                <c:pt idx="774">
                  <c:v>198.73</c:v>
                </c:pt>
                <c:pt idx="775">
                  <c:v>200.38</c:v>
                </c:pt>
                <c:pt idx="776">
                  <c:v>201.3</c:v>
                </c:pt>
                <c:pt idx="777">
                  <c:v>201.15</c:v>
                </c:pt>
                <c:pt idx="778">
                  <c:v>200.38</c:v>
                </c:pt>
                <c:pt idx="779">
                  <c:v>200.13</c:v>
                </c:pt>
                <c:pt idx="780">
                  <c:v>200.31</c:v>
                </c:pt>
                <c:pt idx="781">
                  <c:v>200.02</c:v>
                </c:pt>
                <c:pt idx="782">
                  <c:v>200.38</c:v>
                </c:pt>
                <c:pt idx="783">
                  <c:v>200.49</c:v>
                </c:pt>
                <c:pt idx="784">
                  <c:v>200.49</c:v>
                </c:pt>
                <c:pt idx="785">
                  <c:v>201.33</c:v>
                </c:pt>
                <c:pt idx="786">
                  <c:v>201.58</c:v>
                </c:pt>
                <c:pt idx="787">
                  <c:v>201.7</c:v>
                </c:pt>
                <c:pt idx="788">
                  <c:v>202.92</c:v>
                </c:pt>
                <c:pt idx="789">
                  <c:v>204.19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EC-43BC-9907-53F4A47E758E}"/>
            </c:ext>
          </c:extLst>
        </c:ser>
        <c:ser>
          <c:idx val="1"/>
          <c:order val="1"/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Daily!$P$11:$P$1003</c:f>
              <c:numCache>
                <c:formatCode>m/d/yyyy</c:formatCode>
                <c:ptCount val="993"/>
                <c:pt idx="0">
                  <c:v>43213</c:v>
                </c:pt>
                <c:pt idx="1">
                  <c:v>43214</c:v>
                </c:pt>
                <c:pt idx="2">
                  <c:v>43215</c:v>
                </c:pt>
                <c:pt idx="3">
                  <c:v>43216</c:v>
                </c:pt>
                <c:pt idx="4">
                  <c:v>43217</c:v>
                </c:pt>
                <c:pt idx="5">
                  <c:v>43220</c:v>
                </c:pt>
                <c:pt idx="6">
                  <c:v>43221</c:v>
                </c:pt>
                <c:pt idx="7">
                  <c:v>43222</c:v>
                </c:pt>
                <c:pt idx="8">
                  <c:v>43223</c:v>
                </c:pt>
                <c:pt idx="9">
                  <c:v>43224</c:v>
                </c:pt>
                <c:pt idx="10">
                  <c:v>43227</c:v>
                </c:pt>
                <c:pt idx="11">
                  <c:v>43228</c:v>
                </c:pt>
                <c:pt idx="12">
                  <c:v>43229</c:v>
                </c:pt>
                <c:pt idx="13">
                  <c:v>43230</c:v>
                </c:pt>
                <c:pt idx="14">
                  <c:v>43231</c:v>
                </c:pt>
                <c:pt idx="15">
                  <c:v>43234</c:v>
                </c:pt>
                <c:pt idx="16">
                  <c:v>43235</c:v>
                </c:pt>
                <c:pt idx="17">
                  <c:v>43236</c:v>
                </c:pt>
                <c:pt idx="18">
                  <c:v>43237</c:v>
                </c:pt>
                <c:pt idx="19">
                  <c:v>43238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43248</c:v>
                </c:pt>
                <c:pt idx="26">
                  <c:v>43249</c:v>
                </c:pt>
                <c:pt idx="27">
                  <c:v>43250</c:v>
                </c:pt>
                <c:pt idx="28">
                  <c:v>43251</c:v>
                </c:pt>
                <c:pt idx="29">
                  <c:v>43252</c:v>
                </c:pt>
                <c:pt idx="30">
                  <c:v>43255</c:v>
                </c:pt>
                <c:pt idx="31">
                  <c:v>43256</c:v>
                </c:pt>
                <c:pt idx="32">
                  <c:v>43257</c:v>
                </c:pt>
                <c:pt idx="33">
                  <c:v>43258</c:v>
                </c:pt>
                <c:pt idx="34">
                  <c:v>43259</c:v>
                </c:pt>
                <c:pt idx="35">
                  <c:v>43262</c:v>
                </c:pt>
                <c:pt idx="36">
                  <c:v>43263</c:v>
                </c:pt>
                <c:pt idx="37">
                  <c:v>43264</c:v>
                </c:pt>
                <c:pt idx="38">
                  <c:v>43265</c:v>
                </c:pt>
                <c:pt idx="39">
                  <c:v>43266</c:v>
                </c:pt>
                <c:pt idx="40">
                  <c:v>43269</c:v>
                </c:pt>
                <c:pt idx="41">
                  <c:v>43270</c:v>
                </c:pt>
                <c:pt idx="42">
                  <c:v>43271</c:v>
                </c:pt>
                <c:pt idx="43">
                  <c:v>43272</c:v>
                </c:pt>
                <c:pt idx="44">
                  <c:v>43273</c:v>
                </c:pt>
                <c:pt idx="45">
                  <c:v>43276</c:v>
                </c:pt>
                <c:pt idx="46">
                  <c:v>43277</c:v>
                </c:pt>
                <c:pt idx="47">
                  <c:v>43278</c:v>
                </c:pt>
                <c:pt idx="48">
                  <c:v>43279</c:v>
                </c:pt>
                <c:pt idx="49">
                  <c:v>43280</c:v>
                </c:pt>
                <c:pt idx="50">
                  <c:v>43283</c:v>
                </c:pt>
                <c:pt idx="51">
                  <c:v>43284</c:v>
                </c:pt>
                <c:pt idx="52">
                  <c:v>43285</c:v>
                </c:pt>
                <c:pt idx="53">
                  <c:v>43286</c:v>
                </c:pt>
                <c:pt idx="54">
                  <c:v>43287</c:v>
                </c:pt>
                <c:pt idx="55">
                  <c:v>43290</c:v>
                </c:pt>
                <c:pt idx="56">
                  <c:v>43291</c:v>
                </c:pt>
                <c:pt idx="57">
                  <c:v>43292</c:v>
                </c:pt>
                <c:pt idx="58">
                  <c:v>43293</c:v>
                </c:pt>
                <c:pt idx="59">
                  <c:v>43294</c:v>
                </c:pt>
                <c:pt idx="60">
                  <c:v>43297</c:v>
                </c:pt>
                <c:pt idx="61">
                  <c:v>43298</c:v>
                </c:pt>
                <c:pt idx="62">
                  <c:v>43299</c:v>
                </c:pt>
                <c:pt idx="63">
                  <c:v>43300</c:v>
                </c:pt>
                <c:pt idx="64">
                  <c:v>43301</c:v>
                </c:pt>
                <c:pt idx="65">
                  <c:v>43304</c:v>
                </c:pt>
                <c:pt idx="66">
                  <c:v>43305</c:v>
                </c:pt>
                <c:pt idx="67">
                  <c:v>43306</c:v>
                </c:pt>
                <c:pt idx="68">
                  <c:v>43307</c:v>
                </c:pt>
                <c:pt idx="69">
                  <c:v>43308</c:v>
                </c:pt>
                <c:pt idx="70">
                  <c:v>43311</c:v>
                </c:pt>
                <c:pt idx="71">
                  <c:v>43312</c:v>
                </c:pt>
                <c:pt idx="72">
                  <c:v>43313</c:v>
                </c:pt>
                <c:pt idx="73">
                  <c:v>43314</c:v>
                </c:pt>
                <c:pt idx="74">
                  <c:v>43315</c:v>
                </c:pt>
                <c:pt idx="75">
                  <c:v>43318</c:v>
                </c:pt>
                <c:pt idx="76">
                  <c:v>43319</c:v>
                </c:pt>
                <c:pt idx="77">
                  <c:v>43320</c:v>
                </c:pt>
                <c:pt idx="78">
                  <c:v>43321</c:v>
                </c:pt>
                <c:pt idx="79">
                  <c:v>43322</c:v>
                </c:pt>
                <c:pt idx="80">
                  <c:v>43325</c:v>
                </c:pt>
                <c:pt idx="81">
                  <c:v>43326</c:v>
                </c:pt>
                <c:pt idx="82">
                  <c:v>43327</c:v>
                </c:pt>
                <c:pt idx="83">
                  <c:v>43328</c:v>
                </c:pt>
                <c:pt idx="84">
                  <c:v>43329</c:v>
                </c:pt>
                <c:pt idx="85">
                  <c:v>43332</c:v>
                </c:pt>
                <c:pt idx="86">
                  <c:v>43333</c:v>
                </c:pt>
                <c:pt idx="87">
                  <c:v>43334</c:v>
                </c:pt>
                <c:pt idx="88">
                  <c:v>43335</c:v>
                </c:pt>
                <c:pt idx="89">
                  <c:v>43336</c:v>
                </c:pt>
                <c:pt idx="90">
                  <c:v>43339</c:v>
                </c:pt>
                <c:pt idx="91">
                  <c:v>43340</c:v>
                </c:pt>
                <c:pt idx="92">
                  <c:v>43341</c:v>
                </c:pt>
                <c:pt idx="93">
                  <c:v>43342</c:v>
                </c:pt>
                <c:pt idx="94">
                  <c:v>43343</c:v>
                </c:pt>
                <c:pt idx="95">
                  <c:v>43346</c:v>
                </c:pt>
                <c:pt idx="96">
                  <c:v>43347</c:v>
                </c:pt>
                <c:pt idx="97">
                  <c:v>43348</c:v>
                </c:pt>
                <c:pt idx="98">
                  <c:v>43349</c:v>
                </c:pt>
                <c:pt idx="99">
                  <c:v>43350</c:v>
                </c:pt>
                <c:pt idx="100">
                  <c:v>43353</c:v>
                </c:pt>
                <c:pt idx="101">
                  <c:v>43354</c:v>
                </c:pt>
                <c:pt idx="102">
                  <c:v>43355</c:v>
                </c:pt>
                <c:pt idx="103">
                  <c:v>43356</c:v>
                </c:pt>
                <c:pt idx="104">
                  <c:v>43357</c:v>
                </c:pt>
                <c:pt idx="105">
                  <c:v>43360</c:v>
                </c:pt>
                <c:pt idx="106">
                  <c:v>43361</c:v>
                </c:pt>
                <c:pt idx="107">
                  <c:v>43362</c:v>
                </c:pt>
                <c:pt idx="108">
                  <c:v>43363</c:v>
                </c:pt>
                <c:pt idx="109">
                  <c:v>43364</c:v>
                </c:pt>
                <c:pt idx="110">
                  <c:v>43367</c:v>
                </c:pt>
                <c:pt idx="111">
                  <c:v>43368</c:v>
                </c:pt>
                <c:pt idx="112">
                  <c:v>43369</c:v>
                </c:pt>
                <c:pt idx="113">
                  <c:v>43370</c:v>
                </c:pt>
                <c:pt idx="114">
                  <c:v>43371</c:v>
                </c:pt>
                <c:pt idx="115">
                  <c:v>43374</c:v>
                </c:pt>
                <c:pt idx="116">
                  <c:v>43375</c:v>
                </c:pt>
                <c:pt idx="117">
                  <c:v>43376</c:v>
                </c:pt>
                <c:pt idx="118">
                  <c:v>43377</c:v>
                </c:pt>
                <c:pt idx="119">
                  <c:v>43378</c:v>
                </c:pt>
                <c:pt idx="120">
                  <c:v>43381</c:v>
                </c:pt>
                <c:pt idx="121">
                  <c:v>43382</c:v>
                </c:pt>
                <c:pt idx="122">
                  <c:v>43383</c:v>
                </c:pt>
                <c:pt idx="123">
                  <c:v>43384</c:v>
                </c:pt>
                <c:pt idx="124">
                  <c:v>43385</c:v>
                </c:pt>
                <c:pt idx="125">
                  <c:v>43388</c:v>
                </c:pt>
                <c:pt idx="126">
                  <c:v>43389</c:v>
                </c:pt>
                <c:pt idx="127">
                  <c:v>43390</c:v>
                </c:pt>
                <c:pt idx="128">
                  <c:v>43391</c:v>
                </c:pt>
                <c:pt idx="129">
                  <c:v>43392</c:v>
                </c:pt>
                <c:pt idx="130">
                  <c:v>43395</c:v>
                </c:pt>
                <c:pt idx="131">
                  <c:v>43396</c:v>
                </c:pt>
                <c:pt idx="132">
                  <c:v>43397</c:v>
                </c:pt>
                <c:pt idx="133">
                  <c:v>43398</c:v>
                </c:pt>
                <c:pt idx="134">
                  <c:v>43399</c:v>
                </c:pt>
                <c:pt idx="135">
                  <c:v>43402</c:v>
                </c:pt>
                <c:pt idx="136">
                  <c:v>43403</c:v>
                </c:pt>
                <c:pt idx="137">
                  <c:v>43404</c:v>
                </c:pt>
                <c:pt idx="138">
                  <c:v>43405</c:v>
                </c:pt>
                <c:pt idx="139">
                  <c:v>43406</c:v>
                </c:pt>
                <c:pt idx="140">
                  <c:v>43409</c:v>
                </c:pt>
                <c:pt idx="141">
                  <c:v>43410</c:v>
                </c:pt>
                <c:pt idx="142">
                  <c:v>43411</c:v>
                </c:pt>
                <c:pt idx="143">
                  <c:v>43412</c:v>
                </c:pt>
                <c:pt idx="144">
                  <c:v>43413</c:v>
                </c:pt>
                <c:pt idx="145">
                  <c:v>43416</c:v>
                </c:pt>
                <c:pt idx="146">
                  <c:v>43417</c:v>
                </c:pt>
                <c:pt idx="147">
                  <c:v>43418</c:v>
                </c:pt>
                <c:pt idx="148">
                  <c:v>43419</c:v>
                </c:pt>
                <c:pt idx="149">
                  <c:v>43420</c:v>
                </c:pt>
                <c:pt idx="150">
                  <c:v>43423</c:v>
                </c:pt>
                <c:pt idx="151">
                  <c:v>43424</c:v>
                </c:pt>
                <c:pt idx="152">
                  <c:v>43425</c:v>
                </c:pt>
                <c:pt idx="153">
                  <c:v>43426</c:v>
                </c:pt>
                <c:pt idx="154">
                  <c:v>43427</c:v>
                </c:pt>
                <c:pt idx="155">
                  <c:v>43430</c:v>
                </c:pt>
                <c:pt idx="156">
                  <c:v>43431</c:v>
                </c:pt>
                <c:pt idx="157">
                  <c:v>43432</c:v>
                </c:pt>
                <c:pt idx="158">
                  <c:v>43433</c:v>
                </c:pt>
                <c:pt idx="159">
                  <c:v>43434</c:v>
                </c:pt>
                <c:pt idx="160">
                  <c:v>43437</c:v>
                </c:pt>
                <c:pt idx="161">
                  <c:v>43438</c:v>
                </c:pt>
                <c:pt idx="162">
                  <c:v>43439</c:v>
                </c:pt>
                <c:pt idx="163">
                  <c:v>43440</c:v>
                </c:pt>
                <c:pt idx="164">
                  <c:v>43441</c:v>
                </c:pt>
                <c:pt idx="165">
                  <c:v>43444</c:v>
                </c:pt>
                <c:pt idx="166">
                  <c:v>43445</c:v>
                </c:pt>
                <c:pt idx="167">
                  <c:v>43446</c:v>
                </c:pt>
                <c:pt idx="168">
                  <c:v>43447</c:v>
                </c:pt>
                <c:pt idx="169">
                  <c:v>43448</c:v>
                </c:pt>
                <c:pt idx="170">
                  <c:v>43451</c:v>
                </c:pt>
                <c:pt idx="171">
                  <c:v>43452</c:v>
                </c:pt>
                <c:pt idx="172">
                  <c:v>43453</c:v>
                </c:pt>
                <c:pt idx="173">
                  <c:v>43454</c:v>
                </c:pt>
                <c:pt idx="174">
                  <c:v>43455</c:v>
                </c:pt>
                <c:pt idx="175">
                  <c:v>43458</c:v>
                </c:pt>
                <c:pt idx="176">
                  <c:v>43459</c:v>
                </c:pt>
                <c:pt idx="177">
                  <c:v>43460</c:v>
                </c:pt>
                <c:pt idx="178">
                  <c:v>43461</c:v>
                </c:pt>
                <c:pt idx="179">
                  <c:v>43462</c:v>
                </c:pt>
                <c:pt idx="180">
                  <c:v>43465</c:v>
                </c:pt>
                <c:pt idx="181">
                  <c:v>43466</c:v>
                </c:pt>
                <c:pt idx="182">
                  <c:v>43467</c:v>
                </c:pt>
                <c:pt idx="183">
                  <c:v>43468</c:v>
                </c:pt>
                <c:pt idx="184">
                  <c:v>43469</c:v>
                </c:pt>
                <c:pt idx="185">
                  <c:v>43472</c:v>
                </c:pt>
                <c:pt idx="186">
                  <c:v>43473</c:v>
                </c:pt>
                <c:pt idx="187">
                  <c:v>43474</c:v>
                </c:pt>
                <c:pt idx="188">
                  <c:v>43475</c:v>
                </c:pt>
                <c:pt idx="189">
                  <c:v>43476</c:v>
                </c:pt>
                <c:pt idx="190">
                  <c:v>43479</c:v>
                </c:pt>
                <c:pt idx="191">
                  <c:v>43480</c:v>
                </c:pt>
                <c:pt idx="192">
                  <c:v>43481</c:v>
                </c:pt>
                <c:pt idx="193">
                  <c:v>43482</c:v>
                </c:pt>
                <c:pt idx="194">
                  <c:v>43483</c:v>
                </c:pt>
                <c:pt idx="195">
                  <c:v>43486</c:v>
                </c:pt>
                <c:pt idx="196">
                  <c:v>43487</c:v>
                </c:pt>
                <c:pt idx="197">
                  <c:v>43488</c:v>
                </c:pt>
                <c:pt idx="198">
                  <c:v>43489</c:v>
                </c:pt>
                <c:pt idx="199">
                  <c:v>43490</c:v>
                </c:pt>
                <c:pt idx="200">
                  <c:v>43493</c:v>
                </c:pt>
                <c:pt idx="201">
                  <c:v>43494</c:v>
                </c:pt>
                <c:pt idx="202">
                  <c:v>43495</c:v>
                </c:pt>
                <c:pt idx="203">
                  <c:v>43496</c:v>
                </c:pt>
                <c:pt idx="204">
                  <c:v>43497</c:v>
                </c:pt>
                <c:pt idx="205">
                  <c:v>43500</c:v>
                </c:pt>
                <c:pt idx="206">
                  <c:v>43501</c:v>
                </c:pt>
                <c:pt idx="207">
                  <c:v>43502</c:v>
                </c:pt>
                <c:pt idx="208">
                  <c:v>43503</c:v>
                </c:pt>
                <c:pt idx="209">
                  <c:v>43504</c:v>
                </c:pt>
                <c:pt idx="210">
                  <c:v>43507</c:v>
                </c:pt>
                <c:pt idx="211">
                  <c:v>43508</c:v>
                </c:pt>
                <c:pt idx="212">
                  <c:v>43509</c:v>
                </c:pt>
                <c:pt idx="213">
                  <c:v>43510</c:v>
                </c:pt>
                <c:pt idx="214">
                  <c:v>43511</c:v>
                </c:pt>
                <c:pt idx="215">
                  <c:v>43514</c:v>
                </c:pt>
                <c:pt idx="216">
                  <c:v>43515</c:v>
                </c:pt>
                <c:pt idx="217">
                  <c:v>43516</c:v>
                </c:pt>
                <c:pt idx="218">
                  <c:v>43517</c:v>
                </c:pt>
                <c:pt idx="219">
                  <c:v>43518</c:v>
                </c:pt>
                <c:pt idx="220">
                  <c:v>43521</c:v>
                </c:pt>
                <c:pt idx="221">
                  <c:v>43522</c:v>
                </c:pt>
                <c:pt idx="222">
                  <c:v>43523</c:v>
                </c:pt>
                <c:pt idx="223">
                  <c:v>43524</c:v>
                </c:pt>
                <c:pt idx="224">
                  <c:v>43525</c:v>
                </c:pt>
                <c:pt idx="225">
                  <c:v>43528</c:v>
                </c:pt>
                <c:pt idx="226">
                  <c:v>43529</c:v>
                </c:pt>
                <c:pt idx="227">
                  <c:v>43530</c:v>
                </c:pt>
                <c:pt idx="228">
                  <c:v>43531</c:v>
                </c:pt>
                <c:pt idx="229">
                  <c:v>43532</c:v>
                </c:pt>
                <c:pt idx="230">
                  <c:v>43535</c:v>
                </c:pt>
                <c:pt idx="231">
                  <c:v>43536</c:v>
                </c:pt>
                <c:pt idx="232">
                  <c:v>43537</c:v>
                </c:pt>
                <c:pt idx="233">
                  <c:v>43538</c:v>
                </c:pt>
                <c:pt idx="234">
                  <c:v>43539</c:v>
                </c:pt>
                <c:pt idx="235">
                  <c:v>43542</c:v>
                </c:pt>
                <c:pt idx="236">
                  <c:v>43543</c:v>
                </c:pt>
                <c:pt idx="237">
                  <c:v>43544</c:v>
                </c:pt>
                <c:pt idx="238">
                  <c:v>43545</c:v>
                </c:pt>
                <c:pt idx="239">
                  <c:v>43546</c:v>
                </c:pt>
                <c:pt idx="240">
                  <c:v>43549</c:v>
                </c:pt>
                <c:pt idx="241">
                  <c:v>43550</c:v>
                </c:pt>
                <c:pt idx="242">
                  <c:v>43551</c:v>
                </c:pt>
                <c:pt idx="243">
                  <c:v>43552</c:v>
                </c:pt>
                <c:pt idx="244">
                  <c:v>43553</c:v>
                </c:pt>
                <c:pt idx="245">
                  <c:v>43556</c:v>
                </c:pt>
                <c:pt idx="246">
                  <c:v>43557</c:v>
                </c:pt>
                <c:pt idx="247">
                  <c:v>43558</c:v>
                </c:pt>
                <c:pt idx="248">
                  <c:v>43559</c:v>
                </c:pt>
                <c:pt idx="249">
                  <c:v>43560</c:v>
                </c:pt>
                <c:pt idx="250">
                  <c:v>43563</c:v>
                </c:pt>
                <c:pt idx="251">
                  <c:v>43564</c:v>
                </c:pt>
                <c:pt idx="252">
                  <c:v>43565</c:v>
                </c:pt>
                <c:pt idx="253">
                  <c:v>43566</c:v>
                </c:pt>
                <c:pt idx="254">
                  <c:v>43567</c:v>
                </c:pt>
                <c:pt idx="255">
                  <c:v>43570</c:v>
                </c:pt>
                <c:pt idx="256">
                  <c:v>43571</c:v>
                </c:pt>
                <c:pt idx="257">
                  <c:v>43572</c:v>
                </c:pt>
                <c:pt idx="258">
                  <c:v>43573</c:v>
                </c:pt>
                <c:pt idx="259">
                  <c:v>43574</c:v>
                </c:pt>
                <c:pt idx="260">
                  <c:v>43577</c:v>
                </c:pt>
                <c:pt idx="261">
                  <c:v>43578</c:v>
                </c:pt>
                <c:pt idx="262">
                  <c:v>43579</c:v>
                </c:pt>
                <c:pt idx="263">
                  <c:v>43580</c:v>
                </c:pt>
                <c:pt idx="264">
                  <c:v>43581</c:v>
                </c:pt>
                <c:pt idx="265">
                  <c:v>43584</c:v>
                </c:pt>
                <c:pt idx="266">
                  <c:v>43585</c:v>
                </c:pt>
                <c:pt idx="267">
                  <c:v>43586</c:v>
                </c:pt>
                <c:pt idx="268">
                  <c:v>43587</c:v>
                </c:pt>
                <c:pt idx="269">
                  <c:v>43588</c:v>
                </c:pt>
                <c:pt idx="270">
                  <c:v>43591</c:v>
                </c:pt>
                <c:pt idx="271">
                  <c:v>43592</c:v>
                </c:pt>
                <c:pt idx="272">
                  <c:v>43593</c:v>
                </c:pt>
                <c:pt idx="273">
                  <c:v>43594</c:v>
                </c:pt>
                <c:pt idx="274">
                  <c:v>43595</c:v>
                </c:pt>
                <c:pt idx="275">
                  <c:v>43598</c:v>
                </c:pt>
                <c:pt idx="276">
                  <c:v>43599</c:v>
                </c:pt>
                <c:pt idx="277">
                  <c:v>43600</c:v>
                </c:pt>
                <c:pt idx="278">
                  <c:v>43601</c:v>
                </c:pt>
                <c:pt idx="279">
                  <c:v>43602</c:v>
                </c:pt>
                <c:pt idx="280">
                  <c:v>43605</c:v>
                </c:pt>
                <c:pt idx="281">
                  <c:v>43606</c:v>
                </c:pt>
                <c:pt idx="282">
                  <c:v>43607</c:v>
                </c:pt>
                <c:pt idx="283">
                  <c:v>43608</c:v>
                </c:pt>
                <c:pt idx="284">
                  <c:v>43609</c:v>
                </c:pt>
                <c:pt idx="285">
                  <c:v>43612</c:v>
                </c:pt>
                <c:pt idx="286">
                  <c:v>43613</c:v>
                </c:pt>
                <c:pt idx="287">
                  <c:v>43614</c:v>
                </c:pt>
                <c:pt idx="288">
                  <c:v>43615</c:v>
                </c:pt>
                <c:pt idx="289">
                  <c:v>43616</c:v>
                </c:pt>
                <c:pt idx="290">
                  <c:v>43619</c:v>
                </c:pt>
                <c:pt idx="291">
                  <c:v>43620</c:v>
                </c:pt>
                <c:pt idx="292">
                  <c:v>43621</c:v>
                </c:pt>
                <c:pt idx="293">
                  <c:v>43622</c:v>
                </c:pt>
                <c:pt idx="294">
                  <c:v>43623</c:v>
                </c:pt>
                <c:pt idx="295">
                  <c:v>43626</c:v>
                </c:pt>
                <c:pt idx="296">
                  <c:v>43627</c:v>
                </c:pt>
                <c:pt idx="297">
                  <c:v>43628</c:v>
                </c:pt>
                <c:pt idx="298">
                  <c:v>43629</c:v>
                </c:pt>
                <c:pt idx="299">
                  <c:v>43630</c:v>
                </c:pt>
                <c:pt idx="300">
                  <c:v>43633</c:v>
                </c:pt>
                <c:pt idx="301">
                  <c:v>43634</c:v>
                </c:pt>
                <c:pt idx="302">
                  <c:v>43635</c:v>
                </c:pt>
                <c:pt idx="303">
                  <c:v>43636</c:v>
                </c:pt>
                <c:pt idx="304">
                  <c:v>43637</c:v>
                </c:pt>
                <c:pt idx="305">
                  <c:v>43640</c:v>
                </c:pt>
                <c:pt idx="306">
                  <c:v>43641</c:v>
                </c:pt>
                <c:pt idx="307">
                  <c:v>43642</c:v>
                </c:pt>
                <c:pt idx="308">
                  <c:v>43643</c:v>
                </c:pt>
                <c:pt idx="309">
                  <c:v>43644</c:v>
                </c:pt>
                <c:pt idx="310">
                  <c:v>43647</c:v>
                </c:pt>
                <c:pt idx="311">
                  <c:v>43648</c:v>
                </c:pt>
                <c:pt idx="312">
                  <c:v>43649</c:v>
                </c:pt>
                <c:pt idx="313">
                  <c:v>43650</c:v>
                </c:pt>
                <c:pt idx="314">
                  <c:v>43651</c:v>
                </c:pt>
                <c:pt idx="315">
                  <c:v>43654</c:v>
                </c:pt>
                <c:pt idx="316">
                  <c:v>43655</c:v>
                </c:pt>
                <c:pt idx="317">
                  <c:v>43656</c:v>
                </c:pt>
                <c:pt idx="318">
                  <c:v>43657</c:v>
                </c:pt>
                <c:pt idx="319">
                  <c:v>43658</c:v>
                </c:pt>
                <c:pt idx="320">
                  <c:v>43661</c:v>
                </c:pt>
                <c:pt idx="321">
                  <c:v>43662</c:v>
                </c:pt>
                <c:pt idx="322">
                  <c:v>43663</c:v>
                </c:pt>
                <c:pt idx="323">
                  <c:v>43664</c:v>
                </c:pt>
                <c:pt idx="324">
                  <c:v>43665</c:v>
                </c:pt>
                <c:pt idx="325">
                  <c:v>43668</c:v>
                </c:pt>
                <c:pt idx="326">
                  <c:v>43669</c:v>
                </c:pt>
                <c:pt idx="327">
                  <c:v>43670</c:v>
                </c:pt>
                <c:pt idx="328">
                  <c:v>43671</c:v>
                </c:pt>
                <c:pt idx="329">
                  <c:v>43672</c:v>
                </c:pt>
                <c:pt idx="330">
                  <c:v>43675</c:v>
                </c:pt>
                <c:pt idx="331">
                  <c:v>43676</c:v>
                </c:pt>
                <c:pt idx="332">
                  <c:v>43677</c:v>
                </c:pt>
                <c:pt idx="333">
                  <c:v>43678</c:v>
                </c:pt>
                <c:pt idx="334">
                  <c:v>43679</c:v>
                </c:pt>
                <c:pt idx="335">
                  <c:v>43682</c:v>
                </c:pt>
                <c:pt idx="336">
                  <c:v>43683</c:v>
                </c:pt>
                <c:pt idx="337">
                  <c:v>43684</c:v>
                </c:pt>
                <c:pt idx="338">
                  <c:v>43685</c:v>
                </c:pt>
                <c:pt idx="339">
                  <c:v>43686</c:v>
                </c:pt>
                <c:pt idx="340">
                  <c:v>43689</c:v>
                </c:pt>
                <c:pt idx="341">
                  <c:v>43690</c:v>
                </c:pt>
                <c:pt idx="342">
                  <c:v>43691</c:v>
                </c:pt>
                <c:pt idx="343">
                  <c:v>43692</c:v>
                </c:pt>
                <c:pt idx="344">
                  <c:v>43693</c:v>
                </c:pt>
                <c:pt idx="345">
                  <c:v>43696</c:v>
                </c:pt>
                <c:pt idx="346">
                  <c:v>43697</c:v>
                </c:pt>
                <c:pt idx="347">
                  <c:v>43698</c:v>
                </c:pt>
                <c:pt idx="348">
                  <c:v>43699</c:v>
                </c:pt>
                <c:pt idx="349">
                  <c:v>43700</c:v>
                </c:pt>
                <c:pt idx="350">
                  <c:v>43703</c:v>
                </c:pt>
                <c:pt idx="351">
                  <c:v>43704</c:v>
                </c:pt>
                <c:pt idx="352">
                  <c:v>43705</c:v>
                </c:pt>
                <c:pt idx="353">
                  <c:v>43706</c:v>
                </c:pt>
                <c:pt idx="354">
                  <c:v>43707</c:v>
                </c:pt>
                <c:pt idx="355">
                  <c:v>43710</c:v>
                </c:pt>
                <c:pt idx="356">
                  <c:v>43711</c:v>
                </c:pt>
                <c:pt idx="357">
                  <c:v>43712</c:v>
                </c:pt>
                <c:pt idx="358">
                  <c:v>43713</c:v>
                </c:pt>
                <c:pt idx="359">
                  <c:v>43714</c:v>
                </c:pt>
                <c:pt idx="360">
                  <c:v>43717</c:v>
                </c:pt>
                <c:pt idx="361">
                  <c:v>43718</c:v>
                </c:pt>
                <c:pt idx="362">
                  <c:v>43719</c:v>
                </c:pt>
                <c:pt idx="363">
                  <c:v>43720</c:v>
                </c:pt>
                <c:pt idx="364">
                  <c:v>43721</c:v>
                </c:pt>
                <c:pt idx="365">
                  <c:v>43724</c:v>
                </c:pt>
                <c:pt idx="366">
                  <c:v>43725</c:v>
                </c:pt>
                <c:pt idx="367">
                  <c:v>43726</c:v>
                </c:pt>
                <c:pt idx="368">
                  <c:v>43727</c:v>
                </c:pt>
                <c:pt idx="369">
                  <c:v>43728</c:v>
                </c:pt>
                <c:pt idx="370">
                  <c:v>43731</c:v>
                </c:pt>
                <c:pt idx="371">
                  <c:v>43732</c:v>
                </c:pt>
                <c:pt idx="372">
                  <c:v>43733</c:v>
                </c:pt>
                <c:pt idx="373">
                  <c:v>43734</c:v>
                </c:pt>
                <c:pt idx="374">
                  <c:v>43735</c:v>
                </c:pt>
                <c:pt idx="375">
                  <c:v>43738</c:v>
                </c:pt>
                <c:pt idx="376">
                  <c:v>43739</c:v>
                </c:pt>
                <c:pt idx="377">
                  <c:v>43740</c:v>
                </c:pt>
                <c:pt idx="378">
                  <c:v>43741</c:v>
                </c:pt>
                <c:pt idx="379">
                  <c:v>43742</c:v>
                </c:pt>
                <c:pt idx="380">
                  <c:v>43745</c:v>
                </c:pt>
                <c:pt idx="381">
                  <c:v>43746</c:v>
                </c:pt>
                <c:pt idx="382">
                  <c:v>43747</c:v>
                </c:pt>
                <c:pt idx="383">
                  <c:v>43748</c:v>
                </c:pt>
                <c:pt idx="384">
                  <c:v>43749</c:v>
                </c:pt>
                <c:pt idx="385">
                  <c:v>43752</c:v>
                </c:pt>
                <c:pt idx="386">
                  <c:v>43753</c:v>
                </c:pt>
                <c:pt idx="387">
                  <c:v>43754</c:v>
                </c:pt>
                <c:pt idx="388">
                  <c:v>43755</c:v>
                </c:pt>
                <c:pt idx="389">
                  <c:v>43756</c:v>
                </c:pt>
                <c:pt idx="390">
                  <c:v>43759</c:v>
                </c:pt>
                <c:pt idx="391">
                  <c:v>43760</c:v>
                </c:pt>
                <c:pt idx="392">
                  <c:v>43761</c:v>
                </c:pt>
                <c:pt idx="393">
                  <c:v>43762</c:v>
                </c:pt>
                <c:pt idx="394">
                  <c:v>43763</c:v>
                </c:pt>
                <c:pt idx="395">
                  <c:v>43766</c:v>
                </c:pt>
                <c:pt idx="396">
                  <c:v>43767</c:v>
                </c:pt>
                <c:pt idx="397">
                  <c:v>43768</c:v>
                </c:pt>
                <c:pt idx="398">
                  <c:v>43769</c:v>
                </c:pt>
                <c:pt idx="399">
                  <c:v>43770</c:v>
                </c:pt>
                <c:pt idx="400">
                  <c:v>43773</c:v>
                </c:pt>
                <c:pt idx="401">
                  <c:v>43774</c:v>
                </c:pt>
                <c:pt idx="402">
                  <c:v>43775</c:v>
                </c:pt>
                <c:pt idx="403">
                  <c:v>43776</c:v>
                </c:pt>
                <c:pt idx="404">
                  <c:v>43777</c:v>
                </c:pt>
                <c:pt idx="405">
                  <c:v>43780</c:v>
                </c:pt>
                <c:pt idx="406">
                  <c:v>43781</c:v>
                </c:pt>
                <c:pt idx="407">
                  <c:v>43782</c:v>
                </c:pt>
                <c:pt idx="408">
                  <c:v>43783</c:v>
                </c:pt>
                <c:pt idx="409">
                  <c:v>43784</c:v>
                </c:pt>
                <c:pt idx="410">
                  <c:v>43787</c:v>
                </c:pt>
                <c:pt idx="411">
                  <c:v>43788</c:v>
                </c:pt>
                <c:pt idx="412">
                  <c:v>43789</c:v>
                </c:pt>
                <c:pt idx="413">
                  <c:v>43790</c:v>
                </c:pt>
                <c:pt idx="414">
                  <c:v>43791</c:v>
                </c:pt>
                <c:pt idx="415">
                  <c:v>43794</c:v>
                </c:pt>
                <c:pt idx="416">
                  <c:v>43795</c:v>
                </c:pt>
                <c:pt idx="417">
                  <c:v>43796</c:v>
                </c:pt>
                <c:pt idx="418">
                  <c:v>43797</c:v>
                </c:pt>
                <c:pt idx="419">
                  <c:v>43798</c:v>
                </c:pt>
                <c:pt idx="420">
                  <c:v>43801</c:v>
                </c:pt>
                <c:pt idx="421">
                  <c:v>43802</c:v>
                </c:pt>
                <c:pt idx="422">
                  <c:v>43803</c:v>
                </c:pt>
                <c:pt idx="423">
                  <c:v>43804</c:v>
                </c:pt>
                <c:pt idx="424">
                  <c:v>43805</c:v>
                </c:pt>
                <c:pt idx="425">
                  <c:v>43808</c:v>
                </c:pt>
                <c:pt idx="426">
                  <c:v>43809</c:v>
                </c:pt>
                <c:pt idx="427">
                  <c:v>43810</c:v>
                </c:pt>
                <c:pt idx="428">
                  <c:v>43811</c:v>
                </c:pt>
                <c:pt idx="429">
                  <c:v>43812</c:v>
                </c:pt>
                <c:pt idx="430">
                  <c:v>43815</c:v>
                </c:pt>
                <c:pt idx="431">
                  <c:v>43816</c:v>
                </c:pt>
                <c:pt idx="432">
                  <c:v>43817</c:v>
                </c:pt>
                <c:pt idx="433">
                  <c:v>43818</c:v>
                </c:pt>
                <c:pt idx="434">
                  <c:v>43819</c:v>
                </c:pt>
                <c:pt idx="435">
                  <c:v>43822</c:v>
                </c:pt>
                <c:pt idx="436">
                  <c:v>43823</c:v>
                </c:pt>
                <c:pt idx="437">
                  <c:v>43824</c:v>
                </c:pt>
                <c:pt idx="438">
                  <c:v>43825</c:v>
                </c:pt>
                <c:pt idx="439">
                  <c:v>43826</c:v>
                </c:pt>
                <c:pt idx="440">
                  <c:v>43829</c:v>
                </c:pt>
                <c:pt idx="441">
                  <c:v>43830</c:v>
                </c:pt>
                <c:pt idx="442">
                  <c:v>43831</c:v>
                </c:pt>
                <c:pt idx="443">
                  <c:v>43832</c:v>
                </c:pt>
                <c:pt idx="444">
                  <c:v>43833</c:v>
                </c:pt>
                <c:pt idx="445">
                  <c:v>43836</c:v>
                </c:pt>
                <c:pt idx="446">
                  <c:v>43837</c:v>
                </c:pt>
                <c:pt idx="447">
                  <c:v>43838</c:v>
                </c:pt>
                <c:pt idx="448">
                  <c:v>43839</c:v>
                </c:pt>
                <c:pt idx="449">
                  <c:v>43840</c:v>
                </c:pt>
                <c:pt idx="450">
                  <c:v>43843</c:v>
                </c:pt>
                <c:pt idx="451">
                  <c:v>43844</c:v>
                </c:pt>
                <c:pt idx="452">
                  <c:v>43845</c:v>
                </c:pt>
                <c:pt idx="453">
                  <c:v>43846</c:v>
                </c:pt>
                <c:pt idx="454">
                  <c:v>43847</c:v>
                </c:pt>
                <c:pt idx="455">
                  <c:v>43850</c:v>
                </c:pt>
                <c:pt idx="456">
                  <c:v>43851</c:v>
                </c:pt>
                <c:pt idx="457">
                  <c:v>43852</c:v>
                </c:pt>
                <c:pt idx="458">
                  <c:v>43853</c:v>
                </c:pt>
                <c:pt idx="459">
                  <c:v>43854</c:v>
                </c:pt>
                <c:pt idx="460">
                  <c:v>43857</c:v>
                </c:pt>
                <c:pt idx="461">
                  <c:v>43858</c:v>
                </c:pt>
                <c:pt idx="462">
                  <c:v>43859</c:v>
                </c:pt>
                <c:pt idx="463">
                  <c:v>43860</c:v>
                </c:pt>
                <c:pt idx="464">
                  <c:v>43861</c:v>
                </c:pt>
                <c:pt idx="465">
                  <c:v>43864</c:v>
                </c:pt>
                <c:pt idx="466">
                  <c:v>43865</c:v>
                </c:pt>
                <c:pt idx="467">
                  <c:v>43866</c:v>
                </c:pt>
                <c:pt idx="468">
                  <c:v>43867</c:v>
                </c:pt>
                <c:pt idx="469">
                  <c:v>43868</c:v>
                </c:pt>
                <c:pt idx="470">
                  <c:v>43871</c:v>
                </c:pt>
                <c:pt idx="471">
                  <c:v>43872</c:v>
                </c:pt>
                <c:pt idx="472">
                  <c:v>43873</c:v>
                </c:pt>
                <c:pt idx="473">
                  <c:v>43874</c:v>
                </c:pt>
                <c:pt idx="474">
                  <c:v>43875</c:v>
                </c:pt>
                <c:pt idx="475">
                  <c:v>43878</c:v>
                </c:pt>
                <c:pt idx="476">
                  <c:v>43879</c:v>
                </c:pt>
                <c:pt idx="477">
                  <c:v>43880</c:v>
                </c:pt>
                <c:pt idx="478">
                  <c:v>43881</c:v>
                </c:pt>
                <c:pt idx="479">
                  <c:v>43882</c:v>
                </c:pt>
                <c:pt idx="480">
                  <c:v>43885</c:v>
                </c:pt>
                <c:pt idx="481">
                  <c:v>43886</c:v>
                </c:pt>
                <c:pt idx="482">
                  <c:v>43887</c:v>
                </c:pt>
                <c:pt idx="483">
                  <c:v>43888</c:v>
                </c:pt>
                <c:pt idx="484">
                  <c:v>43889</c:v>
                </c:pt>
                <c:pt idx="485">
                  <c:v>43892</c:v>
                </c:pt>
                <c:pt idx="486">
                  <c:v>43893</c:v>
                </c:pt>
                <c:pt idx="487">
                  <c:v>43894</c:v>
                </c:pt>
                <c:pt idx="488">
                  <c:v>43895</c:v>
                </c:pt>
                <c:pt idx="489">
                  <c:v>43896</c:v>
                </c:pt>
                <c:pt idx="490">
                  <c:v>43899</c:v>
                </c:pt>
                <c:pt idx="491">
                  <c:v>43900</c:v>
                </c:pt>
                <c:pt idx="492">
                  <c:v>43901</c:v>
                </c:pt>
                <c:pt idx="493">
                  <c:v>43902</c:v>
                </c:pt>
                <c:pt idx="494">
                  <c:v>43903</c:v>
                </c:pt>
                <c:pt idx="495">
                  <c:v>43906</c:v>
                </c:pt>
                <c:pt idx="496">
                  <c:v>43907</c:v>
                </c:pt>
                <c:pt idx="497">
                  <c:v>43908</c:v>
                </c:pt>
                <c:pt idx="498">
                  <c:v>43909</c:v>
                </c:pt>
                <c:pt idx="499">
                  <c:v>43910</c:v>
                </c:pt>
                <c:pt idx="500">
                  <c:v>43913</c:v>
                </c:pt>
                <c:pt idx="501">
                  <c:v>43914</c:v>
                </c:pt>
                <c:pt idx="502">
                  <c:v>43915</c:v>
                </c:pt>
                <c:pt idx="503">
                  <c:v>43916</c:v>
                </c:pt>
                <c:pt idx="504">
                  <c:v>43917</c:v>
                </c:pt>
                <c:pt idx="505">
                  <c:v>43920</c:v>
                </c:pt>
                <c:pt idx="506">
                  <c:v>43921</c:v>
                </c:pt>
                <c:pt idx="507">
                  <c:v>43922</c:v>
                </c:pt>
                <c:pt idx="508">
                  <c:v>43923</c:v>
                </c:pt>
                <c:pt idx="509">
                  <c:v>43924</c:v>
                </c:pt>
                <c:pt idx="510">
                  <c:v>43927</c:v>
                </c:pt>
                <c:pt idx="511">
                  <c:v>43928</c:v>
                </c:pt>
                <c:pt idx="512">
                  <c:v>43929</c:v>
                </c:pt>
                <c:pt idx="513">
                  <c:v>43930</c:v>
                </c:pt>
                <c:pt idx="514">
                  <c:v>43931</c:v>
                </c:pt>
                <c:pt idx="515">
                  <c:v>43934</c:v>
                </c:pt>
                <c:pt idx="516">
                  <c:v>43935</c:v>
                </c:pt>
                <c:pt idx="517">
                  <c:v>43936</c:v>
                </c:pt>
                <c:pt idx="518">
                  <c:v>43937</c:v>
                </c:pt>
                <c:pt idx="519">
                  <c:v>43938</c:v>
                </c:pt>
                <c:pt idx="520">
                  <c:v>43941</c:v>
                </c:pt>
                <c:pt idx="521">
                  <c:v>43942</c:v>
                </c:pt>
                <c:pt idx="522">
                  <c:v>43943</c:v>
                </c:pt>
                <c:pt idx="523">
                  <c:v>43944</c:v>
                </c:pt>
                <c:pt idx="524">
                  <c:v>43945</c:v>
                </c:pt>
                <c:pt idx="525">
                  <c:v>43948</c:v>
                </c:pt>
                <c:pt idx="526">
                  <c:v>43949</c:v>
                </c:pt>
                <c:pt idx="527">
                  <c:v>43950</c:v>
                </c:pt>
                <c:pt idx="528">
                  <c:v>43951</c:v>
                </c:pt>
                <c:pt idx="529">
                  <c:v>43952</c:v>
                </c:pt>
                <c:pt idx="530">
                  <c:v>43955</c:v>
                </c:pt>
                <c:pt idx="531">
                  <c:v>43956</c:v>
                </c:pt>
                <c:pt idx="532">
                  <c:v>43957</c:v>
                </c:pt>
                <c:pt idx="533">
                  <c:v>43958</c:v>
                </c:pt>
                <c:pt idx="534">
                  <c:v>43959</c:v>
                </c:pt>
                <c:pt idx="535">
                  <c:v>43962</c:v>
                </c:pt>
                <c:pt idx="536">
                  <c:v>43963</c:v>
                </c:pt>
                <c:pt idx="537">
                  <c:v>43964</c:v>
                </c:pt>
                <c:pt idx="538">
                  <c:v>43965</c:v>
                </c:pt>
                <c:pt idx="539">
                  <c:v>43966</c:v>
                </c:pt>
                <c:pt idx="540">
                  <c:v>43969</c:v>
                </c:pt>
                <c:pt idx="541">
                  <c:v>43970</c:v>
                </c:pt>
                <c:pt idx="542">
                  <c:v>43971</c:v>
                </c:pt>
                <c:pt idx="543">
                  <c:v>43972</c:v>
                </c:pt>
                <c:pt idx="544">
                  <c:v>43973</c:v>
                </c:pt>
                <c:pt idx="545">
                  <c:v>43976</c:v>
                </c:pt>
                <c:pt idx="546">
                  <c:v>43977</c:v>
                </c:pt>
                <c:pt idx="547">
                  <c:v>43978</c:v>
                </c:pt>
                <c:pt idx="548">
                  <c:v>43979</c:v>
                </c:pt>
                <c:pt idx="549">
                  <c:v>43980</c:v>
                </c:pt>
                <c:pt idx="550">
                  <c:v>43983</c:v>
                </c:pt>
                <c:pt idx="551">
                  <c:v>43984</c:v>
                </c:pt>
                <c:pt idx="552">
                  <c:v>43985</c:v>
                </c:pt>
                <c:pt idx="553">
                  <c:v>43986</c:v>
                </c:pt>
                <c:pt idx="554">
                  <c:v>43987</c:v>
                </c:pt>
                <c:pt idx="555">
                  <c:v>43990</c:v>
                </c:pt>
                <c:pt idx="556">
                  <c:v>43991</c:v>
                </c:pt>
                <c:pt idx="557">
                  <c:v>43992</c:v>
                </c:pt>
                <c:pt idx="558">
                  <c:v>43993</c:v>
                </c:pt>
                <c:pt idx="559">
                  <c:v>43994</c:v>
                </c:pt>
                <c:pt idx="560">
                  <c:v>43997</c:v>
                </c:pt>
                <c:pt idx="561">
                  <c:v>43998</c:v>
                </c:pt>
                <c:pt idx="562">
                  <c:v>43999</c:v>
                </c:pt>
                <c:pt idx="563">
                  <c:v>44000</c:v>
                </c:pt>
                <c:pt idx="564">
                  <c:v>44001</c:v>
                </c:pt>
                <c:pt idx="565">
                  <c:v>44004</c:v>
                </c:pt>
                <c:pt idx="566">
                  <c:v>44005</c:v>
                </c:pt>
                <c:pt idx="567">
                  <c:v>44006</c:v>
                </c:pt>
                <c:pt idx="568">
                  <c:v>44007</c:v>
                </c:pt>
                <c:pt idx="569">
                  <c:v>44008</c:v>
                </c:pt>
                <c:pt idx="570">
                  <c:v>44011</c:v>
                </c:pt>
                <c:pt idx="571">
                  <c:v>44012</c:v>
                </c:pt>
                <c:pt idx="572">
                  <c:v>44013</c:v>
                </c:pt>
                <c:pt idx="573">
                  <c:v>44014</c:v>
                </c:pt>
                <c:pt idx="574">
                  <c:v>44015</c:v>
                </c:pt>
                <c:pt idx="575">
                  <c:v>44018</c:v>
                </c:pt>
                <c:pt idx="576">
                  <c:v>44019</c:v>
                </c:pt>
                <c:pt idx="577">
                  <c:v>44020</c:v>
                </c:pt>
                <c:pt idx="578">
                  <c:v>44021</c:v>
                </c:pt>
                <c:pt idx="579">
                  <c:v>44022</c:v>
                </c:pt>
                <c:pt idx="580">
                  <c:v>44025</c:v>
                </c:pt>
                <c:pt idx="581">
                  <c:v>44026</c:v>
                </c:pt>
                <c:pt idx="582">
                  <c:v>44027</c:v>
                </c:pt>
                <c:pt idx="583">
                  <c:v>44028</c:v>
                </c:pt>
                <c:pt idx="584">
                  <c:v>44029</c:v>
                </c:pt>
                <c:pt idx="585">
                  <c:v>44032</c:v>
                </c:pt>
                <c:pt idx="586">
                  <c:v>44033</c:v>
                </c:pt>
                <c:pt idx="587">
                  <c:v>44034</c:v>
                </c:pt>
                <c:pt idx="588">
                  <c:v>44035</c:v>
                </c:pt>
                <c:pt idx="589">
                  <c:v>44036</c:v>
                </c:pt>
                <c:pt idx="590">
                  <c:v>44039</c:v>
                </c:pt>
                <c:pt idx="591">
                  <c:v>44040</c:v>
                </c:pt>
                <c:pt idx="592">
                  <c:v>44041</c:v>
                </c:pt>
                <c:pt idx="593">
                  <c:v>44042</c:v>
                </c:pt>
                <c:pt idx="594">
                  <c:v>44043</c:v>
                </c:pt>
                <c:pt idx="595">
                  <c:v>44046</c:v>
                </c:pt>
                <c:pt idx="596">
                  <c:v>44047</c:v>
                </c:pt>
                <c:pt idx="597">
                  <c:v>44048</c:v>
                </c:pt>
                <c:pt idx="598">
                  <c:v>44049</c:v>
                </c:pt>
                <c:pt idx="599">
                  <c:v>44050</c:v>
                </c:pt>
                <c:pt idx="600">
                  <c:v>44053</c:v>
                </c:pt>
                <c:pt idx="601">
                  <c:v>44054</c:v>
                </c:pt>
                <c:pt idx="602">
                  <c:v>44055</c:v>
                </c:pt>
                <c:pt idx="603">
                  <c:v>44056</c:v>
                </c:pt>
                <c:pt idx="604">
                  <c:v>44057</c:v>
                </c:pt>
                <c:pt idx="605">
                  <c:v>44060</c:v>
                </c:pt>
                <c:pt idx="606">
                  <c:v>44061</c:v>
                </c:pt>
                <c:pt idx="607">
                  <c:v>44062</c:v>
                </c:pt>
                <c:pt idx="608">
                  <c:v>44063</c:v>
                </c:pt>
                <c:pt idx="609">
                  <c:v>44064</c:v>
                </c:pt>
                <c:pt idx="610">
                  <c:v>44067</c:v>
                </c:pt>
                <c:pt idx="611">
                  <c:v>44068</c:v>
                </c:pt>
                <c:pt idx="612">
                  <c:v>44069</c:v>
                </c:pt>
                <c:pt idx="613">
                  <c:v>44070</c:v>
                </c:pt>
                <c:pt idx="614">
                  <c:v>44071</c:v>
                </c:pt>
                <c:pt idx="615">
                  <c:v>44074</c:v>
                </c:pt>
                <c:pt idx="616">
                  <c:v>44075</c:v>
                </c:pt>
                <c:pt idx="617">
                  <c:v>44076</c:v>
                </c:pt>
                <c:pt idx="618">
                  <c:v>44077</c:v>
                </c:pt>
                <c:pt idx="619">
                  <c:v>44078</c:v>
                </c:pt>
                <c:pt idx="620">
                  <c:v>44081</c:v>
                </c:pt>
                <c:pt idx="621">
                  <c:v>44082</c:v>
                </c:pt>
                <c:pt idx="622">
                  <c:v>44083</c:v>
                </c:pt>
                <c:pt idx="623">
                  <c:v>44084</c:v>
                </c:pt>
                <c:pt idx="624">
                  <c:v>44085</c:v>
                </c:pt>
                <c:pt idx="625">
                  <c:v>44088</c:v>
                </c:pt>
                <c:pt idx="626">
                  <c:v>44089</c:v>
                </c:pt>
                <c:pt idx="627">
                  <c:v>44090</c:v>
                </c:pt>
                <c:pt idx="628">
                  <c:v>44091</c:v>
                </c:pt>
                <c:pt idx="629">
                  <c:v>44092</c:v>
                </c:pt>
                <c:pt idx="630">
                  <c:v>44095</c:v>
                </c:pt>
                <c:pt idx="631">
                  <c:v>44096</c:v>
                </c:pt>
                <c:pt idx="632">
                  <c:v>44097</c:v>
                </c:pt>
                <c:pt idx="633">
                  <c:v>44098</c:v>
                </c:pt>
                <c:pt idx="634">
                  <c:v>44099</c:v>
                </c:pt>
                <c:pt idx="635">
                  <c:v>44102</c:v>
                </c:pt>
                <c:pt idx="636">
                  <c:v>44103</c:v>
                </c:pt>
                <c:pt idx="637">
                  <c:v>44104</c:v>
                </c:pt>
                <c:pt idx="638">
                  <c:v>44105</c:v>
                </c:pt>
                <c:pt idx="639">
                  <c:v>44106</c:v>
                </c:pt>
                <c:pt idx="640">
                  <c:v>44109</c:v>
                </c:pt>
                <c:pt idx="641">
                  <c:v>44110</c:v>
                </c:pt>
                <c:pt idx="642">
                  <c:v>44111</c:v>
                </c:pt>
                <c:pt idx="643">
                  <c:v>44112</c:v>
                </c:pt>
                <c:pt idx="644">
                  <c:v>44113</c:v>
                </c:pt>
                <c:pt idx="645">
                  <c:v>44116</c:v>
                </c:pt>
                <c:pt idx="646">
                  <c:v>44117</c:v>
                </c:pt>
                <c:pt idx="647">
                  <c:v>44118</c:v>
                </c:pt>
                <c:pt idx="648">
                  <c:v>44119</c:v>
                </c:pt>
                <c:pt idx="649">
                  <c:v>44120</c:v>
                </c:pt>
                <c:pt idx="650">
                  <c:v>44123</c:v>
                </c:pt>
                <c:pt idx="651">
                  <c:v>44124</c:v>
                </c:pt>
                <c:pt idx="652">
                  <c:v>44125</c:v>
                </c:pt>
                <c:pt idx="653">
                  <c:v>44126</c:v>
                </c:pt>
                <c:pt idx="654">
                  <c:v>44127</c:v>
                </c:pt>
                <c:pt idx="655">
                  <c:v>44130</c:v>
                </c:pt>
                <c:pt idx="656">
                  <c:v>44131</c:v>
                </c:pt>
                <c:pt idx="657">
                  <c:v>44132</c:v>
                </c:pt>
                <c:pt idx="658">
                  <c:v>44133</c:v>
                </c:pt>
                <c:pt idx="659">
                  <c:v>44134</c:v>
                </c:pt>
                <c:pt idx="660">
                  <c:v>44137</c:v>
                </c:pt>
                <c:pt idx="661">
                  <c:v>44138</c:v>
                </c:pt>
                <c:pt idx="662">
                  <c:v>44139</c:v>
                </c:pt>
                <c:pt idx="663">
                  <c:v>44140</c:v>
                </c:pt>
                <c:pt idx="664">
                  <c:v>44141</c:v>
                </c:pt>
                <c:pt idx="665">
                  <c:v>44144</c:v>
                </c:pt>
                <c:pt idx="666">
                  <c:v>44145</c:v>
                </c:pt>
                <c:pt idx="667">
                  <c:v>44146</c:v>
                </c:pt>
                <c:pt idx="668">
                  <c:v>44147</c:v>
                </c:pt>
                <c:pt idx="669">
                  <c:v>44148</c:v>
                </c:pt>
                <c:pt idx="670">
                  <c:v>44151</c:v>
                </c:pt>
                <c:pt idx="671">
                  <c:v>44152</c:v>
                </c:pt>
                <c:pt idx="672">
                  <c:v>44153</c:v>
                </c:pt>
                <c:pt idx="673">
                  <c:v>44154</c:v>
                </c:pt>
                <c:pt idx="674">
                  <c:v>44155</c:v>
                </c:pt>
                <c:pt idx="675">
                  <c:v>44158</c:v>
                </c:pt>
                <c:pt idx="676">
                  <c:v>44159</c:v>
                </c:pt>
                <c:pt idx="677">
                  <c:v>44160</c:v>
                </c:pt>
                <c:pt idx="678">
                  <c:v>44161</c:v>
                </c:pt>
                <c:pt idx="679">
                  <c:v>44162</c:v>
                </c:pt>
                <c:pt idx="680">
                  <c:v>44165</c:v>
                </c:pt>
                <c:pt idx="681">
                  <c:v>44166</c:v>
                </c:pt>
                <c:pt idx="682">
                  <c:v>44167</c:v>
                </c:pt>
                <c:pt idx="683">
                  <c:v>44168</c:v>
                </c:pt>
                <c:pt idx="684">
                  <c:v>44169</c:v>
                </c:pt>
                <c:pt idx="685">
                  <c:v>44172</c:v>
                </c:pt>
                <c:pt idx="686">
                  <c:v>44173</c:v>
                </c:pt>
                <c:pt idx="687">
                  <c:v>44174</c:v>
                </c:pt>
                <c:pt idx="688">
                  <c:v>44175</c:v>
                </c:pt>
                <c:pt idx="689">
                  <c:v>44176</c:v>
                </c:pt>
                <c:pt idx="690">
                  <c:v>44179</c:v>
                </c:pt>
                <c:pt idx="691">
                  <c:v>44180</c:v>
                </c:pt>
                <c:pt idx="692">
                  <c:v>44181</c:v>
                </c:pt>
                <c:pt idx="693">
                  <c:v>44182</c:v>
                </c:pt>
                <c:pt idx="694">
                  <c:v>44183</c:v>
                </c:pt>
                <c:pt idx="695">
                  <c:v>44186</c:v>
                </c:pt>
                <c:pt idx="696">
                  <c:v>44187</c:v>
                </c:pt>
                <c:pt idx="697">
                  <c:v>44188</c:v>
                </c:pt>
                <c:pt idx="698">
                  <c:v>44189</c:v>
                </c:pt>
                <c:pt idx="699">
                  <c:v>44190</c:v>
                </c:pt>
                <c:pt idx="700">
                  <c:v>44193</c:v>
                </c:pt>
                <c:pt idx="701">
                  <c:v>44194</c:v>
                </c:pt>
                <c:pt idx="702">
                  <c:v>44195</c:v>
                </c:pt>
                <c:pt idx="703">
                  <c:v>44196</c:v>
                </c:pt>
                <c:pt idx="704">
                  <c:v>44197</c:v>
                </c:pt>
                <c:pt idx="705">
                  <c:v>44200</c:v>
                </c:pt>
                <c:pt idx="706">
                  <c:v>44201</c:v>
                </c:pt>
                <c:pt idx="707">
                  <c:v>44202</c:v>
                </c:pt>
                <c:pt idx="708">
                  <c:v>44203</c:v>
                </c:pt>
                <c:pt idx="709">
                  <c:v>44204</c:v>
                </c:pt>
                <c:pt idx="710">
                  <c:v>44207</c:v>
                </c:pt>
                <c:pt idx="711">
                  <c:v>44208</c:v>
                </c:pt>
                <c:pt idx="712">
                  <c:v>44209</c:v>
                </c:pt>
                <c:pt idx="713">
                  <c:v>44210</c:v>
                </c:pt>
                <c:pt idx="714">
                  <c:v>44211</c:v>
                </c:pt>
                <c:pt idx="715">
                  <c:v>44214</c:v>
                </c:pt>
                <c:pt idx="716">
                  <c:v>44215</c:v>
                </c:pt>
                <c:pt idx="717">
                  <c:v>44216</c:v>
                </c:pt>
                <c:pt idx="718">
                  <c:v>44217</c:v>
                </c:pt>
                <c:pt idx="719">
                  <c:v>44218</c:v>
                </c:pt>
                <c:pt idx="720">
                  <c:v>44221</c:v>
                </c:pt>
                <c:pt idx="721">
                  <c:v>44222</c:v>
                </c:pt>
                <c:pt idx="722">
                  <c:v>44223</c:v>
                </c:pt>
                <c:pt idx="723">
                  <c:v>44224</c:v>
                </c:pt>
                <c:pt idx="724">
                  <c:v>44225</c:v>
                </c:pt>
                <c:pt idx="725">
                  <c:v>44228</c:v>
                </c:pt>
                <c:pt idx="726">
                  <c:v>44229</c:v>
                </c:pt>
                <c:pt idx="727">
                  <c:v>44230</c:v>
                </c:pt>
                <c:pt idx="728">
                  <c:v>44231</c:v>
                </c:pt>
                <c:pt idx="729">
                  <c:v>44232</c:v>
                </c:pt>
                <c:pt idx="730">
                  <c:v>44235</c:v>
                </c:pt>
                <c:pt idx="731">
                  <c:v>44236</c:v>
                </c:pt>
                <c:pt idx="732">
                  <c:v>44237</c:v>
                </c:pt>
                <c:pt idx="733">
                  <c:v>44238</c:v>
                </c:pt>
                <c:pt idx="734">
                  <c:v>44239</c:v>
                </c:pt>
                <c:pt idx="735">
                  <c:v>44242</c:v>
                </c:pt>
                <c:pt idx="736">
                  <c:v>44243</c:v>
                </c:pt>
                <c:pt idx="737">
                  <c:v>44244</c:v>
                </c:pt>
                <c:pt idx="738">
                  <c:v>44245</c:v>
                </c:pt>
                <c:pt idx="739">
                  <c:v>44246</c:v>
                </c:pt>
                <c:pt idx="740">
                  <c:v>44249</c:v>
                </c:pt>
                <c:pt idx="741">
                  <c:v>44250</c:v>
                </c:pt>
                <c:pt idx="742">
                  <c:v>44251</c:v>
                </c:pt>
                <c:pt idx="743">
                  <c:v>44252</c:v>
                </c:pt>
                <c:pt idx="744">
                  <c:v>44253</c:v>
                </c:pt>
                <c:pt idx="745">
                  <c:v>44256</c:v>
                </c:pt>
                <c:pt idx="746">
                  <c:v>44257</c:v>
                </c:pt>
                <c:pt idx="747">
                  <c:v>44258</c:v>
                </c:pt>
                <c:pt idx="748">
                  <c:v>44259</c:v>
                </c:pt>
                <c:pt idx="749">
                  <c:v>44260</c:v>
                </c:pt>
                <c:pt idx="750">
                  <c:v>44263</c:v>
                </c:pt>
                <c:pt idx="751">
                  <c:v>44264</c:v>
                </c:pt>
                <c:pt idx="752">
                  <c:v>44265</c:v>
                </c:pt>
                <c:pt idx="753">
                  <c:v>44266</c:v>
                </c:pt>
                <c:pt idx="754">
                  <c:v>44267</c:v>
                </c:pt>
                <c:pt idx="755">
                  <c:v>44270</c:v>
                </c:pt>
                <c:pt idx="756">
                  <c:v>44271</c:v>
                </c:pt>
                <c:pt idx="757">
                  <c:v>44272</c:v>
                </c:pt>
                <c:pt idx="758">
                  <c:v>44273</c:v>
                </c:pt>
                <c:pt idx="759">
                  <c:v>44274</c:v>
                </c:pt>
                <c:pt idx="760">
                  <c:v>44277</c:v>
                </c:pt>
                <c:pt idx="761">
                  <c:v>44278</c:v>
                </c:pt>
                <c:pt idx="762">
                  <c:v>44279</c:v>
                </c:pt>
                <c:pt idx="763">
                  <c:v>44280</c:v>
                </c:pt>
                <c:pt idx="764">
                  <c:v>44281</c:v>
                </c:pt>
                <c:pt idx="765">
                  <c:v>44284</c:v>
                </c:pt>
                <c:pt idx="766">
                  <c:v>44285</c:v>
                </c:pt>
                <c:pt idx="767">
                  <c:v>44286</c:v>
                </c:pt>
                <c:pt idx="768">
                  <c:v>44287</c:v>
                </c:pt>
                <c:pt idx="769">
                  <c:v>44288</c:v>
                </c:pt>
                <c:pt idx="770">
                  <c:v>44291</c:v>
                </c:pt>
                <c:pt idx="771">
                  <c:v>44292</c:v>
                </c:pt>
                <c:pt idx="772">
                  <c:v>44293</c:v>
                </c:pt>
                <c:pt idx="773">
                  <c:v>44294</c:v>
                </c:pt>
                <c:pt idx="774">
                  <c:v>44295</c:v>
                </c:pt>
                <c:pt idx="775">
                  <c:v>44298</c:v>
                </c:pt>
                <c:pt idx="776">
                  <c:v>44299</c:v>
                </c:pt>
                <c:pt idx="777">
                  <c:v>44300</c:v>
                </c:pt>
                <c:pt idx="778">
                  <c:v>44301</c:v>
                </c:pt>
                <c:pt idx="779">
                  <c:v>44302</c:v>
                </c:pt>
                <c:pt idx="780">
                  <c:v>44305</c:v>
                </c:pt>
                <c:pt idx="781">
                  <c:v>44306</c:v>
                </c:pt>
                <c:pt idx="782">
                  <c:v>44307</c:v>
                </c:pt>
                <c:pt idx="783">
                  <c:v>44308</c:v>
                </c:pt>
                <c:pt idx="784">
                  <c:v>44309</c:v>
                </c:pt>
                <c:pt idx="785">
                  <c:v>44312</c:v>
                </c:pt>
                <c:pt idx="786">
                  <c:v>44313</c:v>
                </c:pt>
                <c:pt idx="787">
                  <c:v>44314</c:v>
                </c:pt>
                <c:pt idx="788">
                  <c:v>44315</c:v>
                </c:pt>
                <c:pt idx="789">
                  <c:v>44316</c:v>
                </c:pt>
              </c:numCache>
            </c:numRef>
          </c:cat>
          <c:val>
            <c:numRef>
              <c:f>Daily!$K$11:$K$1003</c:f>
              <c:numCache>
                <c:formatCode>General</c:formatCode>
                <c:ptCount val="993"/>
                <c:pt idx="0">
                  <c:v>184.35</c:v>
                </c:pt>
                <c:pt idx="1">
                  <c:v>183.77</c:v>
                </c:pt>
                <c:pt idx="2">
                  <c:v>181.27</c:v>
                </c:pt>
                <c:pt idx="3">
                  <c:v>181.19</c:v>
                </c:pt>
                <c:pt idx="4">
                  <c:v>183.23</c:v>
                </c:pt>
                <c:pt idx="5">
                  <c:v>182.38</c:v>
                </c:pt>
                <c:pt idx="6">
                  <c:v>182.38</c:v>
                </c:pt>
                <c:pt idx="7">
                  <c:v>182.38</c:v>
                </c:pt>
                <c:pt idx="8">
                  <c:v>190.19</c:v>
                </c:pt>
                <c:pt idx="9">
                  <c:v>190.19</c:v>
                </c:pt>
                <c:pt idx="10">
                  <c:v>190.62</c:v>
                </c:pt>
                <c:pt idx="11">
                  <c:v>192.41</c:v>
                </c:pt>
                <c:pt idx="12">
                  <c:v>194.95</c:v>
                </c:pt>
                <c:pt idx="13">
                  <c:v>194.95</c:v>
                </c:pt>
                <c:pt idx="14">
                  <c:v>194.77</c:v>
                </c:pt>
                <c:pt idx="15">
                  <c:v>193.49</c:v>
                </c:pt>
                <c:pt idx="16">
                  <c:v>193.49</c:v>
                </c:pt>
                <c:pt idx="17">
                  <c:v>193.49</c:v>
                </c:pt>
                <c:pt idx="18">
                  <c:v>193.49</c:v>
                </c:pt>
                <c:pt idx="19">
                  <c:v>193.51</c:v>
                </c:pt>
                <c:pt idx="20">
                  <c:v>192.97</c:v>
                </c:pt>
                <c:pt idx="21">
                  <c:v>192.97</c:v>
                </c:pt>
                <c:pt idx="22">
                  <c:v>192.97</c:v>
                </c:pt>
                <c:pt idx="23">
                  <c:v>194.43</c:v>
                </c:pt>
                <c:pt idx="24">
                  <c:v>194.43</c:v>
                </c:pt>
                <c:pt idx="25">
                  <c:v>193.74</c:v>
                </c:pt>
                <c:pt idx="26">
                  <c:v>193.74</c:v>
                </c:pt>
                <c:pt idx="27">
                  <c:v>196.42</c:v>
                </c:pt>
                <c:pt idx="28">
                  <c:v>196.68</c:v>
                </c:pt>
                <c:pt idx="29">
                  <c:v>197.2</c:v>
                </c:pt>
                <c:pt idx="30">
                  <c:v>196.76</c:v>
                </c:pt>
                <c:pt idx="31">
                  <c:v>196.94</c:v>
                </c:pt>
                <c:pt idx="32">
                  <c:v>197.16</c:v>
                </c:pt>
                <c:pt idx="33">
                  <c:v>203.59</c:v>
                </c:pt>
                <c:pt idx="34">
                  <c:v>203.59</c:v>
                </c:pt>
                <c:pt idx="35">
                  <c:v>203.59</c:v>
                </c:pt>
                <c:pt idx="36">
                  <c:v>203.59</c:v>
                </c:pt>
                <c:pt idx="37">
                  <c:v>203.59</c:v>
                </c:pt>
                <c:pt idx="38">
                  <c:v>203.59</c:v>
                </c:pt>
                <c:pt idx="39">
                  <c:v>203.59</c:v>
                </c:pt>
                <c:pt idx="40">
                  <c:v>203.7</c:v>
                </c:pt>
                <c:pt idx="41">
                  <c:v>203.7</c:v>
                </c:pt>
                <c:pt idx="42">
                  <c:v>203.76</c:v>
                </c:pt>
                <c:pt idx="43">
                  <c:v>203.76</c:v>
                </c:pt>
                <c:pt idx="44">
                  <c:v>203.05</c:v>
                </c:pt>
                <c:pt idx="45">
                  <c:v>200.93</c:v>
                </c:pt>
                <c:pt idx="46">
                  <c:v>199.45</c:v>
                </c:pt>
                <c:pt idx="47">
                  <c:v>198.35</c:v>
                </c:pt>
                <c:pt idx="48">
                  <c:v>206.14</c:v>
                </c:pt>
                <c:pt idx="49">
                  <c:v>206.14</c:v>
                </c:pt>
                <c:pt idx="50">
                  <c:v>206.14</c:v>
                </c:pt>
                <c:pt idx="51">
                  <c:v>202.78</c:v>
                </c:pt>
                <c:pt idx="52">
                  <c:v>200.04</c:v>
                </c:pt>
                <c:pt idx="53">
                  <c:v>200.04</c:v>
                </c:pt>
                <c:pt idx="54">
                  <c:v>200.04</c:v>
                </c:pt>
                <c:pt idx="55">
                  <c:v>200.04</c:v>
                </c:pt>
                <c:pt idx="56">
                  <c:v>196.2</c:v>
                </c:pt>
                <c:pt idx="57">
                  <c:v>195.42</c:v>
                </c:pt>
                <c:pt idx="58">
                  <c:v>189.6</c:v>
                </c:pt>
                <c:pt idx="59">
                  <c:v>187.66</c:v>
                </c:pt>
                <c:pt idx="60">
                  <c:v>186.78</c:v>
                </c:pt>
                <c:pt idx="61">
                  <c:v>182.67</c:v>
                </c:pt>
                <c:pt idx="62">
                  <c:v>182.67</c:v>
                </c:pt>
                <c:pt idx="63">
                  <c:v>182.67</c:v>
                </c:pt>
                <c:pt idx="64">
                  <c:v>182.64</c:v>
                </c:pt>
                <c:pt idx="65">
                  <c:v>182.53</c:v>
                </c:pt>
                <c:pt idx="66">
                  <c:v>182.27</c:v>
                </c:pt>
                <c:pt idx="67">
                  <c:v>181.33</c:v>
                </c:pt>
                <c:pt idx="68">
                  <c:v>179.89</c:v>
                </c:pt>
                <c:pt idx="69">
                  <c:v>179.12</c:v>
                </c:pt>
                <c:pt idx="70">
                  <c:v>178.03</c:v>
                </c:pt>
                <c:pt idx="71">
                  <c:v>180.82</c:v>
                </c:pt>
                <c:pt idx="72">
                  <c:v>180.56</c:v>
                </c:pt>
                <c:pt idx="73">
                  <c:v>180.56</c:v>
                </c:pt>
                <c:pt idx="74">
                  <c:v>180.06</c:v>
                </c:pt>
                <c:pt idx="75">
                  <c:v>180.07</c:v>
                </c:pt>
                <c:pt idx="76">
                  <c:v>182.44</c:v>
                </c:pt>
                <c:pt idx="77">
                  <c:v>189.42</c:v>
                </c:pt>
                <c:pt idx="78">
                  <c:v>189.42</c:v>
                </c:pt>
                <c:pt idx="79">
                  <c:v>189.42</c:v>
                </c:pt>
                <c:pt idx="80">
                  <c:v>189.42</c:v>
                </c:pt>
                <c:pt idx="81">
                  <c:v>188.9</c:v>
                </c:pt>
                <c:pt idx="82">
                  <c:v>188.9</c:v>
                </c:pt>
                <c:pt idx="83">
                  <c:v>188.9</c:v>
                </c:pt>
                <c:pt idx="84">
                  <c:v>188.9</c:v>
                </c:pt>
                <c:pt idx="85">
                  <c:v>187.91</c:v>
                </c:pt>
                <c:pt idx="86">
                  <c:v>186.77</c:v>
                </c:pt>
                <c:pt idx="87">
                  <c:v>186.77</c:v>
                </c:pt>
                <c:pt idx="88">
                  <c:v>186.77</c:v>
                </c:pt>
                <c:pt idx="89">
                  <c:v>187.47</c:v>
                </c:pt>
                <c:pt idx="90">
                  <c:v>187.5</c:v>
                </c:pt>
                <c:pt idx="91">
                  <c:v>189.9</c:v>
                </c:pt>
                <c:pt idx="92">
                  <c:v>190.04</c:v>
                </c:pt>
                <c:pt idx="93">
                  <c:v>189.43</c:v>
                </c:pt>
                <c:pt idx="94">
                  <c:v>190.15</c:v>
                </c:pt>
                <c:pt idx="95">
                  <c:v>190.47</c:v>
                </c:pt>
                <c:pt idx="96">
                  <c:v>190.47</c:v>
                </c:pt>
                <c:pt idx="97">
                  <c:v>190.47</c:v>
                </c:pt>
                <c:pt idx="98">
                  <c:v>195.09</c:v>
                </c:pt>
                <c:pt idx="99">
                  <c:v>195.11</c:v>
                </c:pt>
                <c:pt idx="100">
                  <c:v>195.3</c:v>
                </c:pt>
                <c:pt idx="101">
                  <c:v>198.01</c:v>
                </c:pt>
                <c:pt idx="102">
                  <c:v>209.94</c:v>
                </c:pt>
                <c:pt idx="103">
                  <c:v>209.94</c:v>
                </c:pt>
                <c:pt idx="104">
                  <c:v>211.24</c:v>
                </c:pt>
                <c:pt idx="105">
                  <c:v>216.13</c:v>
                </c:pt>
                <c:pt idx="106">
                  <c:v>216.13</c:v>
                </c:pt>
                <c:pt idx="107">
                  <c:v>216.13</c:v>
                </c:pt>
                <c:pt idx="108">
                  <c:v>216.13</c:v>
                </c:pt>
                <c:pt idx="109">
                  <c:v>216.13</c:v>
                </c:pt>
                <c:pt idx="110">
                  <c:v>216.13</c:v>
                </c:pt>
                <c:pt idx="111">
                  <c:v>209.48</c:v>
                </c:pt>
                <c:pt idx="112">
                  <c:v>207.96</c:v>
                </c:pt>
                <c:pt idx="113">
                  <c:v>207.96</c:v>
                </c:pt>
                <c:pt idx="114">
                  <c:v>207.96</c:v>
                </c:pt>
                <c:pt idx="115">
                  <c:v>207.96</c:v>
                </c:pt>
                <c:pt idx="116">
                  <c:v>207.96</c:v>
                </c:pt>
                <c:pt idx="117">
                  <c:v>207.96</c:v>
                </c:pt>
                <c:pt idx="118">
                  <c:v>207.96</c:v>
                </c:pt>
                <c:pt idx="119">
                  <c:v>207.96</c:v>
                </c:pt>
                <c:pt idx="120">
                  <c:v>209.73</c:v>
                </c:pt>
                <c:pt idx="121">
                  <c:v>209.73</c:v>
                </c:pt>
                <c:pt idx="122">
                  <c:v>209.94</c:v>
                </c:pt>
                <c:pt idx="123">
                  <c:v>209.94</c:v>
                </c:pt>
                <c:pt idx="124">
                  <c:v>210.95</c:v>
                </c:pt>
                <c:pt idx="125">
                  <c:v>213.02</c:v>
                </c:pt>
                <c:pt idx="126">
                  <c:v>212.15</c:v>
                </c:pt>
                <c:pt idx="127">
                  <c:v>214.89</c:v>
                </c:pt>
                <c:pt idx="128">
                  <c:v>214.89</c:v>
                </c:pt>
                <c:pt idx="129">
                  <c:v>214.38</c:v>
                </c:pt>
                <c:pt idx="130">
                  <c:v>216.88</c:v>
                </c:pt>
                <c:pt idx="131">
                  <c:v>216.94</c:v>
                </c:pt>
                <c:pt idx="132">
                  <c:v>216.94</c:v>
                </c:pt>
                <c:pt idx="133">
                  <c:v>216.94</c:v>
                </c:pt>
                <c:pt idx="134">
                  <c:v>216.94</c:v>
                </c:pt>
                <c:pt idx="135">
                  <c:v>214.28</c:v>
                </c:pt>
                <c:pt idx="136">
                  <c:v>215.26</c:v>
                </c:pt>
                <c:pt idx="137">
                  <c:v>217.43</c:v>
                </c:pt>
                <c:pt idx="138">
                  <c:v>217.43</c:v>
                </c:pt>
                <c:pt idx="139">
                  <c:v>217.03</c:v>
                </c:pt>
                <c:pt idx="140">
                  <c:v>216.85</c:v>
                </c:pt>
                <c:pt idx="141">
                  <c:v>216.85</c:v>
                </c:pt>
                <c:pt idx="142">
                  <c:v>216.85</c:v>
                </c:pt>
                <c:pt idx="143">
                  <c:v>216.31</c:v>
                </c:pt>
                <c:pt idx="144">
                  <c:v>216.31</c:v>
                </c:pt>
                <c:pt idx="145">
                  <c:v>220.83</c:v>
                </c:pt>
                <c:pt idx="146">
                  <c:v>220.83</c:v>
                </c:pt>
                <c:pt idx="147">
                  <c:v>220.83</c:v>
                </c:pt>
                <c:pt idx="148">
                  <c:v>220.83</c:v>
                </c:pt>
                <c:pt idx="149">
                  <c:v>220.83</c:v>
                </c:pt>
                <c:pt idx="150">
                  <c:v>220.83</c:v>
                </c:pt>
                <c:pt idx="151">
                  <c:v>220.83</c:v>
                </c:pt>
                <c:pt idx="152">
                  <c:v>219.07</c:v>
                </c:pt>
                <c:pt idx="153">
                  <c:v>219.07</c:v>
                </c:pt>
                <c:pt idx="154">
                  <c:v>219.07</c:v>
                </c:pt>
                <c:pt idx="155">
                  <c:v>218.46</c:v>
                </c:pt>
                <c:pt idx="156">
                  <c:v>216.66</c:v>
                </c:pt>
                <c:pt idx="157">
                  <c:v>216.66</c:v>
                </c:pt>
                <c:pt idx="158">
                  <c:v>216.66</c:v>
                </c:pt>
                <c:pt idx="159">
                  <c:v>215.59</c:v>
                </c:pt>
                <c:pt idx="160">
                  <c:v>215.59</c:v>
                </c:pt>
                <c:pt idx="161">
                  <c:v>215.59</c:v>
                </c:pt>
                <c:pt idx="162">
                  <c:v>215.24</c:v>
                </c:pt>
                <c:pt idx="163">
                  <c:v>214.28</c:v>
                </c:pt>
                <c:pt idx="164">
                  <c:v>209.8</c:v>
                </c:pt>
                <c:pt idx="165">
                  <c:v>209.41</c:v>
                </c:pt>
                <c:pt idx="166">
                  <c:v>209.41</c:v>
                </c:pt>
                <c:pt idx="167">
                  <c:v>209.41</c:v>
                </c:pt>
                <c:pt idx="168">
                  <c:v>209.69</c:v>
                </c:pt>
                <c:pt idx="169">
                  <c:v>205.3</c:v>
                </c:pt>
                <c:pt idx="170">
                  <c:v>205.3</c:v>
                </c:pt>
                <c:pt idx="171">
                  <c:v>205.53</c:v>
                </c:pt>
                <c:pt idx="172">
                  <c:v>205.53</c:v>
                </c:pt>
                <c:pt idx="173">
                  <c:v>205.8</c:v>
                </c:pt>
                <c:pt idx="174">
                  <c:v>201.57</c:v>
                </c:pt>
                <c:pt idx="175">
                  <c:v>201.47</c:v>
                </c:pt>
                <c:pt idx="176">
                  <c:v>201.47</c:v>
                </c:pt>
                <c:pt idx="177">
                  <c:v>201.41</c:v>
                </c:pt>
                <c:pt idx="178">
                  <c:v>200.73</c:v>
                </c:pt>
                <c:pt idx="179">
                  <c:v>202.81</c:v>
                </c:pt>
                <c:pt idx="180">
                  <c:v>202.81</c:v>
                </c:pt>
                <c:pt idx="181">
                  <c:v>202.81</c:v>
                </c:pt>
                <c:pt idx="182">
                  <c:v>202.81</c:v>
                </c:pt>
                <c:pt idx="183">
                  <c:v>202.07</c:v>
                </c:pt>
                <c:pt idx="184">
                  <c:v>202.05</c:v>
                </c:pt>
                <c:pt idx="185">
                  <c:v>201.1</c:v>
                </c:pt>
                <c:pt idx="186">
                  <c:v>200.19</c:v>
                </c:pt>
                <c:pt idx="187">
                  <c:v>200.11</c:v>
                </c:pt>
                <c:pt idx="188">
                  <c:v>200.11</c:v>
                </c:pt>
                <c:pt idx="189">
                  <c:v>199.02</c:v>
                </c:pt>
                <c:pt idx="190">
                  <c:v>194.97</c:v>
                </c:pt>
                <c:pt idx="191">
                  <c:v>191.94</c:v>
                </c:pt>
                <c:pt idx="192">
                  <c:v>191.94</c:v>
                </c:pt>
                <c:pt idx="193">
                  <c:v>194.26</c:v>
                </c:pt>
                <c:pt idx="194">
                  <c:v>193.8</c:v>
                </c:pt>
                <c:pt idx="195">
                  <c:v>193.43</c:v>
                </c:pt>
                <c:pt idx="196">
                  <c:v>196.12</c:v>
                </c:pt>
                <c:pt idx="197">
                  <c:v>196.67</c:v>
                </c:pt>
                <c:pt idx="198">
                  <c:v>200.42</c:v>
                </c:pt>
                <c:pt idx="199">
                  <c:v>200.5</c:v>
                </c:pt>
                <c:pt idx="200">
                  <c:v>200.7</c:v>
                </c:pt>
                <c:pt idx="201">
                  <c:v>203.81</c:v>
                </c:pt>
                <c:pt idx="202">
                  <c:v>205.71</c:v>
                </c:pt>
                <c:pt idx="203">
                  <c:v>205.57</c:v>
                </c:pt>
                <c:pt idx="204">
                  <c:v>205.57</c:v>
                </c:pt>
                <c:pt idx="205">
                  <c:v>205.57</c:v>
                </c:pt>
                <c:pt idx="206">
                  <c:v>205.57</c:v>
                </c:pt>
                <c:pt idx="207">
                  <c:v>205.57</c:v>
                </c:pt>
                <c:pt idx="208">
                  <c:v>205.57</c:v>
                </c:pt>
                <c:pt idx="209">
                  <c:v>205.57</c:v>
                </c:pt>
                <c:pt idx="210">
                  <c:v>205.57</c:v>
                </c:pt>
                <c:pt idx="211">
                  <c:v>201.97</c:v>
                </c:pt>
                <c:pt idx="212">
                  <c:v>203.07</c:v>
                </c:pt>
                <c:pt idx="213">
                  <c:v>203.14</c:v>
                </c:pt>
                <c:pt idx="214">
                  <c:v>202.8</c:v>
                </c:pt>
                <c:pt idx="215">
                  <c:v>202.9</c:v>
                </c:pt>
                <c:pt idx="216">
                  <c:v>202.9</c:v>
                </c:pt>
                <c:pt idx="217">
                  <c:v>202.96</c:v>
                </c:pt>
                <c:pt idx="218">
                  <c:v>212.6</c:v>
                </c:pt>
                <c:pt idx="219">
                  <c:v>212.6</c:v>
                </c:pt>
                <c:pt idx="220">
                  <c:v>212.6</c:v>
                </c:pt>
                <c:pt idx="221">
                  <c:v>213.3</c:v>
                </c:pt>
                <c:pt idx="222">
                  <c:v>213.3</c:v>
                </c:pt>
                <c:pt idx="223">
                  <c:v>212.99</c:v>
                </c:pt>
                <c:pt idx="224">
                  <c:v>216.11</c:v>
                </c:pt>
                <c:pt idx="225">
                  <c:v>215.35</c:v>
                </c:pt>
                <c:pt idx="226">
                  <c:v>215.17</c:v>
                </c:pt>
                <c:pt idx="227">
                  <c:v>215.06</c:v>
                </c:pt>
                <c:pt idx="228">
                  <c:v>215.03</c:v>
                </c:pt>
                <c:pt idx="229">
                  <c:v>212.53</c:v>
                </c:pt>
                <c:pt idx="230">
                  <c:v>212.35</c:v>
                </c:pt>
                <c:pt idx="231">
                  <c:v>212.33</c:v>
                </c:pt>
                <c:pt idx="232">
                  <c:v>210.26</c:v>
                </c:pt>
                <c:pt idx="233">
                  <c:v>210.26</c:v>
                </c:pt>
                <c:pt idx="234">
                  <c:v>210.59</c:v>
                </c:pt>
                <c:pt idx="235">
                  <c:v>210.95</c:v>
                </c:pt>
                <c:pt idx="236">
                  <c:v>210.41</c:v>
                </c:pt>
                <c:pt idx="237">
                  <c:v>210.31</c:v>
                </c:pt>
                <c:pt idx="238">
                  <c:v>210.3</c:v>
                </c:pt>
                <c:pt idx="239">
                  <c:v>206.87</c:v>
                </c:pt>
                <c:pt idx="240">
                  <c:v>206.67</c:v>
                </c:pt>
                <c:pt idx="241">
                  <c:v>206.4</c:v>
                </c:pt>
                <c:pt idx="242">
                  <c:v>206.02</c:v>
                </c:pt>
                <c:pt idx="243">
                  <c:v>206.02</c:v>
                </c:pt>
                <c:pt idx="244">
                  <c:v>200.58</c:v>
                </c:pt>
                <c:pt idx="245">
                  <c:v>200.56</c:v>
                </c:pt>
                <c:pt idx="246">
                  <c:v>200.51</c:v>
                </c:pt>
                <c:pt idx="247">
                  <c:v>199.2</c:v>
                </c:pt>
                <c:pt idx="248">
                  <c:v>199.23</c:v>
                </c:pt>
                <c:pt idx="249">
                  <c:v>199.23</c:v>
                </c:pt>
                <c:pt idx="250">
                  <c:v>199.23</c:v>
                </c:pt>
                <c:pt idx="251">
                  <c:v>199.21</c:v>
                </c:pt>
                <c:pt idx="252">
                  <c:v>198.74</c:v>
                </c:pt>
                <c:pt idx="253">
                  <c:v>198.71</c:v>
                </c:pt>
                <c:pt idx="254">
                  <c:v>199.88</c:v>
                </c:pt>
                <c:pt idx="255">
                  <c:v>200.07</c:v>
                </c:pt>
                <c:pt idx="256">
                  <c:v>201.8</c:v>
                </c:pt>
                <c:pt idx="257">
                  <c:v>205.79</c:v>
                </c:pt>
                <c:pt idx="258">
                  <c:v>205.9</c:v>
                </c:pt>
                <c:pt idx="259">
                  <c:v>205.9</c:v>
                </c:pt>
                <c:pt idx="260">
                  <c:v>206.08</c:v>
                </c:pt>
                <c:pt idx="261">
                  <c:v>206.08</c:v>
                </c:pt>
                <c:pt idx="262">
                  <c:v>205.92</c:v>
                </c:pt>
                <c:pt idx="263">
                  <c:v>205.78</c:v>
                </c:pt>
                <c:pt idx="264">
                  <c:v>206.8</c:v>
                </c:pt>
                <c:pt idx="265">
                  <c:v>204.41</c:v>
                </c:pt>
                <c:pt idx="266">
                  <c:v>204.41</c:v>
                </c:pt>
                <c:pt idx="267">
                  <c:v>204.41</c:v>
                </c:pt>
                <c:pt idx="268">
                  <c:v>204.41</c:v>
                </c:pt>
                <c:pt idx="269">
                  <c:v>204.41</c:v>
                </c:pt>
                <c:pt idx="270">
                  <c:v>204.61</c:v>
                </c:pt>
                <c:pt idx="271">
                  <c:v>204.61</c:v>
                </c:pt>
                <c:pt idx="272">
                  <c:v>211.18</c:v>
                </c:pt>
                <c:pt idx="273">
                  <c:v>207.98</c:v>
                </c:pt>
                <c:pt idx="274">
                  <c:v>209.79</c:v>
                </c:pt>
                <c:pt idx="275">
                  <c:v>209.25</c:v>
                </c:pt>
                <c:pt idx="276">
                  <c:v>209.11</c:v>
                </c:pt>
                <c:pt idx="277">
                  <c:v>210.86</c:v>
                </c:pt>
                <c:pt idx="278">
                  <c:v>211.33</c:v>
                </c:pt>
                <c:pt idx="279">
                  <c:v>211.33</c:v>
                </c:pt>
                <c:pt idx="280">
                  <c:v>211.33</c:v>
                </c:pt>
                <c:pt idx="281">
                  <c:v>210.47</c:v>
                </c:pt>
                <c:pt idx="282">
                  <c:v>210.97</c:v>
                </c:pt>
                <c:pt idx="283">
                  <c:v>210.97</c:v>
                </c:pt>
                <c:pt idx="284">
                  <c:v>211.87</c:v>
                </c:pt>
                <c:pt idx="285">
                  <c:v>211.11</c:v>
                </c:pt>
                <c:pt idx="286">
                  <c:v>211.11</c:v>
                </c:pt>
                <c:pt idx="287">
                  <c:v>210.31</c:v>
                </c:pt>
                <c:pt idx="288">
                  <c:v>208.33</c:v>
                </c:pt>
                <c:pt idx="289">
                  <c:v>207.48</c:v>
                </c:pt>
                <c:pt idx="290">
                  <c:v>206.36</c:v>
                </c:pt>
                <c:pt idx="291">
                  <c:v>206.33</c:v>
                </c:pt>
                <c:pt idx="292">
                  <c:v>206.33</c:v>
                </c:pt>
                <c:pt idx="293">
                  <c:v>202.99</c:v>
                </c:pt>
                <c:pt idx="294">
                  <c:v>202.99</c:v>
                </c:pt>
                <c:pt idx="295">
                  <c:v>202.99</c:v>
                </c:pt>
                <c:pt idx="296">
                  <c:v>202.99</c:v>
                </c:pt>
                <c:pt idx="297">
                  <c:v>202.29</c:v>
                </c:pt>
                <c:pt idx="298">
                  <c:v>203.49</c:v>
                </c:pt>
                <c:pt idx="299">
                  <c:v>203.51</c:v>
                </c:pt>
                <c:pt idx="300">
                  <c:v>203.99</c:v>
                </c:pt>
                <c:pt idx="301">
                  <c:v>205.1</c:v>
                </c:pt>
                <c:pt idx="302">
                  <c:v>204.66</c:v>
                </c:pt>
                <c:pt idx="303">
                  <c:v>201.2</c:v>
                </c:pt>
                <c:pt idx="304">
                  <c:v>201.2</c:v>
                </c:pt>
                <c:pt idx="305">
                  <c:v>200.36</c:v>
                </c:pt>
                <c:pt idx="306">
                  <c:v>199.75</c:v>
                </c:pt>
                <c:pt idx="307">
                  <c:v>199.29</c:v>
                </c:pt>
                <c:pt idx="308">
                  <c:v>198.11</c:v>
                </c:pt>
                <c:pt idx="309">
                  <c:v>198.64</c:v>
                </c:pt>
                <c:pt idx="310">
                  <c:v>195.43</c:v>
                </c:pt>
                <c:pt idx="311">
                  <c:v>195.02</c:v>
                </c:pt>
                <c:pt idx="312">
                  <c:v>194.86</c:v>
                </c:pt>
                <c:pt idx="313">
                  <c:v>195.33</c:v>
                </c:pt>
                <c:pt idx="314">
                  <c:v>194.53</c:v>
                </c:pt>
                <c:pt idx="315">
                  <c:v>193.53</c:v>
                </c:pt>
                <c:pt idx="316">
                  <c:v>193.52</c:v>
                </c:pt>
                <c:pt idx="317">
                  <c:v>194.11</c:v>
                </c:pt>
                <c:pt idx="318">
                  <c:v>188.68</c:v>
                </c:pt>
                <c:pt idx="319">
                  <c:v>190.2</c:v>
                </c:pt>
                <c:pt idx="320">
                  <c:v>189.48</c:v>
                </c:pt>
                <c:pt idx="321">
                  <c:v>189.48</c:v>
                </c:pt>
                <c:pt idx="322">
                  <c:v>188.7</c:v>
                </c:pt>
                <c:pt idx="323">
                  <c:v>188.37</c:v>
                </c:pt>
                <c:pt idx="324">
                  <c:v>190.66</c:v>
                </c:pt>
                <c:pt idx="325">
                  <c:v>190.66</c:v>
                </c:pt>
                <c:pt idx="326">
                  <c:v>189.78</c:v>
                </c:pt>
                <c:pt idx="327">
                  <c:v>189.78</c:v>
                </c:pt>
                <c:pt idx="328">
                  <c:v>184.16</c:v>
                </c:pt>
                <c:pt idx="329">
                  <c:v>179.45</c:v>
                </c:pt>
                <c:pt idx="330">
                  <c:v>178.79</c:v>
                </c:pt>
                <c:pt idx="331">
                  <c:v>182.1</c:v>
                </c:pt>
                <c:pt idx="332">
                  <c:v>181.56</c:v>
                </c:pt>
                <c:pt idx="333">
                  <c:v>175.94</c:v>
                </c:pt>
                <c:pt idx="334">
                  <c:v>175.94</c:v>
                </c:pt>
                <c:pt idx="335">
                  <c:v>170.02</c:v>
                </c:pt>
                <c:pt idx="336">
                  <c:v>166.57</c:v>
                </c:pt>
                <c:pt idx="337">
                  <c:v>170.35</c:v>
                </c:pt>
                <c:pt idx="338">
                  <c:v>170.18</c:v>
                </c:pt>
                <c:pt idx="339">
                  <c:v>170.18</c:v>
                </c:pt>
                <c:pt idx="340">
                  <c:v>170.18</c:v>
                </c:pt>
                <c:pt idx="341">
                  <c:v>168.96</c:v>
                </c:pt>
                <c:pt idx="342">
                  <c:v>169.17</c:v>
                </c:pt>
                <c:pt idx="343">
                  <c:v>169.08</c:v>
                </c:pt>
                <c:pt idx="344">
                  <c:v>163.32</c:v>
                </c:pt>
                <c:pt idx="345">
                  <c:v>163.32</c:v>
                </c:pt>
                <c:pt idx="346">
                  <c:v>165.09</c:v>
                </c:pt>
                <c:pt idx="347">
                  <c:v>165.09</c:v>
                </c:pt>
                <c:pt idx="348">
                  <c:v>166.12</c:v>
                </c:pt>
                <c:pt idx="349">
                  <c:v>166.12</c:v>
                </c:pt>
                <c:pt idx="350">
                  <c:v>166.25</c:v>
                </c:pt>
                <c:pt idx="351">
                  <c:v>166.33</c:v>
                </c:pt>
                <c:pt idx="352">
                  <c:v>167.54</c:v>
                </c:pt>
                <c:pt idx="353">
                  <c:v>167.54</c:v>
                </c:pt>
                <c:pt idx="354">
                  <c:v>167.54</c:v>
                </c:pt>
                <c:pt idx="355">
                  <c:v>167.54</c:v>
                </c:pt>
                <c:pt idx="356">
                  <c:v>167.97</c:v>
                </c:pt>
                <c:pt idx="357">
                  <c:v>169.34</c:v>
                </c:pt>
                <c:pt idx="358">
                  <c:v>169.26</c:v>
                </c:pt>
                <c:pt idx="359">
                  <c:v>169.01</c:v>
                </c:pt>
                <c:pt idx="360">
                  <c:v>169.07</c:v>
                </c:pt>
                <c:pt idx="361">
                  <c:v>169.26</c:v>
                </c:pt>
                <c:pt idx="362">
                  <c:v>169.39</c:v>
                </c:pt>
                <c:pt idx="363">
                  <c:v>167.76</c:v>
                </c:pt>
                <c:pt idx="364">
                  <c:v>167.76</c:v>
                </c:pt>
                <c:pt idx="365">
                  <c:v>167.76</c:v>
                </c:pt>
                <c:pt idx="366">
                  <c:v>160.63</c:v>
                </c:pt>
                <c:pt idx="367">
                  <c:v>163.81</c:v>
                </c:pt>
                <c:pt idx="368">
                  <c:v>161.43</c:v>
                </c:pt>
                <c:pt idx="369">
                  <c:v>154.97999999999999</c:v>
                </c:pt>
                <c:pt idx="370">
                  <c:v>154.97999999999999</c:v>
                </c:pt>
                <c:pt idx="371">
                  <c:v>153.97999999999999</c:v>
                </c:pt>
                <c:pt idx="372">
                  <c:v>153.97999999999999</c:v>
                </c:pt>
                <c:pt idx="373">
                  <c:v>153.59</c:v>
                </c:pt>
                <c:pt idx="374">
                  <c:v>153.59</c:v>
                </c:pt>
                <c:pt idx="375">
                  <c:v>159.69999999999999</c:v>
                </c:pt>
                <c:pt idx="376">
                  <c:v>159.69999999999999</c:v>
                </c:pt>
                <c:pt idx="377">
                  <c:v>159.69999999999999</c:v>
                </c:pt>
                <c:pt idx="378">
                  <c:v>159.69999999999999</c:v>
                </c:pt>
                <c:pt idx="379">
                  <c:v>159.69999999999999</c:v>
                </c:pt>
                <c:pt idx="380">
                  <c:v>159.69999999999999</c:v>
                </c:pt>
                <c:pt idx="381">
                  <c:v>159.69999999999999</c:v>
                </c:pt>
                <c:pt idx="382">
                  <c:v>159.72</c:v>
                </c:pt>
                <c:pt idx="383">
                  <c:v>159.5</c:v>
                </c:pt>
                <c:pt idx="384">
                  <c:v>159.5</c:v>
                </c:pt>
                <c:pt idx="385">
                  <c:v>164.36</c:v>
                </c:pt>
                <c:pt idx="386">
                  <c:v>164.07</c:v>
                </c:pt>
                <c:pt idx="387">
                  <c:v>164.25</c:v>
                </c:pt>
                <c:pt idx="388">
                  <c:v>164.76</c:v>
                </c:pt>
                <c:pt idx="389">
                  <c:v>164.76</c:v>
                </c:pt>
                <c:pt idx="390">
                  <c:v>164.76</c:v>
                </c:pt>
                <c:pt idx="391">
                  <c:v>164.7</c:v>
                </c:pt>
                <c:pt idx="392">
                  <c:v>164.07</c:v>
                </c:pt>
                <c:pt idx="393">
                  <c:v>164.07</c:v>
                </c:pt>
                <c:pt idx="394">
                  <c:v>161.53</c:v>
                </c:pt>
                <c:pt idx="395">
                  <c:v>161.53</c:v>
                </c:pt>
                <c:pt idx="396">
                  <c:v>161.53</c:v>
                </c:pt>
                <c:pt idx="397">
                  <c:v>161.53</c:v>
                </c:pt>
                <c:pt idx="398">
                  <c:v>161.53</c:v>
                </c:pt>
                <c:pt idx="399">
                  <c:v>145.08000000000001</c:v>
                </c:pt>
                <c:pt idx="400">
                  <c:v>146.43</c:v>
                </c:pt>
                <c:pt idx="401">
                  <c:v>146.69</c:v>
                </c:pt>
                <c:pt idx="402">
                  <c:v>146.16</c:v>
                </c:pt>
                <c:pt idx="403">
                  <c:v>146.12</c:v>
                </c:pt>
                <c:pt idx="404">
                  <c:v>146.12</c:v>
                </c:pt>
                <c:pt idx="405">
                  <c:v>145.02000000000001</c:v>
                </c:pt>
                <c:pt idx="406">
                  <c:v>145.35</c:v>
                </c:pt>
                <c:pt idx="407">
                  <c:v>149.82</c:v>
                </c:pt>
                <c:pt idx="408">
                  <c:v>149.24</c:v>
                </c:pt>
                <c:pt idx="409">
                  <c:v>147.82</c:v>
                </c:pt>
                <c:pt idx="410">
                  <c:v>147.82</c:v>
                </c:pt>
                <c:pt idx="411">
                  <c:v>144.13999999999999</c:v>
                </c:pt>
                <c:pt idx="412">
                  <c:v>144.07</c:v>
                </c:pt>
                <c:pt idx="413">
                  <c:v>144.07</c:v>
                </c:pt>
                <c:pt idx="414">
                  <c:v>145.38999999999999</c:v>
                </c:pt>
                <c:pt idx="415">
                  <c:v>145.38999999999999</c:v>
                </c:pt>
                <c:pt idx="416">
                  <c:v>145.38999999999999</c:v>
                </c:pt>
                <c:pt idx="417">
                  <c:v>147.49</c:v>
                </c:pt>
                <c:pt idx="418">
                  <c:v>147.77000000000001</c:v>
                </c:pt>
                <c:pt idx="419">
                  <c:v>147.30000000000001</c:v>
                </c:pt>
                <c:pt idx="420">
                  <c:v>146.63</c:v>
                </c:pt>
                <c:pt idx="421">
                  <c:v>147.6</c:v>
                </c:pt>
                <c:pt idx="422">
                  <c:v>147.09</c:v>
                </c:pt>
                <c:pt idx="423">
                  <c:v>147.22</c:v>
                </c:pt>
                <c:pt idx="424">
                  <c:v>147.22</c:v>
                </c:pt>
                <c:pt idx="425">
                  <c:v>149</c:v>
                </c:pt>
                <c:pt idx="426">
                  <c:v>150.34</c:v>
                </c:pt>
                <c:pt idx="427">
                  <c:v>148.56</c:v>
                </c:pt>
                <c:pt idx="428">
                  <c:v>147.96</c:v>
                </c:pt>
                <c:pt idx="429">
                  <c:v>147.69999999999999</c:v>
                </c:pt>
                <c:pt idx="430">
                  <c:v>147.69999999999999</c:v>
                </c:pt>
                <c:pt idx="431">
                  <c:v>147.33000000000001</c:v>
                </c:pt>
                <c:pt idx="432">
                  <c:v>147.33000000000001</c:v>
                </c:pt>
                <c:pt idx="433">
                  <c:v>148.13</c:v>
                </c:pt>
                <c:pt idx="434">
                  <c:v>147.47</c:v>
                </c:pt>
                <c:pt idx="435">
                  <c:v>147.47</c:v>
                </c:pt>
                <c:pt idx="436">
                  <c:v>147.47</c:v>
                </c:pt>
                <c:pt idx="437">
                  <c:v>147.47</c:v>
                </c:pt>
                <c:pt idx="438">
                  <c:v>147.94999999999999</c:v>
                </c:pt>
                <c:pt idx="439">
                  <c:v>148.77000000000001</c:v>
                </c:pt>
                <c:pt idx="440">
                  <c:v>148.77000000000001</c:v>
                </c:pt>
                <c:pt idx="441">
                  <c:v>148.77000000000001</c:v>
                </c:pt>
                <c:pt idx="442">
                  <c:v>148.77000000000001</c:v>
                </c:pt>
                <c:pt idx="443">
                  <c:v>148.77000000000001</c:v>
                </c:pt>
                <c:pt idx="444">
                  <c:v>151.85</c:v>
                </c:pt>
                <c:pt idx="445">
                  <c:v>152.12</c:v>
                </c:pt>
                <c:pt idx="446">
                  <c:v>152.53</c:v>
                </c:pt>
                <c:pt idx="447">
                  <c:v>157.35</c:v>
                </c:pt>
                <c:pt idx="448">
                  <c:v>157.35</c:v>
                </c:pt>
                <c:pt idx="449">
                  <c:v>158.1</c:v>
                </c:pt>
                <c:pt idx="450">
                  <c:v>160.87</c:v>
                </c:pt>
                <c:pt idx="451">
                  <c:v>160.87</c:v>
                </c:pt>
                <c:pt idx="452">
                  <c:v>160.87</c:v>
                </c:pt>
                <c:pt idx="453">
                  <c:v>160.87</c:v>
                </c:pt>
                <c:pt idx="454">
                  <c:v>159.9</c:v>
                </c:pt>
                <c:pt idx="455">
                  <c:v>160.13</c:v>
                </c:pt>
                <c:pt idx="456">
                  <c:v>160.13</c:v>
                </c:pt>
                <c:pt idx="457">
                  <c:v>162.72999999999999</c:v>
                </c:pt>
                <c:pt idx="458">
                  <c:v>162.72999999999999</c:v>
                </c:pt>
                <c:pt idx="459">
                  <c:v>162.72999999999999</c:v>
                </c:pt>
                <c:pt idx="460">
                  <c:v>162.72999999999999</c:v>
                </c:pt>
                <c:pt idx="461">
                  <c:v>162.72999999999999</c:v>
                </c:pt>
                <c:pt idx="462">
                  <c:v>162.72999999999999</c:v>
                </c:pt>
                <c:pt idx="463">
                  <c:v>162.72999999999999</c:v>
                </c:pt>
                <c:pt idx="464">
                  <c:v>162.72999999999999</c:v>
                </c:pt>
                <c:pt idx="465">
                  <c:v>162.72999999999999</c:v>
                </c:pt>
                <c:pt idx="466">
                  <c:v>160.13</c:v>
                </c:pt>
                <c:pt idx="467">
                  <c:v>159.06</c:v>
                </c:pt>
                <c:pt idx="468">
                  <c:v>158.85</c:v>
                </c:pt>
                <c:pt idx="469">
                  <c:v>160.61000000000001</c:v>
                </c:pt>
                <c:pt idx="470">
                  <c:v>160.61000000000001</c:v>
                </c:pt>
                <c:pt idx="471">
                  <c:v>160.72999999999999</c:v>
                </c:pt>
                <c:pt idx="472">
                  <c:v>160.72999999999999</c:v>
                </c:pt>
                <c:pt idx="473">
                  <c:v>160.72999999999999</c:v>
                </c:pt>
                <c:pt idx="474">
                  <c:v>161.28</c:v>
                </c:pt>
                <c:pt idx="475">
                  <c:v>161.28</c:v>
                </c:pt>
                <c:pt idx="476">
                  <c:v>164.58</c:v>
                </c:pt>
                <c:pt idx="477">
                  <c:v>166.94</c:v>
                </c:pt>
                <c:pt idx="478">
                  <c:v>167.13</c:v>
                </c:pt>
                <c:pt idx="479">
                  <c:v>167.13</c:v>
                </c:pt>
                <c:pt idx="480">
                  <c:v>167.13</c:v>
                </c:pt>
                <c:pt idx="481">
                  <c:v>167.13</c:v>
                </c:pt>
                <c:pt idx="482">
                  <c:v>168.34</c:v>
                </c:pt>
                <c:pt idx="483">
                  <c:v>169.01</c:v>
                </c:pt>
                <c:pt idx="484">
                  <c:v>168.53</c:v>
                </c:pt>
                <c:pt idx="485">
                  <c:v>168.54</c:v>
                </c:pt>
                <c:pt idx="486">
                  <c:v>173.42</c:v>
                </c:pt>
                <c:pt idx="487">
                  <c:v>175.86</c:v>
                </c:pt>
                <c:pt idx="488">
                  <c:v>174.23</c:v>
                </c:pt>
                <c:pt idx="489">
                  <c:v>170.55</c:v>
                </c:pt>
                <c:pt idx="490">
                  <c:v>169.44</c:v>
                </c:pt>
                <c:pt idx="491">
                  <c:v>166.66</c:v>
                </c:pt>
                <c:pt idx="492">
                  <c:v>165.67</c:v>
                </c:pt>
                <c:pt idx="493">
                  <c:v>164.86</c:v>
                </c:pt>
                <c:pt idx="494">
                  <c:v>166.68</c:v>
                </c:pt>
                <c:pt idx="495">
                  <c:v>166.77</c:v>
                </c:pt>
                <c:pt idx="496">
                  <c:v>167.7</c:v>
                </c:pt>
                <c:pt idx="497">
                  <c:v>166.77</c:v>
                </c:pt>
                <c:pt idx="498">
                  <c:v>168.05</c:v>
                </c:pt>
                <c:pt idx="499">
                  <c:v>171.83</c:v>
                </c:pt>
                <c:pt idx="500">
                  <c:v>167.48</c:v>
                </c:pt>
                <c:pt idx="501">
                  <c:v>164.66</c:v>
                </c:pt>
                <c:pt idx="502">
                  <c:v>158.18</c:v>
                </c:pt>
                <c:pt idx="503">
                  <c:v>158.25</c:v>
                </c:pt>
                <c:pt idx="504">
                  <c:v>158.03</c:v>
                </c:pt>
                <c:pt idx="505">
                  <c:v>155.54</c:v>
                </c:pt>
                <c:pt idx="506">
                  <c:v>154.25</c:v>
                </c:pt>
                <c:pt idx="507">
                  <c:v>150.65</c:v>
                </c:pt>
                <c:pt idx="508">
                  <c:v>149.35</c:v>
                </c:pt>
                <c:pt idx="509">
                  <c:v>145.72999999999999</c:v>
                </c:pt>
                <c:pt idx="510">
                  <c:v>145.72999999999999</c:v>
                </c:pt>
                <c:pt idx="511">
                  <c:v>139.21</c:v>
                </c:pt>
                <c:pt idx="512">
                  <c:v>139.11000000000001</c:v>
                </c:pt>
                <c:pt idx="513">
                  <c:v>138.25</c:v>
                </c:pt>
                <c:pt idx="514">
                  <c:v>138.25</c:v>
                </c:pt>
                <c:pt idx="515">
                  <c:v>139.51</c:v>
                </c:pt>
                <c:pt idx="516">
                  <c:v>138.63</c:v>
                </c:pt>
                <c:pt idx="517">
                  <c:v>141.77000000000001</c:v>
                </c:pt>
                <c:pt idx="518">
                  <c:v>138.41999999999999</c:v>
                </c:pt>
                <c:pt idx="519">
                  <c:v>135.75</c:v>
                </c:pt>
                <c:pt idx="520">
                  <c:v>136.51</c:v>
                </c:pt>
                <c:pt idx="521">
                  <c:v>135.04</c:v>
                </c:pt>
                <c:pt idx="522">
                  <c:v>135.69999999999999</c:v>
                </c:pt>
                <c:pt idx="523">
                  <c:v>129.22999999999999</c:v>
                </c:pt>
                <c:pt idx="524">
                  <c:v>126.59</c:v>
                </c:pt>
                <c:pt idx="525">
                  <c:v>121.06</c:v>
                </c:pt>
                <c:pt idx="526">
                  <c:v>120.18</c:v>
                </c:pt>
                <c:pt idx="527">
                  <c:v>118.5</c:v>
                </c:pt>
                <c:pt idx="528">
                  <c:v>117.33</c:v>
                </c:pt>
                <c:pt idx="529">
                  <c:v>117.33</c:v>
                </c:pt>
                <c:pt idx="530">
                  <c:v>117.33</c:v>
                </c:pt>
                <c:pt idx="531">
                  <c:v>117.33</c:v>
                </c:pt>
                <c:pt idx="532">
                  <c:v>115.02</c:v>
                </c:pt>
                <c:pt idx="533">
                  <c:v>115.02</c:v>
                </c:pt>
                <c:pt idx="534">
                  <c:v>116.27</c:v>
                </c:pt>
                <c:pt idx="535">
                  <c:v>120.87</c:v>
                </c:pt>
                <c:pt idx="536">
                  <c:v>121.01</c:v>
                </c:pt>
                <c:pt idx="537">
                  <c:v>123.13</c:v>
                </c:pt>
                <c:pt idx="538">
                  <c:v>123.16</c:v>
                </c:pt>
                <c:pt idx="539">
                  <c:v>123.25</c:v>
                </c:pt>
                <c:pt idx="540">
                  <c:v>124.1</c:v>
                </c:pt>
                <c:pt idx="541">
                  <c:v>124.91</c:v>
                </c:pt>
                <c:pt idx="542">
                  <c:v>124.62</c:v>
                </c:pt>
                <c:pt idx="543">
                  <c:v>124.77</c:v>
                </c:pt>
                <c:pt idx="544">
                  <c:v>125.41</c:v>
                </c:pt>
                <c:pt idx="545">
                  <c:v>125.41</c:v>
                </c:pt>
                <c:pt idx="546">
                  <c:v>124.37</c:v>
                </c:pt>
                <c:pt idx="547">
                  <c:v>121.7</c:v>
                </c:pt>
                <c:pt idx="548">
                  <c:v>119.77</c:v>
                </c:pt>
                <c:pt idx="549">
                  <c:v>116.45</c:v>
                </c:pt>
                <c:pt idx="550">
                  <c:v>115.93</c:v>
                </c:pt>
                <c:pt idx="551">
                  <c:v>116.88</c:v>
                </c:pt>
                <c:pt idx="552">
                  <c:v>114.95</c:v>
                </c:pt>
                <c:pt idx="553">
                  <c:v>114.38</c:v>
                </c:pt>
                <c:pt idx="554">
                  <c:v>116.52</c:v>
                </c:pt>
                <c:pt idx="555">
                  <c:v>115.28</c:v>
                </c:pt>
                <c:pt idx="556">
                  <c:v>116.33</c:v>
                </c:pt>
                <c:pt idx="557">
                  <c:v>115.02</c:v>
                </c:pt>
                <c:pt idx="558">
                  <c:v>116.81</c:v>
                </c:pt>
                <c:pt idx="559">
                  <c:v>116.52</c:v>
                </c:pt>
                <c:pt idx="560">
                  <c:v>117.58</c:v>
                </c:pt>
                <c:pt idx="561">
                  <c:v>117.35</c:v>
                </c:pt>
                <c:pt idx="562">
                  <c:v>117.34</c:v>
                </c:pt>
                <c:pt idx="563">
                  <c:v>118.19</c:v>
                </c:pt>
                <c:pt idx="564">
                  <c:v>117.71</c:v>
                </c:pt>
                <c:pt idx="565">
                  <c:v>117.36</c:v>
                </c:pt>
                <c:pt idx="566">
                  <c:v>118.76</c:v>
                </c:pt>
                <c:pt idx="567">
                  <c:v>122.83</c:v>
                </c:pt>
                <c:pt idx="568">
                  <c:v>122.83</c:v>
                </c:pt>
                <c:pt idx="569">
                  <c:v>122.83</c:v>
                </c:pt>
                <c:pt idx="570">
                  <c:v>122.81</c:v>
                </c:pt>
                <c:pt idx="571">
                  <c:v>122.8</c:v>
                </c:pt>
                <c:pt idx="572">
                  <c:v>122.79</c:v>
                </c:pt>
                <c:pt idx="573">
                  <c:v>126.77</c:v>
                </c:pt>
                <c:pt idx="574">
                  <c:v>125.5</c:v>
                </c:pt>
                <c:pt idx="575">
                  <c:v>125.42</c:v>
                </c:pt>
                <c:pt idx="576">
                  <c:v>125.26</c:v>
                </c:pt>
                <c:pt idx="577">
                  <c:v>125.22</c:v>
                </c:pt>
                <c:pt idx="578">
                  <c:v>124.8</c:v>
                </c:pt>
                <c:pt idx="579">
                  <c:v>124.8</c:v>
                </c:pt>
                <c:pt idx="580">
                  <c:v>123.11</c:v>
                </c:pt>
                <c:pt idx="581">
                  <c:v>121.57</c:v>
                </c:pt>
                <c:pt idx="582">
                  <c:v>120.6</c:v>
                </c:pt>
                <c:pt idx="583">
                  <c:v>117.96</c:v>
                </c:pt>
                <c:pt idx="584">
                  <c:v>117.61</c:v>
                </c:pt>
                <c:pt idx="585">
                  <c:v>118.56</c:v>
                </c:pt>
                <c:pt idx="586">
                  <c:v>119.47</c:v>
                </c:pt>
                <c:pt idx="587">
                  <c:v>119.23</c:v>
                </c:pt>
                <c:pt idx="588">
                  <c:v>118.69</c:v>
                </c:pt>
                <c:pt idx="589">
                  <c:v>119.39</c:v>
                </c:pt>
                <c:pt idx="590">
                  <c:v>118.82</c:v>
                </c:pt>
                <c:pt idx="591">
                  <c:v>118.79</c:v>
                </c:pt>
                <c:pt idx="592">
                  <c:v>118.88</c:v>
                </c:pt>
                <c:pt idx="593">
                  <c:v>118.81</c:v>
                </c:pt>
                <c:pt idx="594">
                  <c:v>118.81</c:v>
                </c:pt>
                <c:pt idx="595">
                  <c:v>118.65</c:v>
                </c:pt>
                <c:pt idx="596">
                  <c:v>116.38</c:v>
                </c:pt>
                <c:pt idx="597">
                  <c:v>116.3</c:v>
                </c:pt>
                <c:pt idx="598">
                  <c:v>116.38</c:v>
                </c:pt>
                <c:pt idx="599">
                  <c:v>115.88</c:v>
                </c:pt>
                <c:pt idx="600">
                  <c:v>115.88</c:v>
                </c:pt>
                <c:pt idx="601">
                  <c:v>115.84</c:v>
                </c:pt>
                <c:pt idx="602">
                  <c:v>115.86</c:v>
                </c:pt>
                <c:pt idx="603">
                  <c:v>114.87</c:v>
                </c:pt>
                <c:pt idx="604">
                  <c:v>115.09</c:v>
                </c:pt>
                <c:pt idx="605">
                  <c:v>115.02</c:v>
                </c:pt>
                <c:pt idx="606">
                  <c:v>115.07</c:v>
                </c:pt>
                <c:pt idx="607">
                  <c:v>114.57</c:v>
                </c:pt>
                <c:pt idx="608">
                  <c:v>114.6</c:v>
                </c:pt>
                <c:pt idx="609">
                  <c:v>114.63</c:v>
                </c:pt>
                <c:pt idx="610">
                  <c:v>114.63</c:v>
                </c:pt>
                <c:pt idx="611">
                  <c:v>114.64</c:v>
                </c:pt>
                <c:pt idx="612">
                  <c:v>114.77</c:v>
                </c:pt>
                <c:pt idx="613">
                  <c:v>114.7</c:v>
                </c:pt>
                <c:pt idx="614">
                  <c:v>114.71</c:v>
                </c:pt>
                <c:pt idx="615">
                  <c:v>114.83</c:v>
                </c:pt>
                <c:pt idx="616">
                  <c:v>114.49</c:v>
                </c:pt>
                <c:pt idx="617">
                  <c:v>114.44</c:v>
                </c:pt>
                <c:pt idx="618">
                  <c:v>114.43</c:v>
                </c:pt>
                <c:pt idx="619">
                  <c:v>114.66</c:v>
                </c:pt>
                <c:pt idx="620">
                  <c:v>115.88</c:v>
                </c:pt>
                <c:pt idx="621">
                  <c:v>115.6</c:v>
                </c:pt>
                <c:pt idx="622">
                  <c:v>127.18</c:v>
                </c:pt>
                <c:pt idx="623">
                  <c:v>126.81</c:v>
                </c:pt>
                <c:pt idx="624">
                  <c:v>127.59</c:v>
                </c:pt>
                <c:pt idx="625">
                  <c:v>126.48</c:v>
                </c:pt>
                <c:pt idx="626">
                  <c:v>126.6</c:v>
                </c:pt>
                <c:pt idx="627">
                  <c:v>135.13999999999999</c:v>
                </c:pt>
                <c:pt idx="628">
                  <c:v>135.13999999999999</c:v>
                </c:pt>
                <c:pt idx="629">
                  <c:v>134.41</c:v>
                </c:pt>
                <c:pt idx="630">
                  <c:v>135.84</c:v>
                </c:pt>
                <c:pt idx="631">
                  <c:v>138.84</c:v>
                </c:pt>
                <c:pt idx="632">
                  <c:v>141.69</c:v>
                </c:pt>
                <c:pt idx="633">
                  <c:v>143.38999999999999</c:v>
                </c:pt>
                <c:pt idx="634">
                  <c:v>143.49</c:v>
                </c:pt>
                <c:pt idx="635">
                  <c:v>143.57</c:v>
                </c:pt>
                <c:pt idx="636">
                  <c:v>144.97</c:v>
                </c:pt>
                <c:pt idx="637">
                  <c:v>145.1</c:v>
                </c:pt>
                <c:pt idx="638">
                  <c:v>145.1</c:v>
                </c:pt>
                <c:pt idx="639">
                  <c:v>145.1</c:v>
                </c:pt>
                <c:pt idx="640">
                  <c:v>145.1</c:v>
                </c:pt>
                <c:pt idx="641">
                  <c:v>145.1</c:v>
                </c:pt>
                <c:pt idx="642">
                  <c:v>145.1</c:v>
                </c:pt>
                <c:pt idx="643">
                  <c:v>145.1</c:v>
                </c:pt>
                <c:pt idx="644">
                  <c:v>141.15</c:v>
                </c:pt>
                <c:pt idx="645">
                  <c:v>140.13999999999999</c:v>
                </c:pt>
                <c:pt idx="646">
                  <c:v>135.76</c:v>
                </c:pt>
                <c:pt idx="647">
                  <c:v>134.97999999999999</c:v>
                </c:pt>
                <c:pt idx="648">
                  <c:v>134.27000000000001</c:v>
                </c:pt>
                <c:pt idx="649">
                  <c:v>130.5</c:v>
                </c:pt>
                <c:pt idx="650">
                  <c:v>130.29</c:v>
                </c:pt>
                <c:pt idx="651">
                  <c:v>126.78</c:v>
                </c:pt>
                <c:pt idx="652">
                  <c:v>126.78</c:v>
                </c:pt>
                <c:pt idx="653">
                  <c:v>126.78</c:v>
                </c:pt>
                <c:pt idx="654">
                  <c:v>126.05</c:v>
                </c:pt>
                <c:pt idx="655">
                  <c:v>119.83</c:v>
                </c:pt>
                <c:pt idx="656">
                  <c:v>119.83</c:v>
                </c:pt>
                <c:pt idx="657">
                  <c:v>119.83</c:v>
                </c:pt>
                <c:pt idx="658">
                  <c:v>135.26</c:v>
                </c:pt>
                <c:pt idx="659">
                  <c:v>135.80000000000001</c:v>
                </c:pt>
                <c:pt idx="660">
                  <c:v>134.94</c:v>
                </c:pt>
                <c:pt idx="661">
                  <c:v>134.94</c:v>
                </c:pt>
                <c:pt idx="662">
                  <c:v>137.02000000000001</c:v>
                </c:pt>
                <c:pt idx="663">
                  <c:v>139.47</c:v>
                </c:pt>
                <c:pt idx="664">
                  <c:v>143.93</c:v>
                </c:pt>
                <c:pt idx="665">
                  <c:v>144.34</c:v>
                </c:pt>
                <c:pt idx="666">
                  <c:v>146.69999999999999</c:v>
                </c:pt>
                <c:pt idx="667">
                  <c:v>148.94999999999999</c:v>
                </c:pt>
                <c:pt idx="668">
                  <c:v>153.07</c:v>
                </c:pt>
                <c:pt idx="669">
                  <c:v>153.58000000000001</c:v>
                </c:pt>
                <c:pt idx="670">
                  <c:v>154.32</c:v>
                </c:pt>
                <c:pt idx="671">
                  <c:v>154.33000000000001</c:v>
                </c:pt>
                <c:pt idx="672">
                  <c:v>156.22999999999999</c:v>
                </c:pt>
                <c:pt idx="673">
                  <c:v>159.78</c:v>
                </c:pt>
                <c:pt idx="674">
                  <c:v>160.27000000000001</c:v>
                </c:pt>
                <c:pt idx="675">
                  <c:v>160.27000000000001</c:v>
                </c:pt>
                <c:pt idx="676">
                  <c:v>163.35</c:v>
                </c:pt>
                <c:pt idx="677">
                  <c:v>163.22999999999999</c:v>
                </c:pt>
                <c:pt idx="678">
                  <c:v>164</c:v>
                </c:pt>
                <c:pt idx="679">
                  <c:v>164</c:v>
                </c:pt>
                <c:pt idx="680">
                  <c:v>165.03</c:v>
                </c:pt>
                <c:pt idx="681">
                  <c:v>165</c:v>
                </c:pt>
                <c:pt idx="682">
                  <c:v>167.26</c:v>
                </c:pt>
                <c:pt idx="683">
                  <c:v>168.78</c:v>
                </c:pt>
                <c:pt idx="684">
                  <c:v>168.78</c:v>
                </c:pt>
                <c:pt idx="685">
                  <c:v>169.52</c:v>
                </c:pt>
                <c:pt idx="686">
                  <c:v>169.52</c:v>
                </c:pt>
                <c:pt idx="687">
                  <c:v>176.55</c:v>
                </c:pt>
                <c:pt idx="688">
                  <c:v>178.6</c:v>
                </c:pt>
                <c:pt idx="689">
                  <c:v>179.63</c:v>
                </c:pt>
                <c:pt idx="690">
                  <c:v>182.4</c:v>
                </c:pt>
                <c:pt idx="691">
                  <c:v>182.47</c:v>
                </c:pt>
                <c:pt idx="692">
                  <c:v>182.64</c:v>
                </c:pt>
                <c:pt idx="693">
                  <c:v>188.42</c:v>
                </c:pt>
                <c:pt idx="694">
                  <c:v>188.42</c:v>
                </c:pt>
                <c:pt idx="695">
                  <c:v>190.2</c:v>
                </c:pt>
                <c:pt idx="696">
                  <c:v>190.2</c:v>
                </c:pt>
                <c:pt idx="697">
                  <c:v>195.76</c:v>
                </c:pt>
                <c:pt idx="698">
                  <c:v>198.54</c:v>
                </c:pt>
                <c:pt idx="699">
                  <c:v>198.54</c:v>
                </c:pt>
                <c:pt idx="700">
                  <c:v>199.8</c:v>
                </c:pt>
                <c:pt idx="701">
                  <c:v>199.8</c:v>
                </c:pt>
                <c:pt idx="702">
                  <c:v>200.06</c:v>
                </c:pt>
                <c:pt idx="703">
                  <c:v>200.06</c:v>
                </c:pt>
                <c:pt idx="704">
                  <c:v>200.06</c:v>
                </c:pt>
                <c:pt idx="705">
                  <c:v>203.17</c:v>
                </c:pt>
                <c:pt idx="706">
                  <c:v>207.44</c:v>
                </c:pt>
                <c:pt idx="707">
                  <c:v>207.44</c:v>
                </c:pt>
                <c:pt idx="708">
                  <c:v>208.19</c:v>
                </c:pt>
                <c:pt idx="709">
                  <c:v>208.18</c:v>
                </c:pt>
                <c:pt idx="710">
                  <c:v>208.18</c:v>
                </c:pt>
                <c:pt idx="711">
                  <c:v>208.19</c:v>
                </c:pt>
                <c:pt idx="712">
                  <c:v>208.95</c:v>
                </c:pt>
                <c:pt idx="713">
                  <c:v>208.57</c:v>
                </c:pt>
                <c:pt idx="714">
                  <c:v>208.69</c:v>
                </c:pt>
                <c:pt idx="715">
                  <c:v>208.69</c:v>
                </c:pt>
                <c:pt idx="716">
                  <c:v>208.44</c:v>
                </c:pt>
                <c:pt idx="717">
                  <c:v>208.44</c:v>
                </c:pt>
                <c:pt idx="718">
                  <c:v>211.82</c:v>
                </c:pt>
                <c:pt idx="719">
                  <c:v>212.95</c:v>
                </c:pt>
                <c:pt idx="720">
                  <c:v>216.69</c:v>
                </c:pt>
                <c:pt idx="721">
                  <c:v>217.16</c:v>
                </c:pt>
                <c:pt idx="722">
                  <c:v>217.24</c:v>
                </c:pt>
                <c:pt idx="723">
                  <c:v>217.73</c:v>
                </c:pt>
                <c:pt idx="724">
                  <c:v>217.73</c:v>
                </c:pt>
                <c:pt idx="725">
                  <c:v>217.73</c:v>
                </c:pt>
                <c:pt idx="726">
                  <c:v>217.73</c:v>
                </c:pt>
                <c:pt idx="727">
                  <c:v>217.23</c:v>
                </c:pt>
                <c:pt idx="728">
                  <c:v>217.23</c:v>
                </c:pt>
                <c:pt idx="729">
                  <c:v>217.23</c:v>
                </c:pt>
                <c:pt idx="730">
                  <c:v>217.23</c:v>
                </c:pt>
                <c:pt idx="731">
                  <c:v>217.23</c:v>
                </c:pt>
                <c:pt idx="732">
                  <c:v>217.23</c:v>
                </c:pt>
                <c:pt idx="733">
                  <c:v>217.23</c:v>
                </c:pt>
                <c:pt idx="734">
                  <c:v>217.23</c:v>
                </c:pt>
                <c:pt idx="735">
                  <c:v>217.23</c:v>
                </c:pt>
                <c:pt idx="736">
                  <c:v>217.23</c:v>
                </c:pt>
                <c:pt idx="737">
                  <c:v>217.23</c:v>
                </c:pt>
                <c:pt idx="738">
                  <c:v>217.48</c:v>
                </c:pt>
                <c:pt idx="739">
                  <c:v>217.48</c:v>
                </c:pt>
                <c:pt idx="740">
                  <c:v>223.39</c:v>
                </c:pt>
                <c:pt idx="741">
                  <c:v>220.28</c:v>
                </c:pt>
                <c:pt idx="742">
                  <c:v>219.04</c:v>
                </c:pt>
                <c:pt idx="743">
                  <c:v>219.04</c:v>
                </c:pt>
                <c:pt idx="744">
                  <c:v>218.55</c:v>
                </c:pt>
                <c:pt idx="745">
                  <c:v>217.81</c:v>
                </c:pt>
                <c:pt idx="746">
                  <c:v>217.31</c:v>
                </c:pt>
                <c:pt idx="747">
                  <c:v>217.81</c:v>
                </c:pt>
                <c:pt idx="748">
                  <c:v>214.51</c:v>
                </c:pt>
                <c:pt idx="749">
                  <c:v>214.51</c:v>
                </c:pt>
                <c:pt idx="750">
                  <c:v>213.95</c:v>
                </c:pt>
                <c:pt idx="751">
                  <c:v>214.29</c:v>
                </c:pt>
                <c:pt idx="752">
                  <c:v>212.98</c:v>
                </c:pt>
                <c:pt idx="753">
                  <c:v>212.43</c:v>
                </c:pt>
                <c:pt idx="754">
                  <c:v>212.43</c:v>
                </c:pt>
                <c:pt idx="755">
                  <c:v>212.86</c:v>
                </c:pt>
                <c:pt idx="756">
                  <c:v>212.86</c:v>
                </c:pt>
                <c:pt idx="757">
                  <c:v>212.86</c:v>
                </c:pt>
                <c:pt idx="758">
                  <c:v>212.86</c:v>
                </c:pt>
                <c:pt idx="759">
                  <c:v>212.86</c:v>
                </c:pt>
                <c:pt idx="760">
                  <c:v>213.23</c:v>
                </c:pt>
                <c:pt idx="761">
                  <c:v>212.59</c:v>
                </c:pt>
                <c:pt idx="762">
                  <c:v>212</c:v>
                </c:pt>
                <c:pt idx="763">
                  <c:v>213.45</c:v>
                </c:pt>
                <c:pt idx="764">
                  <c:v>212.71</c:v>
                </c:pt>
                <c:pt idx="765">
                  <c:v>213.5</c:v>
                </c:pt>
                <c:pt idx="766">
                  <c:v>213.56</c:v>
                </c:pt>
                <c:pt idx="767">
                  <c:v>214.15</c:v>
                </c:pt>
                <c:pt idx="768">
                  <c:v>214.21</c:v>
                </c:pt>
                <c:pt idx="769">
                  <c:v>214.21</c:v>
                </c:pt>
                <c:pt idx="770">
                  <c:v>214.21</c:v>
                </c:pt>
                <c:pt idx="771">
                  <c:v>214.42</c:v>
                </c:pt>
                <c:pt idx="772">
                  <c:v>213.44</c:v>
                </c:pt>
                <c:pt idx="773">
                  <c:v>213.52</c:v>
                </c:pt>
                <c:pt idx="774">
                  <c:v>213.65</c:v>
                </c:pt>
                <c:pt idx="775">
                  <c:v>216.74</c:v>
                </c:pt>
                <c:pt idx="776">
                  <c:v>218.79</c:v>
                </c:pt>
                <c:pt idx="777">
                  <c:v>218.87</c:v>
                </c:pt>
                <c:pt idx="778">
                  <c:v>220.07</c:v>
                </c:pt>
                <c:pt idx="779">
                  <c:v>220.49</c:v>
                </c:pt>
                <c:pt idx="780">
                  <c:v>220.94</c:v>
                </c:pt>
                <c:pt idx="781">
                  <c:v>220.34</c:v>
                </c:pt>
                <c:pt idx="782">
                  <c:v>220.35</c:v>
                </c:pt>
                <c:pt idx="783">
                  <c:v>220.54</c:v>
                </c:pt>
                <c:pt idx="784">
                  <c:v>220.94</c:v>
                </c:pt>
                <c:pt idx="785">
                  <c:v>221.61</c:v>
                </c:pt>
                <c:pt idx="786">
                  <c:v>222.72</c:v>
                </c:pt>
                <c:pt idx="787">
                  <c:v>225</c:v>
                </c:pt>
                <c:pt idx="788">
                  <c:v>225.33</c:v>
                </c:pt>
                <c:pt idx="789">
                  <c:v>226.79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EC-43BC-9907-53F4A47E7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242160"/>
        <c:axId val="537786080"/>
      </c:lineChart>
      <c:dateAx>
        <c:axId val="5362421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86080"/>
        <c:crosses val="autoZero"/>
        <c:auto val="1"/>
        <c:lblOffset val="100"/>
        <c:baseTimeUnit val="days"/>
      </c:dateAx>
      <c:valAx>
        <c:axId val="537786080"/>
        <c:scaling>
          <c:orientation val="minMax"/>
          <c:max val="230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421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Northern Europe</a:t>
            </a:r>
            <a:r>
              <a:rPr lang="en-GB"/>
              <a:t> </a:t>
            </a:r>
            <a:r>
              <a:rPr lang="en-GB" b="1">
                <a:solidFill>
                  <a:srgbClr val="7030A0"/>
                </a:solidFill>
              </a:rPr>
              <a:t>vs</a:t>
            </a:r>
            <a:r>
              <a:rPr lang="en-GB"/>
              <a:t> </a:t>
            </a:r>
            <a:r>
              <a:rPr lang="en-GB" b="1">
                <a:solidFill>
                  <a:sysClr val="windowText" lastClr="000000"/>
                </a:solidFill>
              </a:rPr>
              <a:t>USA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Daily!$P$11:$P$1003</c:f>
              <c:numCache>
                <c:formatCode>m/d/yyyy</c:formatCode>
                <c:ptCount val="993"/>
                <c:pt idx="0">
                  <c:v>43213</c:v>
                </c:pt>
                <c:pt idx="1">
                  <c:v>43214</c:v>
                </c:pt>
                <c:pt idx="2">
                  <c:v>43215</c:v>
                </c:pt>
                <c:pt idx="3">
                  <c:v>43216</c:v>
                </c:pt>
                <c:pt idx="4">
                  <c:v>43217</c:v>
                </c:pt>
                <c:pt idx="5">
                  <c:v>43220</c:v>
                </c:pt>
                <c:pt idx="6">
                  <c:v>43221</c:v>
                </c:pt>
                <c:pt idx="7">
                  <c:v>43222</c:v>
                </c:pt>
                <c:pt idx="8">
                  <c:v>43223</c:v>
                </c:pt>
                <c:pt idx="9">
                  <c:v>43224</c:v>
                </c:pt>
                <c:pt idx="10">
                  <c:v>43227</c:v>
                </c:pt>
                <c:pt idx="11">
                  <c:v>43228</c:v>
                </c:pt>
                <c:pt idx="12">
                  <c:v>43229</c:v>
                </c:pt>
                <c:pt idx="13">
                  <c:v>43230</c:v>
                </c:pt>
                <c:pt idx="14">
                  <c:v>43231</c:v>
                </c:pt>
                <c:pt idx="15">
                  <c:v>43234</c:v>
                </c:pt>
                <c:pt idx="16">
                  <c:v>43235</c:v>
                </c:pt>
                <c:pt idx="17">
                  <c:v>43236</c:v>
                </c:pt>
                <c:pt idx="18">
                  <c:v>43237</c:v>
                </c:pt>
                <c:pt idx="19">
                  <c:v>43238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43248</c:v>
                </c:pt>
                <c:pt idx="26">
                  <c:v>43249</c:v>
                </c:pt>
                <c:pt idx="27">
                  <c:v>43250</c:v>
                </c:pt>
                <c:pt idx="28">
                  <c:v>43251</c:v>
                </c:pt>
                <c:pt idx="29">
                  <c:v>43252</c:v>
                </c:pt>
                <c:pt idx="30">
                  <c:v>43255</c:v>
                </c:pt>
                <c:pt idx="31">
                  <c:v>43256</c:v>
                </c:pt>
                <c:pt idx="32">
                  <c:v>43257</c:v>
                </c:pt>
                <c:pt idx="33">
                  <c:v>43258</c:v>
                </c:pt>
                <c:pt idx="34">
                  <c:v>43259</c:v>
                </c:pt>
                <c:pt idx="35">
                  <c:v>43262</c:v>
                </c:pt>
                <c:pt idx="36">
                  <c:v>43263</c:v>
                </c:pt>
                <c:pt idx="37">
                  <c:v>43264</c:v>
                </c:pt>
                <c:pt idx="38">
                  <c:v>43265</c:v>
                </c:pt>
                <c:pt idx="39">
                  <c:v>43266</c:v>
                </c:pt>
                <c:pt idx="40">
                  <c:v>43269</c:v>
                </c:pt>
                <c:pt idx="41">
                  <c:v>43270</c:v>
                </c:pt>
                <c:pt idx="42">
                  <c:v>43271</c:v>
                </c:pt>
                <c:pt idx="43">
                  <c:v>43272</c:v>
                </c:pt>
                <c:pt idx="44">
                  <c:v>43273</c:v>
                </c:pt>
                <c:pt idx="45">
                  <c:v>43276</c:v>
                </c:pt>
                <c:pt idx="46">
                  <c:v>43277</c:v>
                </c:pt>
                <c:pt idx="47">
                  <c:v>43278</c:v>
                </c:pt>
                <c:pt idx="48">
                  <c:v>43279</c:v>
                </c:pt>
                <c:pt idx="49">
                  <c:v>43280</c:v>
                </c:pt>
                <c:pt idx="50">
                  <c:v>43283</c:v>
                </c:pt>
                <c:pt idx="51">
                  <c:v>43284</c:v>
                </c:pt>
                <c:pt idx="52">
                  <c:v>43285</c:v>
                </c:pt>
                <c:pt idx="53">
                  <c:v>43286</c:v>
                </c:pt>
                <c:pt idx="54">
                  <c:v>43287</c:v>
                </c:pt>
                <c:pt idx="55">
                  <c:v>43290</c:v>
                </c:pt>
                <c:pt idx="56">
                  <c:v>43291</c:v>
                </c:pt>
                <c:pt idx="57">
                  <c:v>43292</c:v>
                </c:pt>
                <c:pt idx="58">
                  <c:v>43293</c:v>
                </c:pt>
                <c:pt idx="59">
                  <c:v>43294</c:v>
                </c:pt>
                <c:pt idx="60">
                  <c:v>43297</c:v>
                </c:pt>
                <c:pt idx="61">
                  <c:v>43298</c:v>
                </c:pt>
                <c:pt idx="62">
                  <c:v>43299</c:v>
                </c:pt>
                <c:pt idx="63">
                  <c:v>43300</c:v>
                </c:pt>
                <c:pt idx="64">
                  <c:v>43301</c:v>
                </c:pt>
                <c:pt idx="65">
                  <c:v>43304</c:v>
                </c:pt>
                <c:pt idx="66">
                  <c:v>43305</c:v>
                </c:pt>
                <c:pt idx="67">
                  <c:v>43306</c:v>
                </c:pt>
                <c:pt idx="68">
                  <c:v>43307</c:v>
                </c:pt>
                <c:pt idx="69">
                  <c:v>43308</c:v>
                </c:pt>
                <c:pt idx="70">
                  <c:v>43311</c:v>
                </c:pt>
                <c:pt idx="71">
                  <c:v>43312</c:v>
                </c:pt>
                <c:pt idx="72">
                  <c:v>43313</c:v>
                </c:pt>
                <c:pt idx="73">
                  <c:v>43314</c:v>
                </c:pt>
                <c:pt idx="74">
                  <c:v>43315</c:v>
                </c:pt>
                <c:pt idx="75">
                  <c:v>43318</c:v>
                </c:pt>
                <c:pt idx="76">
                  <c:v>43319</c:v>
                </c:pt>
                <c:pt idx="77">
                  <c:v>43320</c:v>
                </c:pt>
                <c:pt idx="78">
                  <c:v>43321</c:v>
                </c:pt>
                <c:pt idx="79">
                  <c:v>43322</c:v>
                </c:pt>
                <c:pt idx="80">
                  <c:v>43325</c:v>
                </c:pt>
                <c:pt idx="81">
                  <c:v>43326</c:v>
                </c:pt>
                <c:pt idx="82">
                  <c:v>43327</c:v>
                </c:pt>
                <c:pt idx="83">
                  <c:v>43328</c:v>
                </c:pt>
                <c:pt idx="84">
                  <c:v>43329</c:v>
                </c:pt>
                <c:pt idx="85">
                  <c:v>43332</c:v>
                </c:pt>
                <c:pt idx="86">
                  <c:v>43333</c:v>
                </c:pt>
                <c:pt idx="87">
                  <c:v>43334</c:v>
                </c:pt>
                <c:pt idx="88">
                  <c:v>43335</c:v>
                </c:pt>
                <c:pt idx="89">
                  <c:v>43336</c:v>
                </c:pt>
                <c:pt idx="90">
                  <c:v>43339</c:v>
                </c:pt>
                <c:pt idx="91">
                  <c:v>43340</c:v>
                </c:pt>
                <c:pt idx="92">
                  <c:v>43341</c:v>
                </c:pt>
                <c:pt idx="93">
                  <c:v>43342</c:v>
                </c:pt>
                <c:pt idx="94">
                  <c:v>43343</c:v>
                </c:pt>
                <c:pt idx="95">
                  <c:v>43346</c:v>
                </c:pt>
                <c:pt idx="96">
                  <c:v>43347</c:v>
                </c:pt>
                <c:pt idx="97">
                  <c:v>43348</c:v>
                </c:pt>
                <c:pt idx="98">
                  <c:v>43349</c:v>
                </c:pt>
                <c:pt idx="99">
                  <c:v>43350</c:v>
                </c:pt>
                <c:pt idx="100">
                  <c:v>43353</c:v>
                </c:pt>
                <c:pt idx="101">
                  <c:v>43354</c:v>
                </c:pt>
                <c:pt idx="102">
                  <c:v>43355</c:v>
                </c:pt>
                <c:pt idx="103">
                  <c:v>43356</c:v>
                </c:pt>
                <c:pt idx="104">
                  <c:v>43357</c:v>
                </c:pt>
                <c:pt idx="105">
                  <c:v>43360</c:v>
                </c:pt>
                <c:pt idx="106">
                  <c:v>43361</c:v>
                </c:pt>
                <c:pt idx="107">
                  <c:v>43362</c:v>
                </c:pt>
                <c:pt idx="108">
                  <c:v>43363</c:v>
                </c:pt>
                <c:pt idx="109">
                  <c:v>43364</c:v>
                </c:pt>
                <c:pt idx="110">
                  <c:v>43367</c:v>
                </c:pt>
                <c:pt idx="111">
                  <c:v>43368</c:v>
                </c:pt>
                <c:pt idx="112">
                  <c:v>43369</c:v>
                </c:pt>
                <c:pt idx="113">
                  <c:v>43370</c:v>
                </c:pt>
                <c:pt idx="114">
                  <c:v>43371</c:v>
                </c:pt>
                <c:pt idx="115">
                  <c:v>43374</c:v>
                </c:pt>
                <c:pt idx="116">
                  <c:v>43375</c:v>
                </c:pt>
                <c:pt idx="117">
                  <c:v>43376</c:v>
                </c:pt>
                <c:pt idx="118">
                  <c:v>43377</c:v>
                </c:pt>
                <c:pt idx="119">
                  <c:v>43378</c:v>
                </c:pt>
                <c:pt idx="120">
                  <c:v>43381</c:v>
                </c:pt>
                <c:pt idx="121">
                  <c:v>43382</c:v>
                </c:pt>
                <c:pt idx="122">
                  <c:v>43383</c:v>
                </c:pt>
                <c:pt idx="123">
                  <c:v>43384</c:v>
                </c:pt>
                <c:pt idx="124">
                  <c:v>43385</c:v>
                </c:pt>
                <c:pt idx="125">
                  <c:v>43388</c:v>
                </c:pt>
                <c:pt idx="126">
                  <c:v>43389</c:v>
                </c:pt>
                <c:pt idx="127">
                  <c:v>43390</c:v>
                </c:pt>
                <c:pt idx="128">
                  <c:v>43391</c:v>
                </c:pt>
                <c:pt idx="129">
                  <c:v>43392</c:v>
                </c:pt>
                <c:pt idx="130">
                  <c:v>43395</c:v>
                </c:pt>
                <c:pt idx="131">
                  <c:v>43396</c:v>
                </c:pt>
                <c:pt idx="132">
                  <c:v>43397</c:v>
                </c:pt>
                <c:pt idx="133">
                  <c:v>43398</c:v>
                </c:pt>
                <c:pt idx="134">
                  <c:v>43399</c:v>
                </c:pt>
                <c:pt idx="135">
                  <c:v>43402</c:v>
                </c:pt>
                <c:pt idx="136">
                  <c:v>43403</c:v>
                </c:pt>
                <c:pt idx="137">
                  <c:v>43404</c:v>
                </c:pt>
                <c:pt idx="138">
                  <c:v>43405</c:v>
                </c:pt>
                <c:pt idx="139">
                  <c:v>43406</c:v>
                </c:pt>
                <c:pt idx="140">
                  <c:v>43409</c:v>
                </c:pt>
                <c:pt idx="141">
                  <c:v>43410</c:v>
                </c:pt>
                <c:pt idx="142">
                  <c:v>43411</c:v>
                </c:pt>
                <c:pt idx="143">
                  <c:v>43412</c:v>
                </c:pt>
                <c:pt idx="144">
                  <c:v>43413</c:v>
                </c:pt>
                <c:pt idx="145">
                  <c:v>43416</c:v>
                </c:pt>
                <c:pt idx="146">
                  <c:v>43417</c:v>
                </c:pt>
                <c:pt idx="147">
                  <c:v>43418</c:v>
                </c:pt>
                <c:pt idx="148">
                  <c:v>43419</c:v>
                </c:pt>
                <c:pt idx="149">
                  <c:v>43420</c:v>
                </c:pt>
                <c:pt idx="150">
                  <c:v>43423</c:v>
                </c:pt>
                <c:pt idx="151">
                  <c:v>43424</c:v>
                </c:pt>
                <c:pt idx="152">
                  <c:v>43425</c:v>
                </c:pt>
                <c:pt idx="153">
                  <c:v>43426</c:v>
                </c:pt>
                <c:pt idx="154">
                  <c:v>43427</c:v>
                </c:pt>
                <c:pt idx="155">
                  <c:v>43430</c:v>
                </c:pt>
                <c:pt idx="156">
                  <c:v>43431</c:v>
                </c:pt>
                <c:pt idx="157">
                  <c:v>43432</c:v>
                </c:pt>
                <c:pt idx="158">
                  <c:v>43433</c:v>
                </c:pt>
                <c:pt idx="159">
                  <c:v>43434</c:v>
                </c:pt>
                <c:pt idx="160">
                  <c:v>43437</c:v>
                </c:pt>
                <c:pt idx="161">
                  <c:v>43438</c:v>
                </c:pt>
                <c:pt idx="162">
                  <c:v>43439</c:v>
                </c:pt>
                <c:pt idx="163">
                  <c:v>43440</c:v>
                </c:pt>
                <c:pt idx="164">
                  <c:v>43441</c:v>
                </c:pt>
                <c:pt idx="165">
                  <c:v>43444</c:v>
                </c:pt>
                <c:pt idx="166">
                  <c:v>43445</c:v>
                </c:pt>
                <c:pt idx="167">
                  <c:v>43446</c:v>
                </c:pt>
                <c:pt idx="168">
                  <c:v>43447</c:v>
                </c:pt>
                <c:pt idx="169">
                  <c:v>43448</c:v>
                </c:pt>
                <c:pt idx="170">
                  <c:v>43451</c:v>
                </c:pt>
                <c:pt idx="171">
                  <c:v>43452</c:v>
                </c:pt>
                <c:pt idx="172">
                  <c:v>43453</c:v>
                </c:pt>
                <c:pt idx="173">
                  <c:v>43454</c:v>
                </c:pt>
                <c:pt idx="174">
                  <c:v>43455</c:v>
                </c:pt>
                <c:pt idx="175">
                  <c:v>43458</c:v>
                </c:pt>
                <c:pt idx="176">
                  <c:v>43459</c:v>
                </c:pt>
                <c:pt idx="177">
                  <c:v>43460</c:v>
                </c:pt>
                <c:pt idx="178">
                  <c:v>43461</c:v>
                </c:pt>
                <c:pt idx="179">
                  <c:v>43462</c:v>
                </c:pt>
                <c:pt idx="180">
                  <c:v>43465</c:v>
                </c:pt>
                <c:pt idx="181">
                  <c:v>43466</c:v>
                </c:pt>
                <c:pt idx="182">
                  <c:v>43467</c:v>
                </c:pt>
                <c:pt idx="183">
                  <c:v>43468</c:v>
                </c:pt>
                <c:pt idx="184">
                  <c:v>43469</c:v>
                </c:pt>
                <c:pt idx="185">
                  <c:v>43472</c:v>
                </c:pt>
                <c:pt idx="186">
                  <c:v>43473</c:v>
                </c:pt>
                <c:pt idx="187">
                  <c:v>43474</c:v>
                </c:pt>
                <c:pt idx="188">
                  <c:v>43475</c:v>
                </c:pt>
                <c:pt idx="189">
                  <c:v>43476</c:v>
                </c:pt>
                <c:pt idx="190">
                  <c:v>43479</c:v>
                </c:pt>
                <c:pt idx="191">
                  <c:v>43480</c:v>
                </c:pt>
                <c:pt idx="192">
                  <c:v>43481</c:v>
                </c:pt>
                <c:pt idx="193">
                  <c:v>43482</c:v>
                </c:pt>
                <c:pt idx="194">
                  <c:v>43483</c:v>
                </c:pt>
                <c:pt idx="195">
                  <c:v>43486</c:v>
                </c:pt>
                <c:pt idx="196">
                  <c:v>43487</c:v>
                </c:pt>
                <c:pt idx="197">
                  <c:v>43488</c:v>
                </c:pt>
                <c:pt idx="198">
                  <c:v>43489</c:v>
                </c:pt>
                <c:pt idx="199">
                  <c:v>43490</c:v>
                </c:pt>
                <c:pt idx="200">
                  <c:v>43493</c:v>
                </c:pt>
                <c:pt idx="201">
                  <c:v>43494</c:v>
                </c:pt>
                <c:pt idx="202">
                  <c:v>43495</c:v>
                </c:pt>
                <c:pt idx="203">
                  <c:v>43496</c:v>
                </c:pt>
                <c:pt idx="204">
                  <c:v>43497</c:v>
                </c:pt>
                <c:pt idx="205">
                  <c:v>43500</c:v>
                </c:pt>
                <c:pt idx="206">
                  <c:v>43501</c:v>
                </c:pt>
                <c:pt idx="207">
                  <c:v>43502</c:v>
                </c:pt>
                <c:pt idx="208">
                  <c:v>43503</c:v>
                </c:pt>
                <c:pt idx="209">
                  <c:v>43504</c:v>
                </c:pt>
                <c:pt idx="210">
                  <c:v>43507</c:v>
                </c:pt>
                <c:pt idx="211">
                  <c:v>43508</c:v>
                </c:pt>
                <c:pt idx="212">
                  <c:v>43509</c:v>
                </c:pt>
                <c:pt idx="213">
                  <c:v>43510</c:v>
                </c:pt>
                <c:pt idx="214">
                  <c:v>43511</c:v>
                </c:pt>
                <c:pt idx="215">
                  <c:v>43514</c:v>
                </c:pt>
                <c:pt idx="216">
                  <c:v>43515</c:v>
                </c:pt>
                <c:pt idx="217">
                  <c:v>43516</c:v>
                </c:pt>
                <c:pt idx="218">
                  <c:v>43517</c:v>
                </c:pt>
                <c:pt idx="219">
                  <c:v>43518</c:v>
                </c:pt>
                <c:pt idx="220">
                  <c:v>43521</c:v>
                </c:pt>
                <c:pt idx="221">
                  <c:v>43522</c:v>
                </c:pt>
                <c:pt idx="222">
                  <c:v>43523</c:v>
                </c:pt>
                <c:pt idx="223">
                  <c:v>43524</c:v>
                </c:pt>
                <c:pt idx="224">
                  <c:v>43525</c:v>
                </c:pt>
                <c:pt idx="225">
                  <c:v>43528</c:v>
                </c:pt>
                <c:pt idx="226">
                  <c:v>43529</c:v>
                </c:pt>
                <c:pt idx="227">
                  <c:v>43530</c:v>
                </c:pt>
                <c:pt idx="228">
                  <c:v>43531</c:v>
                </c:pt>
                <c:pt idx="229">
                  <c:v>43532</c:v>
                </c:pt>
                <c:pt idx="230">
                  <c:v>43535</c:v>
                </c:pt>
                <c:pt idx="231">
                  <c:v>43536</c:v>
                </c:pt>
                <c:pt idx="232">
                  <c:v>43537</c:v>
                </c:pt>
                <c:pt idx="233">
                  <c:v>43538</c:v>
                </c:pt>
                <c:pt idx="234">
                  <c:v>43539</c:v>
                </c:pt>
                <c:pt idx="235">
                  <c:v>43542</c:v>
                </c:pt>
                <c:pt idx="236">
                  <c:v>43543</c:v>
                </c:pt>
                <c:pt idx="237">
                  <c:v>43544</c:v>
                </c:pt>
                <c:pt idx="238">
                  <c:v>43545</c:v>
                </c:pt>
                <c:pt idx="239">
                  <c:v>43546</c:v>
                </c:pt>
                <c:pt idx="240">
                  <c:v>43549</c:v>
                </c:pt>
                <c:pt idx="241">
                  <c:v>43550</c:v>
                </c:pt>
                <c:pt idx="242">
                  <c:v>43551</c:v>
                </c:pt>
                <c:pt idx="243">
                  <c:v>43552</c:v>
                </c:pt>
                <c:pt idx="244">
                  <c:v>43553</c:v>
                </c:pt>
                <c:pt idx="245">
                  <c:v>43556</c:v>
                </c:pt>
                <c:pt idx="246">
                  <c:v>43557</c:v>
                </c:pt>
                <c:pt idx="247">
                  <c:v>43558</c:v>
                </c:pt>
                <c:pt idx="248">
                  <c:v>43559</c:v>
                </c:pt>
                <c:pt idx="249">
                  <c:v>43560</c:v>
                </c:pt>
                <c:pt idx="250">
                  <c:v>43563</c:v>
                </c:pt>
                <c:pt idx="251">
                  <c:v>43564</c:v>
                </c:pt>
                <c:pt idx="252">
                  <c:v>43565</c:v>
                </c:pt>
                <c:pt idx="253">
                  <c:v>43566</c:v>
                </c:pt>
                <c:pt idx="254">
                  <c:v>43567</c:v>
                </c:pt>
                <c:pt idx="255">
                  <c:v>43570</c:v>
                </c:pt>
                <c:pt idx="256">
                  <c:v>43571</c:v>
                </c:pt>
                <c:pt idx="257">
                  <c:v>43572</c:v>
                </c:pt>
                <c:pt idx="258">
                  <c:v>43573</c:v>
                </c:pt>
                <c:pt idx="259">
                  <c:v>43574</c:v>
                </c:pt>
                <c:pt idx="260">
                  <c:v>43577</c:v>
                </c:pt>
                <c:pt idx="261">
                  <c:v>43578</c:v>
                </c:pt>
                <c:pt idx="262">
                  <c:v>43579</c:v>
                </c:pt>
                <c:pt idx="263">
                  <c:v>43580</c:v>
                </c:pt>
                <c:pt idx="264">
                  <c:v>43581</c:v>
                </c:pt>
                <c:pt idx="265">
                  <c:v>43584</c:v>
                </c:pt>
                <c:pt idx="266">
                  <c:v>43585</c:v>
                </c:pt>
                <c:pt idx="267">
                  <c:v>43586</c:v>
                </c:pt>
                <c:pt idx="268">
                  <c:v>43587</c:v>
                </c:pt>
                <c:pt idx="269">
                  <c:v>43588</c:v>
                </c:pt>
                <c:pt idx="270">
                  <c:v>43591</c:v>
                </c:pt>
                <c:pt idx="271">
                  <c:v>43592</c:v>
                </c:pt>
                <c:pt idx="272">
                  <c:v>43593</c:v>
                </c:pt>
                <c:pt idx="273">
                  <c:v>43594</c:v>
                </c:pt>
                <c:pt idx="274">
                  <c:v>43595</c:v>
                </c:pt>
                <c:pt idx="275">
                  <c:v>43598</c:v>
                </c:pt>
                <c:pt idx="276">
                  <c:v>43599</c:v>
                </c:pt>
                <c:pt idx="277">
                  <c:v>43600</c:v>
                </c:pt>
                <c:pt idx="278">
                  <c:v>43601</c:v>
                </c:pt>
                <c:pt idx="279">
                  <c:v>43602</c:v>
                </c:pt>
                <c:pt idx="280">
                  <c:v>43605</c:v>
                </c:pt>
                <c:pt idx="281">
                  <c:v>43606</c:v>
                </c:pt>
                <c:pt idx="282">
                  <c:v>43607</c:v>
                </c:pt>
                <c:pt idx="283">
                  <c:v>43608</c:v>
                </c:pt>
                <c:pt idx="284">
                  <c:v>43609</c:v>
                </c:pt>
                <c:pt idx="285">
                  <c:v>43612</c:v>
                </c:pt>
                <c:pt idx="286">
                  <c:v>43613</c:v>
                </c:pt>
                <c:pt idx="287">
                  <c:v>43614</c:v>
                </c:pt>
                <c:pt idx="288">
                  <c:v>43615</c:v>
                </c:pt>
                <c:pt idx="289">
                  <c:v>43616</c:v>
                </c:pt>
                <c:pt idx="290">
                  <c:v>43619</c:v>
                </c:pt>
                <c:pt idx="291">
                  <c:v>43620</c:v>
                </c:pt>
                <c:pt idx="292">
                  <c:v>43621</c:v>
                </c:pt>
                <c:pt idx="293">
                  <c:v>43622</c:v>
                </c:pt>
                <c:pt idx="294">
                  <c:v>43623</c:v>
                </c:pt>
                <c:pt idx="295">
                  <c:v>43626</c:v>
                </c:pt>
                <c:pt idx="296">
                  <c:v>43627</c:v>
                </c:pt>
                <c:pt idx="297">
                  <c:v>43628</c:v>
                </c:pt>
                <c:pt idx="298">
                  <c:v>43629</c:v>
                </c:pt>
                <c:pt idx="299">
                  <c:v>43630</c:v>
                </c:pt>
                <c:pt idx="300">
                  <c:v>43633</c:v>
                </c:pt>
                <c:pt idx="301">
                  <c:v>43634</c:v>
                </c:pt>
                <c:pt idx="302">
                  <c:v>43635</c:v>
                </c:pt>
                <c:pt idx="303">
                  <c:v>43636</c:v>
                </c:pt>
                <c:pt idx="304">
                  <c:v>43637</c:v>
                </c:pt>
                <c:pt idx="305">
                  <c:v>43640</c:v>
                </c:pt>
                <c:pt idx="306">
                  <c:v>43641</c:v>
                </c:pt>
                <c:pt idx="307">
                  <c:v>43642</c:v>
                </c:pt>
                <c:pt idx="308">
                  <c:v>43643</c:v>
                </c:pt>
                <c:pt idx="309">
                  <c:v>43644</c:v>
                </c:pt>
                <c:pt idx="310">
                  <c:v>43647</c:v>
                </c:pt>
                <c:pt idx="311">
                  <c:v>43648</c:v>
                </c:pt>
                <c:pt idx="312">
                  <c:v>43649</c:v>
                </c:pt>
                <c:pt idx="313">
                  <c:v>43650</c:v>
                </c:pt>
                <c:pt idx="314">
                  <c:v>43651</c:v>
                </c:pt>
                <c:pt idx="315">
                  <c:v>43654</c:v>
                </c:pt>
                <c:pt idx="316">
                  <c:v>43655</c:v>
                </c:pt>
                <c:pt idx="317">
                  <c:v>43656</c:v>
                </c:pt>
                <c:pt idx="318">
                  <c:v>43657</c:v>
                </c:pt>
                <c:pt idx="319">
                  <c:v>43658</c:v>
                </c:pt>
                <c:pt idx="320">
                  <c:v>43661</c:v>
                </c:pt>
                <c:pt idx="321">
                  <c:v>43662</c:v>
                </c:pt>
                <c:pt idx="322">
                  <c:v>43663</c:v>
                </c:pt>
                <c:pt idx="323">
                  <c:v>43664</c:v>
                </c:pt>
                <c:pt idx="324">
                  <c:v>43665</c:v>
                </c:pt>
                <c:pt idx="325">
                  <c:v>43668</c:v>
                </c:pt>
                <c:pt idx="326">
                  <c:v>43669</c:v>
                </c:pt>
                <c:pt idx="327">
                  <c:v>43670</c:v>
                </c:pt>
                <c:pt idx="328">
                  <c:v>43671</c:v>
                </c:pt>
                <c:pt idx="329">
                  <c:v>43672</c:v>
                </c:pt>
                <c:pt idx="330">
                  <c:v>43675</c:v>
                </c:pt>
                <c:pt idx="331">
                  <c:v>43676</c:v>
                </c:pt>
                <c:pt idx="332">
                  <c:v>43677</c:v>
                </c:pt>
                <c:pt idx="333">
                  <c:v>43678</c:v>
                </c:pt>
                <c:pt idx="334">
                  <c:v>43679</c:v>
                </c:pt>
                <c:pt idx="335">
                  <c:v>43682</c:v>
                </c:pt>
                <c:pt idx="336">
                  <c:v>43683</c:v>
                </c:pt>
                <c:pt idx="337">
                  <c:v>43684</c:v>
                </c:pt>
                <c:pt idx="338">
                  <c:v>43685</c:v>
                </c:pt>
                <c:pt idx="339">
                  <c:v>43686</c:v>
                </c:pt>
                <c:pt idx="340">
                  <c:v>43689</c:v>
                </c:pt>
                <c:pt idx="341">
                  <c:v>43690</c:v>
                </c:pt>
                <c:pt idx="342">
                  <c:v>43691</c:v>
                </c:pt>
                <c:pt idx="343">
                  <c:v>43692</c:v>
                </c:pt>
                <c:pt idx="344">
                  <c:v>43693</c:v>
                </c:pt>
                <c:pt idx="345">
                  <c:v>43696</c:v>
                </c:pt>
                <c:pt idx="346">
                  <c:v>43697</c:v>
                </c:pt>
                <c:pt idx="347">
                  <c:v>43698</c:v>
                </c:pt>
                <c:pt idx="348">
                  <c:v>43699</c:v>
                </c:pt>
                <c:pt idx="349">
                  <c:v>43700</c:v>
                </c:pt>
                <c:pt idx="350">
                  <c:v>43703</c:v>
                </c:pt>
                <c:pt idx="351">
                  <c:v>43704</c:v>
                </c:pt>
                <c:pt idx="352">
                  <c:v>43705</c:v>
                </c:pt>
                <c:pt idx="353">
                  <c:v>43706</c:v>
                </c:pt>
                <c:pt idx="354">
                  <c:v>43707</c:v>
                </c:pt>
                <c:pt idx="355">
                  <c:v>43710</c:v>
                </c:pt>
                <c:pt idx="356">
                  <c:v>43711</c:v>
                </c:pt>
                <c:pt idx="357">
                  <c:v>43712</c:v>
                </c:pt>
                <c:pt idx="358">
                  <c:v>43713</c:v>
                </c:pt>
                <c:pt idx="359">
                  <c:v>43714</c:v>
                </c:pt>
                <c:pt idx="360">
                  <c:v>43717</c:v>
                </c:pt>
                <c:pt idx="361">
                  <c:v>43718</c:v>
                </c:pt>
                <c:pt idx="362">
                  <c:v>43719</c:v>
                </c:pt>
                <c:pt idx="363">
                  <c:v>43720</c:v>
                </c:pt>
                <c:pt idx="364">
                  <c:v>43721</c:v>
                </c:pt>
                <c:pt idx="365">
                  <c:v>43724</c:v>
                </c:pt>
                <c:pt idx="366">
                  <c:v>43725</c:v>
                </c:pt>
                <c:pt idx="367">
                  <c:v>43726</c:v>
                </c:pt>
                <c:pt idx="368">
                  <c:v>43727</c:v>
                </c:pt>
                <c:pt idx="369">
                  <c:v>43728</c:v>
                </c:pt>
                <c:pt idx="370">
                  <c:v>43731</c:v>
                </c:pt>
                <c:pt idx="371">
                  <c:v>43732</c:v>
                </c:pt>
                <c:pt idx="372">
                  <c:v>43733</c:v>
                </c:pt>
                <c:pt idx="373">
                  <c:v>43734</c:v>
                </c:pt>
                <c:pt idx="374">
                  <c:v>43735</c:v>
                </c:pt>
                <c:pt idx="375">
                  <c:v>43738</c:v>
                </c:pt>
                <c:pt idx="376">
                  <c:v>43739</c:v>
                </c:pt>
                <c:pt idx="377">
                  <c:v>43740</c:v>
                </c:pt>
                <c:pt idx="378">
                  <c:v>43741</c:v>
                </c:pt>
                <c:pt idx="379">
                  <c:v>43742</c:v>
                </c:pt>
                <c:pt idx="380">
                  <c:v>43745</c:v>
                </c:pt>
                <c:pt idx="381">
                  <c:v>43746</c:v>
                </c:pt>
                <c:pt idx="382">
                  <c:v>43747</c:v>
                </c:pt>
                <c:pt idx="383">
                  <c:v>43748</c:v>
                </c:pt>
                <c:pt idx="384">
                  <c:v>43749</c:v>
                </c:pt>
                <c:pt idx="385">
                  <c:v>43752</c:v>
                </c:pt>
                <c:pt idx="386">
                  <c:v>43753</c:v>
                </c:pt>
                <c:pt idx="387">
                  <c:v>43754</c:v>
                </c:pt>
                <c:pt idx="388">
                  <c:v>43755</c:v>
                </c:pt>
                <c:pt idx="389">
                  <c:v>43756</c:v>
                </c:pt>
                <c:pt idx="390">
                  <c:v>43759</c:v>
                </c:pt>
                <c:pt idx="391">
                  <c:v>43760</c:v>
                </c:pt>
                <c:pt idx="392">
                  <c:v>43761</c:v>
                </c:pt>
                <c:pt idx="393">
                  <c:v>43762</c:v>
                </c:pt>
                <c:pt idx="394">
                  <c:v>43763</c:v>
                </c:pt>
                <c:pt idx="395">
                  <c:v>43766</c:v>
                </c:pt>
                <c:pt idx="396">
                  <c:v>43767</c:v>
                </c:pt>
                <c:pt idx="397">
                  <c:v>43768</c:v>
                </c:pt>
                <c:pt idx="398">
                  <c:v>43769</c:v>
                </c:pt>
                <c:pt idx="399">
                  <c:v>43770</c:v>
                </c:pt>
                <c:pt idx="400">
                  <c:v>43773</c:v>
                </c:pt>
                <c:pt idx="401">
                  <c:v>43774</c:v>
                </c:pt>
                <c:pt idx="402">
                  <c:v>43775</c:v>
                </c:pt>
                <c:pt idx="403">
                  <c:v>43776</c:v>
                </c:pt>
                <c:pt idx="404">
                  <c:v>43777</c:v>
                </c:pt>
                <c:pt idx="405">
                  <c:v>43780</c:v>
                </c:pt>
                <c:pt idx="406">
                  <c:v>43781</c:v>
                </c:pt>
                <c:pt idx="407">
                  <c:v>43782</c:v>
                </c:pt>
                <c:pt idx="408">
                  <c:v>43783</c:v>
                </c:pt>
                <c:pt idx="409">
                  <c:v>43784</c:v>
                </c:pt>
                <c:pt idx="410">
                  <c:v>43787</c:v>
                </c:pt>
                <c:pt idx="411">
                  <c:v>43788</c:v>
                </c:pt>
                <c:pt idx="412">
                  <c:v>43789</c:v>
                </c:pt>
                <c:pt idx="413">
                  <c:v>43790</c:v>
                </c:pt>
                <c:pt idx="414">
                  <c:v>43791</c:v>
                </c:pt>
                <c:pt idx="415">
                  <c:v>43794</c:v>
                </c:pt>
                <c:pt idx="416">
                  <c:v>43795</c:v>
                </c:pt>
                <c:pt idx="417">
                  <c:v>43796</c:v>
                </c:pt>
                <c:pt idx="418">
                  <c:v>43797</c:v>
                </c:pt>
                <c:pt idx="419">
                  <c:v>43798</c:v>
                </c:pt>
                <c:pt idx="420">
                  <c:v>43801</c:v>
                </c:pt>
                <c:pt idx="421">
                  <c:v>43802</c:v>
                </c:pt>
                <c:pt idx="422">
                  <c:v>43803</c:v>
                </c:pt>
                <c:pt idx="423">
                  <c:v>43804</c:v>
                </c:pt>
                <c:pt idx="424">
                  <c:v>43805</c:v>
                </c:pt>
                <c:pt idx="425">
                  <c:v>43808</c:v>
                </c:pt>
                <c:pt idx="426">
                  <c:v>43809</c:v>
                </c:pt>
                <c:pt idx="427">
                  <c:v>43810</c:v>
                </c:pt>
                <c:pt idx="428">
                  <c:v>43811</c:v>
                </c:pt>
                <c:pt idx="429">
                  <c:v>43812</c:v>
                </c:pt>
                <c:pt idx="430">
                  <c:v>43815</c:v>
                </c:pt>
                <c:pt idx="431">
                  <c:v>43816</c:v>
                </c:pt>
                <c:pt idx="432">
                  <c:v>43817</c:v>
                </c:pt>
                <c:pt idx="433">
                  <c:v>43818</c:v>
                </c:pt>
                <c:pt idx="434">
                  <c:v>43819</c:v>
                </c:pt>
                <c:pt idx="435">
                  <c:v>43822</c:v>
                </c:pt>
                <c:pt idx="436">
                  <c:v>43823</c:v>
                </c:pt>
                <c:pt idx="437">
                  <c:v>43824</c:v>
                </c:pt>
                <c:pt idx="438">
                  <c:v>43825</c:v>
                </c:pt>
                <c:pt idx="439">
                  <c:v>43826</c:v>
                </c:pt>
                <c:pt idx="440">
                  <c:v>43829</c:v>
                </c:pt>
                <c:pt idx="441">
                  <c:v>43830</c:v>
                </c:pt>
                <c:pt idx="442">
                  <c:v>43831</c:v>
                </c:pt>
                <c:pt idx="443">
                  <c:v>43832</c:v>
                </c:pt>
                <c:pt idx="444">
                  <c:v>43833</c:v>
                </c:pt>
                <c:pt idx="445">
                  <c:v>43836</c:v>
                </c:pt>
                <c:pt idx="446">
                  <c:v>43837</c:v>
                </c:pt>
                <c:pt idx="447">
                  <c:v>43838</c:v>
                </c:pt>
                <c:pt idx="448">
                  <c:v>43839</c:v>
                </c:pt>
                <c:pt idx="449">
                  <c:v>43840</c:v>
                </c:pt>
                <c:pt idx="450">
                  <c:v>43843</c:v>
                </c:pt>
                <c:pt idx="451">
                  <c:v>43844</c:v>
                </c:pt>
                <c:pt idx="452">
                  <c:v>43845</c:v>
                </c:pt>
                <c:pt idx="453">
                  <c:v>43846</c:v>
                </c:pt>
                <c:pt idx="454">
                  <c:v>43847</c:v>
                </c:pt>
                <c:pt idx="455">
                  <c:v>43850</c:v>
                </c:pt>
                <c:pt idx="456">
                  <c:v>43851</c:v>
                </c:pt>
                <c:pt idx="457">
                  <c:v>43852</c:v>
                </c:pt>
                <c:pt idx="458">
                  <c:v>43853</c:v>
                </c:pt>
                <c:pt idx="459">
                  <c:v>43854</c:v>
                </c:pt>
                <c:pt idx="460">
                  <c:v>43857</c:v>
                </c:pt>
                <c:pt idx="461">
                  <c:v>43858</c:v>
                </c:pt>
                <c:pt idx="462">
                  <c:v>43859</c:v>
                </c:pt>
                <c:pt idx="463">
                  <c:v>43860</c:v>
                </c:pt>
                <c:pt idx="464">
                  <c:v>43861</c:v>
                </c:pt>
                <c:pt idx="465">
                  <c:v>43864</c:v>
                </c:pt>
                <c:pt idx="466">
                  <c:v>43865</c:v>
                </c:pt>
                <c:pt idx="467">
                  <c:v>43866</c:v>
                </c:pt>
                <c:pt idx="468">
                  <c:v>43867</c:v>
                </c:pt>
                <c:pt idx="469">
                  <c:v>43868</c:v>
                </c:pt>
                <c:pt idx="470">
                  <c:v>43871</c:v>
                </c:pt>
                <c:pt idx="471">
                  <c:v>43872</c:v>
                </c:pt>
                <c:pt idx="472">
                  <c:v>43873</c:v>
                </c:pt>
                <c:pt idx="473">
                  <c:v>43874</c:v>
                </c:pt>
                <c:pt idx="474">
                  <c:v>43875</c:v>
                </c:pt>
                <c:pt idx="475">
                  <c:v>43878</c:v>
                </c:pt>
                <c:pt idx="476">
                  <c:v>43879</c:v>
                </c:pt>
                <c:pt idx="477">
                  <c:v>43880</c:v>
                </c:pt>
                <c:pt idx="478">
                  <c:v>43881</c:v>
                </c:pt>
                <c:pt idx="479">
                  <c:v>43882</c:v>
                </c:pt>
                <c:pt idx="480">
                  <c:v>43885</c:v>
                </c:pt>
                <c:pt idx="481">
                  <c:v>43886</c:v>
                </c:pt>
                <c:pt idx="482">
                  <c:v>43887</c:v>
                </c:pt>
                <c:pt idx="483">
                  <c:v>43888</c:v>
                </c:pt>
                <c:pt idx="484">
                  <c:v>43889</c:v>
                </c:pt>
                <c:pt idx="485">
                  <c:v>43892</c:v>
                </c:pt>
                <c:pt idx="486">
                  <c:v>43893</c:v>
                </c:pt>
                <c:pt idx="487">
                  <c:v>43894</c:v>
                </c:pt>
                <c:pt idx="488">
                  <c:v>43895</c:v>
                </c:pt>
                <c:pt idx="489">
                  <c:v>43896</c:v>
                </c:pt>
                <c:pt idx="490">
                  <c:v>43899</c:v>
                </c:pt>
                <c:pt idx="491">
                  <c:v>43900</c:v>
                </c:pt>
                <c:pt idx="492">
                  <c:v>43901</c:v>
                </c:pt>
                <c:pt idx="493">
                  <c:v>43902</c:v>
                </c:pt>
                <c:pt idx="494">
                  <c:v>43903</c:v>
                </c:pt>
                <c:pt idx="495">
                  <c:v>43906</c:v>
                </c:pt>
                <c:pt idx="496">
                  <c:v>43907</c:v>
                </c:pt>
                <c:pt idx="497">
                  <c:v>43908</c:v>
                </c:pt>
                <c:pt idx="498">
                  <c:v>43909</c:v>
                </c:pt>
                <c:pt idx="499">
                  <c:v>43910</c:v>
                </c:pt>
                <c:pt idx="500">
                  <c:v>43913</c:v>
                </c:pt>
                <c:pt idx="501">
                  <c:v>43914</c:v>
                </c:pt>
                <c:pt idx="502">
                  <c:v>43915</c:v>
                </c:pt>
                <c:pt idx="503">
                  <c:v>43916</c:v>
                </c:pt>
                <c:pt idx="504">
                  <c:v>43917</c:v>
                </c:pt>
                <c:pt idx="505">
                  <c:v>43920</c:v>
                </c:pt>
                <c:pt idx="506">
                  <c:v>43921</c:v>
                </c:pt>
                <c:pt idx="507">
                  <c:v>43922</c:v>
                </c:pt>
                <c:pt idx="508">
                  <c:v>43923</c:v>
                </c:pt>
                <c:pt idx="509">
                  <c:v>43924</c:v>
                </c:pt>
                <c:pt idx="510">
                  <c:v>43927</c:v>
                </c:pt>
                <c:pt idx="511">
                  <c:v>43928</c:v>
                </c:pt>
                <c:pt idx="512">
                  <c:v>43929</c:v>
                </c:pt>
                <c:pt idx="513">
                  <c:v>43930</c:v>
                </c:pt>
                <c:pt idx="514">
                  <c:v>43931</c:v>
                </c:pt>
                <c:pt idx="515">
                  <c:v>43934</c:v>
                </c:pt>
                <c:pt idx="516">
                  <c:v>43935</c:v>
                </c:pt>
                <c:pt idx="517">
                  <c:v>43936</c:v>
                </c:pt>
                <c:pt idx="518">
                  <c:v>43937</c:v>
                </c:pt>
                <c:pt idx="519">
                  <c:v>43938</c:v>
                </c:pt>
                <c:pt idx="520">
                  <c:v>43941</c:v>
                </c:pt>
                <c:pt idx="521">
                  <c:v>43942</c:v>
                </c:pt>
                <c:pt idx="522">
                  <c:v>43943</c:v>
                </c:pt>
                <c:pt idx="523">
                  <c:v>43944</c:v>
                </c:pt>
                <c:pt idx="524">
                  <c:v>43945</c:v>
                </c:pt>
                <c:pt idx="525">
                  <c:v>43948</c:v>
                </c:pt>
                <c:pt idx="526">
                  <c:v>43949</c:v>
                </c:pt>
                <c:pt idx="527">
                  <c:v>43950</c:v>
                </c:pt>
                <c:pt idx="528">
                  <c:v>43951</c:v>
                </c:pt>
                <c:pt idx="529">
                  <c:v>43952</c:v>
                </c:pt>
                <c:pt idx="530">
                  <c:v>43955</c:v>
                </c:pt>
                <c:pt idx="531">
                  <c:v>43956</c:v>
                </c:pt>
                <c:pt idx="532">
                  <c:v>43957</c:v>
                </c:pt>
                <c:pt idx="533">
                  <c:v>43958</c:v>
                </c:pt>
                <c:pt idx="534">
                  <c:v>43959</c:v>
                </c:pt>
                <c:pt idx="535">
                  <c:v>43962</c:v>
                </c:pt>
                <c:pt idx="536">
                  <c:v>43963</c:v>
                </c:pt>
                <c:pt idx="537">
                  <c:v>43964</c:v>
                </c:pt>
                <c:pt idx="538">
                  <c:v>43965</c:v>
                </c:pt>
                <c:pt idx="539">
                  <c:v>43966</c:v>
                </c:pt>
                <c:pt idx="540">
                  <c:v>43969</c:v>
                </c:pt>
                <c:pt idx="541">
                  <c:v>43970</c:v>
                </c:pt>
                <c:pt idx="542">
                  <c:v>43971</c:v>
                </c:pt>
                <c:pt idx="543">
                  <c:v>43972</c:v>
                </c:pt>
                <c:pt idx="544">
                  <c:v>43973</c:v>
                </c:pt>
                <c:pt idx="545">
                  <c:v>43976</c:v>
                </c:pt>
                <c:pt idx="546">
                  <c:v>43977</c:v>
                </c:pt>
                <c:pt idx="547">
                  <c:v>43978</c:v>
                </c:pt>
                <c:pt idx="548">
                  <c:v>43979</c:v>
                </c:pt>
                <c:pt idx="549">
                  <c:v>43980</c:v>
                </c:pt>
                <c:pt idx="550">
                  <c:v>43983</c:v>
                </c:pt>
                <c:pt idx="551">
                  <c:v>43984</c:v>
                </c:pt>
                <c:pt idx="552">
                  <c:v>43985</c:v>
                </c:pt>
                <c:pt idx="553">
                  <c:v>43986</c:v>
                </c:pt>
                <c:pt idx="554">
                  <c:v>43987</c:v>
                </c:pt>
                <c:pt idx="555">
                  <c:v>43990</c:v>
                </c:pt>
                <c:pt idx="556">
                  <c:v>43991</c:v>
                </c:pt>
                <c:pt idx="557">
                  <c:v>43992</c:v>
                </c:pt>
                <c:pt idx="558">
                  <c:v>43993</c:v>
                </c:pt>
                <c:pt idx="559">
                  <c:v>43994</c:v>
                </c:pt>
                <c:pt idx="560">
                  <c:v>43997</c:v>
                </c:pt>
                <c:pt idx="561">
                  <c:v>43998</c:v>
                </c:pt>
                <c:pt idx="562">
                  <c:v>43999</c:v>
                </c:pt>
                <c:pt idx="563">
                  <c:v>44000</c:v>
                </c:pt>
                <c:pt idx="564">
                  <c:v>44001</c:v>
                </c:pt>
                <c:pt idx="565">
                  <c:v>44004</c:v>
                </c:pt>
                <c:pt idx="566">
                  <c:v>44005</c:v>
                </c:pt>
                <c:pt idx="567">
                  <c:v>44006</c:v>
                </c:pt>
                <c:pt idx="568">
                  <c:v>44007</c:v>
                </c:pt>
                <c:pt idx="569">
                  <c:v>44008</c:v>
                </c:pt>
                <c:pt idx="570">
                  <c:v>44011</c:v>
                </c:pt>
                <c:pt idx="571">
                  <c:v>44012</c:v>
                </c:pt>
                <c:pt idx="572">
                  <c:v>44013</c:v>
                </c:pt>
                <c:pt idx="573">
                  <c:v>44014</c:v>
                </c:pt>
                <c:pt idx="574">
                  <c:v>44015</c:v>
                </c:pt>
                <c:pt idx="575">
                  <c:v>44018</c:v>
                </c:pt>
                <c:pt idx="576">
                  <c:v>44019</c:v>
                </c:pt>
                <c:pt idx="577">
                  <c:v>44020</c:v>
                </c:pt>
                <c:pt idx="578">
                  <c:v>44021</c:v>
                </c:pt>
                <c:pt idx="579">
                  <c:v>44022</c:v>
                </c:pt>
                <c:pt idx="580">
                  <c:v>44025</c:v>
                </c:pt>
                <c:pt idx="581">
                  <c:v>44026</c:v>
                </c:pt>
                <c:pt idx="582">
                  <c:v>44027</c:v>
                </c:pt>
                <c:pt idx="583">
                  <c:v>44028</c:v>
                </c:pt>
                <c:pt idx="584">
                  <c:v>44029</c:v>
                </c:pt>
                <c:pt idx="585">
                  <c:v>44032</c:v>
                </c:pt>
                <c:pt idx="586">
                  <c:v>44033</c:v>
                </c:pt>
                <c:pt idx="587">
                  <c:v>44034</c:v>
                </c:pt>
                <c:pt idx="588">
                  <c:v>44035</c:v>
                </c:pt>
                <c:pt idx="589">
                  <c:v>44036</c:v>
                </c:pt>
                <c:pt idx="590">
                  <c:v>44039</c:v>
                </c:pt>
                <c:pt idx="591">
                  <c:v>44040</c:v>
                </c:pt>
                <c:pt idx="592">
                  <c:v>44041</c:v>
                </c:pt>
                <c:pt idx="593">
                  <c:v>44042</c:v>
                </c:pt>
                <c:pt idx="594">
                  <c:v>44043</c:v>
                </c:pt>
                <c:pt idx="595">
                  <c:v>44046</c:v>
                </c:pt>
                <c:pt idx="596">
                  <c:v>44047</c:v>
                </c:pt>
                <c:pt idx="597">
                  <c:v>44048</c:v>
                </c:pt>
                <c:pt idx="598">
                  <c:v>44049</c:v>
                </c:pt>
                <c:pt idx="599">
                  <c:v>44050</c:v>
                </c:pt>
                <c:pt idx="600">
                  <c:v>44053</c:v>
                </c:pt>
                <c:pt idx="601">
                  <c:v>44054</c:v>
                </c:pt>
                <c:pt idx="602">
                  <c:v>44055</c:v>
                </c:pt>
                <c:pt idx="603">
                  <c:v>44056</c:v>
                </c:pt>
                <c:pt idx="604">
                  <c:v>44057</c:v>
                </c:pt>
                <c:pt idx="605">
                  <c:v>44060</c:v>
                </c:pt>
                <c:pt idx="606">
                  <c:v>44061</c:v>
                </c:pt>
                <c:pt idx="607">
                  <c:v>44062</c:v>
                </c:pt>
                <c:pt idx="608">
                  <c:v>44063</c:v>
                </c:pt>
                <c:pt idx="609">
                  <c:v>44064</c:v>
                </c:pt>
                <c:pt idx="610">
                  <c:v>44067</c:v>
                </c:pt>
                <c:pt idx="611">
                  <c:v>44068</c:v>
                </c:pt>
                <c:pt idx="612">
                  <c:v>44069</c:v>
                </c:pt>
                <c:pt idx="613">
                  <c:v>44070</c:v>
                </c:pt>
                <c:pt idx="614">
                  <c:v>44071</c:v>
                </c:pt>
                <c:pt idx="615">
                  <c:v>44074</c:v>
                </c:pt>
                <c:pt idx="616">
                  <c:v>44075</c:v>
                </c:pt>
                <c:pt idx="617">
                  <c:v>44076</c:v>
                </c:pt>
                <c:pt idx="618">
                  <c:v>44077</c:v>
                </c:pt>
                <c:pt idx="619">
                  <c:v>44078</c:v>
                </c:pt>
                <c:pt idx="620">
                  <c:v>44081</c:v>
                </c:pt>
                <c:pt idx="621">
                  <c:v>44082</c:v>
                </c:pt>
                <c:pt idx="622">
                  <c:v>44083</c:v>
                </c:pt>
                <c:pt idx="623">
                  <c:v>44084</c:v>
                </c:pt>
                <c:pt idx="624">
                  <c:v>44085</c:v>
                </c:pt>
                <c:pt idx="625">
                  <c:v>44088</c:v>
                </c:pt>
                <c:pt idx="626">
                  <c:v>44089</c:v>
                </c:pt>
                <c:pt idx="627">
                  <c:v>44090</c:v>
                </c:pt>
                <c:pt idx="628">
                  <c:v>44091</c:v>
                </c:pt>
                <c:pt idx="629">
                  <c:v>44092</c:v>
                </c:pt>
                <c:pt idx="630">
                  <c:v>44095</c:v>
                </c:pt>
                <c:pt idx="631">
                  <c:v>44096</c:v>
                </c:pt>
                <c:pt idx="632">
                  <c:v>44097</c:v>
                </c:pt>
                <c:pt idx="633">
                  <c:v>44098</c:v>
                </c:pt>
                <c:pt idx="634">
                  <c:v>44099</c:v>
                </c:pt>
                <c:pt idx="635">
                  <c:v>44102</c:v>
                </c:pt>
                <c:pt idx="636">
                  <c:v>44103</c:v>
                </c:pt>
                <c:pt idx="637">
                  <c:v>44104</c:v>
                </c:pt>
                <c:pt idx="638">
                  <c:v>44105</c:v>
                </c:pt>
                <c:pt idx="639">
                  <c:v>44106</c:v>
                </c:pt>
                <c:pt idx="640">
                  <c:v>44109</c:v>
                </c:pt>
                <c:pt idx="641">
                  <c:v>44110</c:v>
                </c:pt>
                <c:pt idx="642">
                  <c:v>44111</c:v>
                </c:pt>
                <c:pt idx="643">
                  <c:v>44112</c:v>
                </c:pt>
                <c:pt idx="644">
                  <c:v>44113</c:v>
                </c:pt>
                <c:pt idx="645">
                  <c:v>44116</c:v>
                </c:pt>
                <c:pt idx="646">
                  <c:v>44117</c:v>
                </c:pt>
                <c:pt idx="647">
                  <c:v>44118</c:v>
                </c:pt>
                <c:pt idx="648">
                  <c:v>44119</c:v>
                </c:pt>
                <c:pt idx="649">
                  <c:v>44120</c:v>
                </c:pt>
                <c:pt idx="650">
                  <c:v>44123</c:v>
                </c:pt>
                <c:pt idx="651">
                  <c:v>44124</c:v>
                </c:pt>
                <c:pt idx="652">
                  <c:v>44125</c:v>
                </c:pt>
                <c:pt idx="653">
                  <c:v>44126</c:v>
                </c:pt>
                <c:pt idx="654">
                  <c:v>44127</c:v>
                </c:pt>
                <c:pt idx="655">
                  <c:v>44130</c:v>
                </c:pt>
                <c:pt idx="656">
                  <c:v>44131</c:v>
                </c:pt>
                <c:pt idx="657">
                  <c:v>44132</c:v>
                </c:pt>
                <c:pt idx="658">
                  <c:v>44133</c:v>
                </c:pt>
                <c:pt idx="659">
                  <c:v>44134</c:v>
                </c:pt>
                <c:pt idx="660">
                  <c:v>44137</c:v>
                </c:pt>
                <c:pt idx="661">
                  <c:v>44138</c:v>
                </c:pt>
                <c:pt idx="662">
                  <c:v>44139</c:v>
                </c:pt>
                <c:pt idx="663">
                  <c:v>44140</c:v>
                </c:pt>
                <c:pt idx="664">
                  <c:v>44141</c:v>
                </c:pt>
                <c:pt idx="665">
                  <c:v>44144</c:v>
                </c:pt>
                <c:pt idx="666">
                  <c:v>44145</c:v>
                </c:pt>
                <c:pt idx="667">
                  <c:v>44146</c:v>
                </c:pt>
                <c:pt idx="668">
                  <c:v>44147</c:v>
                </c:pt>
                <c:pt idx="669">
                  <c:v>44148</c:v>
                </c:pt>
                <c:pt idx="670">
                  <c:v>44151</c:v>
                </c:pt>
                <c:pt idx="671">
                  <c:v>44152</c:v>
                </c:pt>
                <c:pt idx="672">
                  <c:v>44153</c:v>
                </c:pt>
                <c:pt idx="673">
                  <c:v>44154</c:v>
                </c:pt>
                <c:pt idx="674">
                  <c:v>44155</c:v>
                </c:pt>
                <c:pt idx="675">
                  <c:v>44158</c:v>
                </c:pt>
                <c:pt idx="676">
                  <c:v>44159</c:v>
                </c:pt>
                <c:pt idx="677">
                  <c:v>44160</c:v>
                </c:pt>
                <c:pt idx="678">
                  <c:v>44161</c:v>
                </c:pt>
                <c:pt idx="679">
                  <c:v>44162</c:v>
                </c:pt>
                <c:pt idx="680">
                  <c:v>44165</c:v>
                </c:pt>
                <c:pt idx="681">
                  <c:v>44166</c:v>
                </c:pt>
                <c:pt idx="682">
                  <c:v>44167</c:v>
                </c:pt>
                <c:pt idx="683">
                  <c:v>44168</c:v>
                </c:pt>
                <c:pt idx="684">
                  <c:v>44169</c:v>
                </c:pt>
                <c:pt idx="685">
                  <c:v>44172</c:v>
                </c:pt>
                <c:pt idx="686">
                  <c:v>44173</c:v>
                </c:pt>
                <c:pt idx="687">
                  <c:v>44174</c:v>
                </c:pt>
                <c:pt idx="688">
                  <c:v>44175</c:v>
                </c:pt>
                <c:pt idx="689">
                  <c:v>44176</c:v>
                </c:pt>
                <c:pt idx="690">
                  <c:v>44179</c:v>
                </c:pt>
                <c:pt idx="691">
                  <c:v>44180</c:v>
                </c:pt>
                <c:pt idx="692">
                  <c:v>44181</c:v>
                </c:pt>
                <c:pt idx="693">
                  <c:v>44182</c:v>
                </c:pt>
                <c:pt idx="694">
                  <c:v>44183</c:v>
                </c:pt>
                <c:pt idx="695">
                  <c:v>44186</c:v>
                </c:pt>
                <c:pt idx="696">
                  <c:v>44187</c:v>
                </c:pt>
                <c:pt idx="697">
                  <c:v>44188</c:v>
                </c:pt>
                <c:pt idx="698">
                  <c:v>44189</c:v>
                </c:pt>
                <c:pt idx="699">
                  <c:v>44190</c:v>
                </c:pt>
                <c:pt idx="700">
                  <c:v>44193</c:v>
                </c:pt>
                <c:pt idx="701">
                  <c:v>44194</c:v>
                </c:pt>
                <c:pt idx="702">
                  <c:v>44195</c:v>
                </c:pt>
                <c:pt idx="703">
                  <c:v>44196</c:v>
                </c:pt>
                <c:pt idx="704">
                  <c:v>44197</c:v>
                </c:pt>
                <c:pt idx="705">
                  <c:v>44200</c:v>
                </c:pt>
                <c:pt idx="706">
                  <c:v>44201</c:v>
                </c:pt>
                <c:pt idx="707">
                  <c:v>44202</c:v>
                </c:pt>
                <c:pt idx="708">
                  <c:v>44203</c:v>
                </c:pt>
                <c:pt idx="709">
                  <c:v>44204</c:v>
                </c:pt>
                <c:pt idx="710">
                  <c:v>44207</c:v>
                </c:pt>
                <c:pt idx="711">
                  <c:v>44208</c:v>
                </c:pt>
                <c:pt idx="712">
                  <c:v>44209</c:v>
                </c:pt>
                <c:pt idx="713">
                  <c:v>44210</c:v>
                </c:pt>
                <c:pt idx="714">
                  <c:v>44211</c:v>
                </c:pt>
                <c:pt idx="715">
                  <c:v>44214</c:v>
                </c:pt>
                <c:pt idx="716">
                  <c:v>44215</c:v>
                </c:pt>
                <c:pt idx="717">
                  <c:v>44216</c:v>
                </c:pt>
                <c:pt idx="718">
                  <c:v>44217</c:v>
                </c:pt>
                <c:pt idx="719">
                  <c:v>44218</c:v>
                </c:pt>
                <c:pt idx="720">
                  <c:v>44221</c:v>
                </c:pt>
                <c:pt idx="721">
                  <c:v>44222</c:v>
                </c:pt>
                <c:pt idx="722">
                  <c:v>44223</c:v>
                </c:pt>
                <c:pt idx="723">
                  <c:v>44224</c:v>
                </c:pt>
                <c:pt idx="724">
                  <c:v>44225</c:v>
                </c:pt>
                <c:pt idx="725">
                  <c:v>44228</c:v>
                </c:pt>
                <c:pt idx="726">
                  <c:v>44229</c:v>
                </c:pt>
                <c:pt idx="727">
                  <c:v>44230</c:v>
                </c:pt>
                <c:pt idx="728">
                  <c:v>44231</c:v>
                </c:pt>
                <c:pt idx="729">
                  <c:v>44232</c:v>
                </c:pt>
                <c:pt idx="730">
                  <c:v>44235</c:v>
                </c:pt>
                <c:pt idx="731">
                  <c:v>44236</c:v>
                </c:pt>
                <c:pt idx="732">
                  <c:v>44237</c:v>
                </c:pt>
                <c:pt idx="733">
                  <c:v>44238</c:v>
                </c:pt>
                <c:pt idx="734">
                  <c:v>44239</c:v>
                </c:pt>
                <c:pt idx="735">
                  <c:v>44242</c:v>
                </c:pt>
                <c:pt idx="736">
                  <c:v>44243</c:v>
                </c:pt>
                <c:pt idx="737">
                  <c:v>44244</c:v>
                </c:pt>
                <c:pt idx="738">
                  <c:v>44245</c:v>
                </c:pt>
                <c:pt idx="739">
                  <c:v>44246</c:v>
                </c:pt>
                <c:pt idx="740">
                  <c:v>44249</c:v>
                </c:pt>
                <c:pt idx="741">
                  <c:v>44250</c:v>
                </c:pt>
                <c:pt idx="742">
                  <c:v>44251</c:v>
                </c:pt>
                <c:pt idx="743">
                  <c:v>44252</c:v>
                </c:pt>
                <c:pt idx="744">
                  <c:v>44253</c:v>
                </c:pt>
                <c:pt idx="745">
                  <c:v>44256</c:v>
                </c:pt>
                <c:pt idx="746">
                  <c:v>44257</c:v>
                </c:pt>
                <c:pt idx="747">
                  <c:v>44258</c:v>
                </c:pt>
                <c:pt idx="748">
                  <c:v>44259</c:v>
                </c:pt>
                <c:pt idx="749">
                  <c:v>44260</c:v>
                </c:pt>
                <c:pt idx="750">
                  <c:v>44263</c:v>
                </c:pt>
                <c:pt idx="751">
                  <c:v>44264</c:v>
                </c:pt>
                <c:pt idx="752">
                  <c:v>44265</c:v>
                </c:pt>
                <c:pt idx="753">
                  <c:v>44266</c:v>
                </c:pt>
                <c:pt idx="754">
                  <c:v>44267</c:v>
                </c:pt>
                <c:pt idx="755">
                  <c:v>44270</c:v>
                </c:pt>
                <c:pt idx="756">
                  <c:v>44271</c:v>
                </c:pt>
                <c:pt idx="757">
                  <c:v>44272</c:v>
                </c:pt>
                <c:pt idx="758">
                  <c:v>44273</c:v>
                </c:pt>
                <c:pt idx="759">
                  <c:v>44274</c:v>
                </c:pt>
                <c:pt idx="760">
                  <c:v>44277</c:v>
                </c:pt>
                <c:pt idx="761">
                  <c:v>44278</c:v>
                </c:pt>
                <c:pt idx="762">
                  <c:v>44279</c:v>
                </c:pt>
                <c:pt idx="763">
                  <c:v>44280</c:v>
                </c:pt>
                <c:pt idx="764">
                  <c:v>44281</c:v>
                </c:pt>
                <c:pt idx="765">
                  <c:v>44284</c:v>
                </c:pt>
                <c:pt idx="766">
                  <c:v>44285</c:v>
                </c:pt>
                <c:pt idx="767">
                  <c:v>44286</c:v>
                </c:pt>
                <c:pt idx="768">
                  <c:v>44287</c:v>
                </c:pt>
                <c:pt idx="769">
                  <c:v>44288</c:v>
                </c:pt>
                <c:pt idx="770">
                  <c:v>44291</c:v>
                </c:pt>
                <c:pt idx="771">
                  <c:v>44292</c:v>
                </c:pt>
                <c:pt idx="772">
                  <c:v>44293</c:v>
                </c:pt>
                <c:pt idx="773">
                  <c:v>44294</c:v>
                </c:pt>
                <c:pt idx="774">
                  <c:v>44295</c:v>
                </c:pt>
                <c:pt idx="775">
                  <c:v>44298</c:v>
                </c:pt>
                <c:pt idx="776">
                  <c:v>44299</c:v>
                </c:pt>
                <c:pt idx="777">
                  <c:v>44300</c:v>
                </c:pt>
                <c:pt idx="778">
                  <c:v>44301</c:v>
                </c:pt>
                <c:pt idx="779">
                  <c:v>44302</c:v>
                </c:pt>
                <c:pt idx="780">
                  <c:v>44305</c:v>
                </c:pt>
                <c:pt idx="781">
                  <c:v>44306</c:v>
                </c:pt>
                <c:pt idx="782">
                  <c:v>44307</c:v>
                </c:pt>
                <c:pt idx="783">
                  <c:v>44308</c:v>
                </c:pt>
                <c:pt idx="784">
                  <c:v>44309</c:v>
                </c:pt>
                <c:pt idx="785">
                  <c:v>44312</c:v>
                </c:pt>
                <c:pt idx="786">
                  <c:v>44313</c:v>
                </c:pt>
                <c:pt idx="787">
                  <c:v>44314</c:v>
                </c:pt>
                <c:pt idx="788">
                  <c:v>44315</c:v>
                </c:pt>
                <c:pt idx="789">
                  <c:v>44316</c:v>
                </c:pt>
              </c:numCache>
            </c:numRef>
          </c:cat>
          <c:val>
            <c:numRef>
              <c:f>Daily!$C$11:$C$1003</c:f>
              <c:numCache>
                <c:formatCode>General</c:formatCode>
                <c:ptCount val="993"/>
                <c:pt idx="0">
                  <c:v>342.64</c:v>
                </c:pt>
                <c:pt idx="1">
                  <c:v>342.6</c:v>
                </c:pt>
                <c:pt idx="2">
                  <c:v>341.07</c:v>
                </c:pt>
                <c:pt idx="3">
                  <c:v>340.81</c:v>
                </c:pt>
                <c:pt idx="4">
                  <c:v>343.55</c:v>
                </c:pt>
                <c:pt idx="5">
                  <c:v>345.23</c:v>
                </c:pt>
                <c:pt idx="6">
                  <c:v>345.65</c:v>
                </c:pt>
                <c:pt idx="7">
                  <c:v>346.13</c:v>
                </c:pt>
                <c:pt idx="8">
                  <c:v>346.13</c:v>
                </c:pt>
                <c:pt idx="9">
                  <c:v>345.64</c:v>
                </c:pt>
                <c:pt idx="10">
                  <c:v>345.64</c:v>
                </c:pt>
                <c:pt idx="11">
                  <c:v>346.25</c:v>
                </c:pt>
                <c:pt idx="12">
                  <c:v>346.35</c:v>
                </c:pt>
                <c:pt idx="13">
                  <c:v>346.36</c:v>
                </c:pt>
                <c:pt idx="14">
                  <c:v>346.31</c:v>
                </c:pt>
                <c:pt idx="15">
                  <c:v>346.46</c:v>
                </c:pt>
                <c:pt idx="16">
                  <c:v>345.44</c:v>
                </c:pt>
                <c:pt idx="17">
                  <c:v>345.74</c:v>
                </c:pt>
                <c:pt idx="18">
                  <c:v>338.82</c:v>
                </c:pt>
                <c:pt idx="19">
                  <c:v>338.16</c:v>
                </c:pt>
                <c:pt idx="20">
                  <c:v>338.39</c:v>
                </c:pt>
                <c:pt idx="21">
                  <c:v>338.24</c:v>
                </c:pt>
                <c:pt idx="22">
                  <c:v>336.56</c:v>
                </c:pt>
                <c:pt idx="23">
                  <c:v>336.45</c:v>
                </c:pt>
                <c:pt idx="24">
                  <c:v>331.21</c:v>
                </c:pt>
                <c:pt idx="25">
                  <c:v>331.21</c:v>
                </c:pt>
                <c:pt idx="26">
                  <c:v>325.72000000000003</c:v>
                </c:pt>
                <c:pt idx="27">
                  <c:v>331.72</c:v>
                </c:pt>
                <c:pt idx="28">
                  <c:v>331.41</c:v>
                </c:pt>
                <c:pt idx="29">
                  <c:v>330.42</c:v>
                </c:pt>
                <c:pt idx="30">
                  <c:v>328.41</c:v>
                </c:pt>
                <c:pt idx="31">
                  <c:v>338.06</c:v>
                </c:pt>
                <c:pt idx="32">
                  <c:v>336.98</c:v>
                </c:pt>
                <c:pt idx="33">
                  <c:v>337.97</c:v>
                </c:pt>
                <c:pt idx="34">
                  <c:v>341.26</c:v>
                </c:pt>
                <c:pt idx="35">
                  <c:v>341.66</c:v>
                </c:pt>
                <c:pt idx="36">
                  <c:v>336.28</c:v>
                </c:pt>
                <c:pt idx="37">
                  <c:v>341.91</c:v>
                </c:pt>
                <c:pt idx="38">
                  <c:v>347.81</c:v>
                </c:pt>
                <c:pt idx="39">
                  <c:v>349.67</c:v>
                </c:pt>
                <c:pt idx="40">
                  <c:v>349.67</c:v>
                </c:pt>
                <c:pt idx="41">
                  <c:v>350.87</c:v>
                </c:pt>
                <c:pt idx="42">
                  <c:v>352.18</c:v>
                </c:pt>
                <c:pt idx="43">
                  <c:v>352.18</c:v>
                </c:pt>
                <c:pt idx="44">
                  <c:v>352.18</c:v>
                </c:pt>
                <c:pt idx="45">
                  <c:v>351.79</c:v>
                </c:pt>
                <c:pt idx="46">
                  <c:v>352.09</c:v>
                </c:pt>
                <c:pt idx="47">
                  <c:v>350.38</c:v>
                </c:pt>
                <c:pt idx="48">
                  <c:v>349.77</c:v>
                </c:pt>
                <c:pt idx="49">
                  <c:v>349.77</c:v>
                </c:pt>
                <c:pt idx="50">
                  <c:v>349.86</c:v>
                </c:pt>
                <c:pt idx="51">
                  <c:v>349.57</c:v>
                </c:pt>
                <c:pt idx="52">
                  <c:v>349.57</c:v>
                </c:pt>
                <c:pt idx="53">
                  <c:v>349.57</c:v>
                </c:pt>
                <c:pt idx="54">
                  <c:v>349.57</c:v>
                </c:pt>
                <c:pt idx="55">
                  <c:v>347.59</c:v>
                </c:pt>
                <c:pt idx="56">
                  <c:v>341.61</c:v>
                </c:pt>
                <c:pt idx="57">
                  <c:v>341.61</c:v>
                </c:pt>
                <c:pt idx="58">
                  <c:v>336.74</c:v>
                </c:pt>
                <c:pt idx="59">
                  <c:v>336.74</c:v>
                </c:pt>
                <c:pt idx="60">
                  <c:v>336.71</c:v>
                </c:pt>
                <c:pt idx="61">
                  <c:v>334.63</c:v>
                </c:pt>
                <c:pt idx="62">
                  <c:v>335.12</c:v>
                </c:pt>
                <c:pt idx="63">
                  <c:v>334.96</c:v>
                </c:pt>
                <c:pt idx="64">
                  <c:v>328.61</c:v>
                </c:pt>
                <c:pt idx="65">
                  <c:v>331.47</c:v>
                </c:pt>
                <c:pt idx="66">
                  <c:v>331.44</c:v>
                </c:pt>
                <c:pt idx="67">
                  <c:v>331.44</c:v>
                </c:pt>
                <c:pt idx="68">
                  <c:v>330.78</c:v>
                </c:pt>
                <c:pt idx="69">
                  <c:v>328.77</c:v>
                </c:pt>
                <c:pt idx="70">
                  <c:v>328.77</c:v>
                </c:pt>
                <c:pt idx="71">
                  <c:v>328.72</c:v>
                </c:pt>
                <c:pt idx="72">
                  <c:v>324.89999999999998</c:v>
                </c:pt>
                <c:pt idx="73">
                  <c:v>324.77999999999997</c:v>
                </c:pt>
                <c:pt idx="74">
                  <c:v>324.91000000000003</c:v>
                </c:pt>
                <c:pt idx="75">
                  <c:v>321.26</c:v>
                </c:pt>
                <c:pt idx="76">
                  <c:v>321.26</c:v>
                </c:pt>
                <c:pt idx="77">
                  <c:v>321.17</c:v>
                </c:pt>
                <c:pt idx="78">
                  <c:v>314.89</c:v>
                </c:pt>
                <c:pt idx="79">
                  <c:v>319.45999999999998</c:v>
                </c:pt>
                <c:pt idx="80">
                  <c:v>319.45999999999998</c:v>
                </c:pt>
                <c:pt idx="81">
                  <c:v>318.97000000000003</c:v>
                </c:pt>
                <c:pt idx="82">
                  <c:v>318.93</c:v>
                </c:pt>
                <c:pt idx="83">
                  <c:v>319.17</c:v>
                </c:pt>
                <c:pt idx="84">
                  <c:v>290.73</c:v>
                </c:pt>
                <c:pt idx="85">
                  <c:v>290.73</c:v>
                </c:pt>
                <c:pt idx="86">
                  <c:v>290.73</c:v>
                </c:pt>
                <c:pt idx="87">
                  <c:v>290.97000000000003</c:v>
                </c:pt>
                <c:pt idx="88">
                  <c:v>290.97000000000003</c:v>
                </c:pt>
                <c:pt idx="89">
                  <c:v>290.97000000000003</c:v>
                </c:pt>
                <c:pt idx="90">
                  <c:v>290.97000000000003</c:v>
                </c:pt>
                <c:pt idx="91">
                  <c:v>296.04000000000002</c:v>
                </c:pt>
                <c:pt idx="92">
                  <c:v>296.04000000000002</c:v>
                </c:pt>
                <c:pt idx="93">
                  <c:v>307.14</c:v>
                </c:pt>
                <c:pt idx="94">
                  <c:v>306.01</c:v>
                </c:pt>
                <c:pt idx="95">
                  <c:v>309.36</c:v>
                </c:pt>
                <c:pt idx="96">
                  <c:v>310.39999999999998</c:v>
                </c:pt>
                <c:pt idx="97">
                  <c:v>312.57</c:v>
                </c:pt>
                <c:pt idx="98">
                  <c:v>312.55</c:v>
                </c:pt>
                <c:pt idx="99">
                  <c:v>313.58</c:v>
                </c:pt>
                <c:pt idx="100">
                  <c:v>313.93</c:v>
                </c:pt>
                <c:pt idx="101">
                  <c:v>311.33999999999997</c:v>
                </c:pt>
                <c:pt idx="102">
                  <c:v>316.45999999999998</c:v>
                </c:pt>
                <c:pt idx="103">
                  <c:v>316.45999999999998</c:v>
                </c:pt>
                <c:pt idx="104">
                  <c:v>314.17</c:v>
                </c:pt>
                <c:pt idx="105">
                  <c:v>314.07</c:v>
                </c:pt>
                <c:pt idx="106">
                  <c:v>316.86</c:v>
                </c:pt>
                <c:pt idx="107">
                  <c:v>316.86</c:v>
                </c:pt>
                <c:pt idx="108">
                  <c:v>316.86</c:v>
                </c:pt>
                <c:pt idx="109">
                  <c:v>318.91000000000003</c:v>
                </c:pt>
                <c:pt idx="110">
                  <c:v>318.89</c:v>
                </c:pt>
                <c:pt idx="111">
                  <c:v>318.54000000000002</c:v>
                </c:pt>
                <c:pt idx="112">
                  <c:v>317.45</c:v>
                </c:pt>
                <c:pt idx="113">
                  <c:v>317.83999999999997</c:v>
                </c:pt>
                <c:pt idx="114">
                  <c:v>318.85000000000002</c:v>
                </c:pt>
                <c:pt idx="115">
                  <c:v>318.75</c:v>
                </c:pt>
                <c:pt idx="116">
                  <c:v>318.83</c:v>
                </c:pt>
                <c:pt idx="117">
                  <c:v>318.99</c:v>
                </c:pt>
                <c:pt idx="118">
                  <c:v>318.99</c:v>
                </c:pt>
                <c:pt idx="119">
                  <c:v>319.02999999999997</c:v>
                </c:pt>
                <c:pt idx="120">
                  <c:v>324.42</c:v>
                </c:pt>
                <c:pt idx="121">
                  <c:v>324.42</c:v>
                </c:pt>
                <c:pt idx="122">
                  <c:v>324.45</c:v>
                </c:pt>
                <c:pt idx="123">
                  <c:v>320.17</c:v>
                </c:pt>
                <c:pt idx="124">
                  <c:v>320.17</c:v>
                </c:pt>
                <c:pt idx="125">
                  <c:v>320.17</c:v>
                </c:pt>
                <c:pt idx="126">
                  <c:v>320.17</c:v>
                </c:pt>
                <c:pt idx="127">
                  <c:v>326.06</c:v>
                </c:pt>
                <c:pt idx="128">
                  <c:v>330</c:v>
                </c:pt>
                <c:pt idx="129">
                  <c:v>324.06</c:v>
                </c:pt>
                <c:pt idx="130">
                  <c:v>325.10000000000002</c:v>
                </c:pt>
                <c:pt idx="131">
                  <c:v>326.02</c:v>
                </c:pt>
                <c:pt idx="132">
                  <c:v>322.8</c:v>
                </c:pt>
                <c:pt idx="133">
                  <c:v>322.8</c:v>
                </c:pt>
                <c:pt idx="134">
                  <c:v>327.68</c:v>
                </c:pt>
                <c:pt idx="135">
                  <c:v>331.54</c:v>
                </c:pt>
                <c:pt idx="136">
                  <c:v>331.54</c:v>
                </c:pt>
                <c:pt idx="137">
                  <c:v>331.67</c:v>
                </c:pt>
                <c:pt idx="138">
                  <c:v>331.43</c:v>
                </c:pt>
                <c:pt idx="139">
                  <c:v>332.3</c:v>
                </c:pt>
                <c:pt idx="140">
                  <c:v>332.3</c:v>
                </c:pt>
                <c:pt idx="141">
                  <c:v>332.85</c:v>
                </c:pt>
                <c:pt idx="142">
                  <c:v>331.88</c:v>
                </c:pt>
                <c:pt idx="143">
                  <c:v>329.65</c:v>
                </c:pt>
                <c:pt idx="144">
                  <c:v>329.65</c:v>
                </c:pt>
                <c:pt idx="145">
                  <c:v>329.75</c:v>
                </c:pt>
                <c:pt idx="146">
                  <c:v>329.65</c:v>
                </c:pt>
                <c:pt idx="147">
                  <c:v>329.73</c:v>
                </c:pt>
                <c:pt idx="148">
                  <c:v>326.64999999999998</c:v>
                </c:pt>
                <c:pt idx="149">
                  <c:v>326.64999999999998</c:v>
                </c:pt>
                <c:pt idx="150">
                  <c:v>326.64999999999998</c:v>
                </c:pt>
                <c:pt idx="151">
                  <c:v>326.64999999999998</c:v>
                </c:pt>
                <c:pt idx="152">
                  <c:v>326.64999999999998</c:v>
                </c:pt>
                <c:pt idx="153">
                  <c:v>318.67</c:v>
                </c:pt>
                <c:pt idx="154">
                  <c:v>320.33</c:v>
                </c:pt>
                <c:pt idx="155">
                  <c:v>317.57</c:v>
                </c:pt>
                <c:pt idx="156">
                  <c:v>317.42</c:v>
                </c:pt>
                <c:pt idx="157">
                  <c:v>317.52</c:v>
                </c:pt>
                <c:pt idx="158">
                  <c:v>317.55</c:v>
                </c:pt>
                <c:pt idx="159">
                  <c:v>317.57</c:v>
                </c:pt>
                <c:pt idx="160">
                  <c:v>316.69</c:v>
                </c:pt>
                <c:pt idx="161">
                  <c:v>316.33999999999997</c:v>
                </c:pt>
                <c:pt idx="162">
                  <c:v>300.13</c:v>
                </c:pt>
                <c:pt idx="163">
                  <c:v>300.13</c:v>
                </c:pt>
                <c:pt idx="164">
                  <c:v>300.13</c:v>
                </c:pt>
                <c:pt idx="165">
                  <c:v>299.89999999999998</c:v>
                </c:pt>
                <c:pt idx="166">
                  <c:v>299.97000000000003</c:v>
                </c:pt>
                <c:pt idx="167">
                  <c:v>300.12</c:v>
                </c:pt>
                <c:pt idx="168">
                  <c:v>300.13</c:v>
                </c:pt>
                <c:pt idx="169">
                  <c:v>300.13</c:v>
                </c:pt>
                <c:pt idx="170">
                  <c:v>290.27</c:v>
                </c:pt>
                <c:pt idx="171">
                  <c:v>286.25</c:v>
                </c:pt>
                <c:pt idx="172">
                  <c:v>283.01</c:v>
                </c:pt>
                <c:pt idx="173">
                  <c:v>286.07</c:v>
                </c:pt>
                <c:pt idx="174">
                  <c:v>284.38</c:v>
                </c:pt>
                <c:pt idx="175">
                  <c:v>284.87</c:v>
                </c:pt>
                <c:pt idx="176">
                  <c:v>284.87</c:v>
                </c:pt>
                <c:pt idx="177">
                  <c:v>284.87</c:v>
                </c:pt>
                <c:pt idx="178">
                  <c:v>285.19</c:v>
                </c:pt>
                <c:pt idx="179">
                  <c:v>285.19</c:v>
                </c:pt>
                <c:pt idx="180">
                  <c:v>279.16000000000003</c:v>
                </c:pt>
                <c:pt idx="181">
                  <c:v>279.16000000000003</c:v>
                </c:pt>
                <c:pt idx="182">
                  <c:v>279.16000000000003</c:v>
                </c:pt>
                <c:pt idx="183">
                  <c:v>279.16000000000003</c:v>
                </c:pt>
                <c:pt idx="184">
                  <c:v>271.14999999999998</c:v>
                </c:pt>
                <c:pt idx="185">
                  <c:v>271.14999999999998</c:v>
                </c:pt>
                <c:pt idx="186">
                  <c:v>271.38</c:v>
                </c:pt>
                <c:pt idx="187">
                  <c:v>271.38</c:v>
                </c:pt>
                <c:pt idx="188">
                  <c:v>274.14</c:v>
                </c:pt>
                <c:pt idx="189">
                  <c:v>270.10000000000002</c:v>
                </c:pt>
                <c:pt idx="190">
                  <c:v>270.04000000000002</c:v>
                </c:pt>
                <c:pt idx="191">
                  <c:v>269.97000000000003</c:v>
                </c:pt>
                <c:pt idx="192">
                  <c:v>271.89999999999998</c:v>
                </c:pt>
                <c:pt idx="193">
                  <c:v>275.3</c:v>
                </c:pt>
                <c:pt idx="194">
                  <c:v>274.20999999999998</c:v>
                </c:pt>
                <c:pt idx="195">
                  <c:v>283.76</c:v>
                </c:pt>
                <c:pt idx="196">
                  <c:v>283.76</c:v>
                </c:pt>
                <c:pt idx="197">
                  <c:v>284.67</c:v>
                </c:pt>
                <c:pt idx="198">
                  <c:v>284.67</c:v>
                </c:pt>
                <c:pt idx="199">
                  <c:v>288.01</c:v>
                </c:pt>
                <c:pt idx="200">
                  <c:v>294.39999999999998</c:v>
                </c:pt>
                <c:pt idx="201">
                  <c:v>294.39999999999998</c:v>
                </c:pt>
                <c:pt idx="202">
                  <c:v>303.17</c:v>
                </c:pt>
                <c:pt idx="203">
                  <c:v>297.39</c:v>
                </c:pt>
                <c:pt idx="204">
                  <c:v>297.39</c:v>
                </c:pt>
                <c:pt idx="205">
                  <c:v>306.42</c:v>
                </c:pt>
                <c:pt idx="206">
                  <c:v>319.33999999999997</c:v>
                </c:pt>
                <c:pt idx="207">
                  <c:v>320.27999999999997</c:v>
                </c:pt>
                <c:pt idx="208">
                  <c:v>319.27999999999997</c:v>
                </c:pt>
                <c:pt idx="209">
                  <c:v>324.72000000000003</c:v>
                </c:pt>
                <c:pt idx="210">
                  <c:v>324.3</c:v>
                </c:pt>
                <c:pt idx="211">
                  <c:v>324.54000000000002</c:v>
                </c:pt>
                <c:pt idx="212">
                  <c:v>324.3</c:v>
                </c:pt>
                <c:pt idx="213">
                  <c:v>324.3</c:v>
                </c:pt>
                <c:pt idx="214">
                  <c:v>324.29000000000002</c:v>
                </c:pt>
                <c:pt idx="215">
                  <c:v>323.89</c:v>
                </c:pt>
                <c:pt idx="216">
                  <c:v>323.89</c:v>
                </c:pt>
                <c:pt idx="217">
                  <c:v>315.27999999999997</c:v>
                </c:pt>
                <c:pt idx="218">
                  <c:v>315.27999999999997</c:v>
                </c:pt>
                <c:pt idx="219">
                  <c:v>304.95999999999998</c:v>
                </c:pt>
                <c:pt idx="220">
                  <c:v>305.10000000000002</c:v>
                </c:pt>
                <c:pt idx="221">
                  <c:v>305.10000000000002</c:v>
                </c:pt>
                <c:pt idx="222">
                  <c:v>305.10000000000002</c:v>
                </c:pt>
                <c:pt idx="223">
                  <c:v>303.20999999999998</c:v>
                </c:pt>
                <c:pt idx="224">
                  <c:v>309.54000000000002</c:v>
                </c:pt>
                <c:pt idx="225">
                  <c:v>310.38</c:v>
                </c:pt>
                <c:pt idx="226">
                  <c:v>311.52999999999997</c:v>
                </c:pt>
                <c:pt idx="227">
                  <c:v>316.10000000000002</c:v>
                </c:pt>
                <c:pt idx="228">
                  <c:v>316.43</c:v>
                </c:pt>
                <c:pt idx="229">
                  <c:v>317.43</c:v>
                </c:pt>
                <c:pt idx="230">
                  <c:v>317.17</c:v>
                </c:pt>
                <c:pt idx="231">
                  <c:v>317.17</c:v>
                </c:pt>
                <c:pt idx="232">
                  <c:v>317.75</c:v>
                </c:pt>
                <c:pt idx="233">
                  <c:v>318.05</c:v>
                </c:pt>
                <c:pt idx="234">
                  <c:v>318.37</c:v>
                </c:pt>
                <c:pt idx="235">
                  <c:v>318.67</c:v>
                </c:pt>
                <c:pt idx="236">
                  <c:v>318.45999999999998</c:v>
                </c:pt>
                <c:pt idx="237">
                  <c:v>318.60000000000002</c:v>
                </c:pt>
                <c:pt idx="238">
                  <c:v>320.07</c:v>
                </c:pt>
                <c:pt idx="239">
                  <c:v>321.20999999999998</c:v>
                </c:pt>
                <c:pt idx="240">
                  <c:v>318.2</c:v>
                </c:pt>
                <c:pt idx="241">
                  <c:v>318.2</c:v>
                </c:pt>
                <c:pt idx="242">
                  <c:v>318.08999999999997</c:v>
                </c:pt>
                <c:pt idx="243">
                  <c:v>318.08999999999997</c:v>
                </c:pt>
                <c:pt idx="244">
                  <c:v>318.08999999999997</c:v>
                </c:pt>
                <c:pt idx="245">
                  <c:v>316.51</c:v>
                </c:pt>
                <c:pt idx="246">
                  <c:v>309.33999999999997</c:v>
                </c:pt>
                <c:pt idx="247">
                  <c:v>309.06</c:v>
                </c:pt>
                <c:pt idx="248">
                  <c:v>309.67</c:v>
                </c:pt>
                <c:pt idx="249">
                  <c:v>306.68</c:v>
                </c:pt>
                <c:pt idx="250">
                  <c:v>307</c:v>
                </c:pt>
                <c:pt idx="251">
                  <c:v>304.02999999999997</c:v>
                </c:pt>
                <c:pt idx="252">
                  <c:v>301.89</c:v>
                </c:pt>
                <c:pt idx="253">
                  <c:v>305.27999999999997</c:v>
                </c:pt>
                <c:pt idx="254">
                  <c:v>303.41000000000003</c:v>
                </c:pt>
                <c:pt idx="255">
                  <c:v>303.41000000000003</c:v>
                </c:pt>
                <c:pt idx="256">
                  <c:v>306.82</c:v>
                </c:pt>
                <c:pt idx="257">
                  <c:v>308.19</c:v>
                </c:pt>
                <c:pt idx="258">
                  <c:v>308.19</c:v>
                </c:pt>
                <c:pt idx="259">
                  <c:v>308.19</c:v>
                </c:pt>
                <c:pt idx="260">
                  <c:v>308.19</c:v>
                </c:pt>
                <c:pt idx="261">
                  <c:v>308.19</c:v>
                </c:pt>
                <c:pt idx="262">
                  <c:v>308.27</c:v>
                </c:pt>
                <c:pt idx="263">
                  <c:v>308.27</c:v>
                </c:pt>
                <c:pt idx="264">
                  <c:v>303.55</c:v>
                </c:pt>
                <c:pt idx="265">
                  <c:v>302.45999999999998</c:v>
                </c:pt>
                <c:pt idx="266">
                  <c:v>297.97000000000003</c:v>
                </c:pt>
                <c:pt idx="267">
                  <c:v>297.97000000000003</c:v>
                </c:pt>
                <c:pt idx="268">
                  <c:v>297.8</c:v>
                </c:pt>
                <c:pt idx="269">
                  <c:v>296.04000000000002</c:v>
                </c:pt>
                <c:pt idx="270">
                  <c:v>296.04000000000002</c:v>
                </c:pt>
                <c:pt idx="271">
                  <c:v>292.58999999999997</c:v>
                </c:pt>
                <c:pt idx="272">
                  <c:v>292.58999999999997</c:v>
                </c:pt>
                <c:pt idx="273">
                  <c:v>292.58999999999997</c:v>
                </c:pt>
                <c:pt idx="274">
                  <c:v>289.83</c:v>
                </c:pt>
                <c:pt idx="275">
                  <c:v>282.83</c:v>
                </c:pt>
                <c:pt idx="276">
                  <c:v>282.83</c:v>
                </c:pt>
                <c:pt idx="277">
                  <c:v>279.77999999999997</c:v>
                </c:pt>
                <c:pt idx="278">
                  <c:v>279.77999999999997</c:v>
                </c:pt>
                <c:pt idx="279">
                  <c:v>285.86</c:v>
                </c:pt>
                <c:pt idx="280">
                  <c:v>285.86</c:v>
                </c:pt>
                <c:pt idx="281">
                  <c:v>285.86</c:v>
                </c:pt>
                <c:pt idx="282">
                  <c:v>285.86</c:v>
                </c:pt>
                <c:pt idx="283">
                  <c:v>303.33</c:v>
                </c:pt>
                <c:pt idx="284">
                  <c:v>307.12</c:v>
                </c:pt>
                <c:pt idx="285">
                  <c:v>307.12</c:v>
                </c:pt>
                <c:pt idx="286">
                  <c:v>309.22000000000003</c:v>
                </c:pt>
                <c:pt idx="287">
                  <c:v>303.25</c:v>
                </c:pt>
                <c:pt idx="288">
                  <c:v>303.25</c:v>
                </c:pt>
                <c:pt idx="289">
                  <c:v>303.25</c:v>
                </c:pt>
                <c:pt idx="290">
                  <c:v>303.25</c:v>
                </c:pt>
                <c:pt idx="291">
                  <c:v>303.25</c:v>
                </c:pt>
                <c:pt idx="292">
                  <c:v>303.25</c:v>
                </c:pt>
                <c:pt idx="293">
                  <c:v>303.25</c:v>
                </c:pt>
                <c:pt idx="294">
                  <c:v>303.25</c:v>
                </c:pt>
                <c:pt idx="295">
                  <c:v>292.42</c:v>
                </c:pt>
                <c:pt idx="296">
                  <c:v>292.42</c:v>
                </c:pt>
                <c:pt idx="297">
                  <c:v>287.76</c:v>
                </c:pt>
                <c:pt idx="298">
                  <c:v>289.41000000000003</c:v>
                </c:pt>
                <c:pt idx="299">
                  <c:v>283.64999999999998</c:v>
                </c:pt>
                <c:pt idx="300">
                  <c:v>278.52999999999997</c:v>
                </c:pt>
                <c:pt idx="301">
                  <c:v>278.52999999999997</c:v>
                </c:pt>
                <c:pt idx="302">
                  <c:v>273.10000000000002</c:v>
                </c:pt>
                <c:pt idx="303">
                  <c:v>273.10000000000002</c:v>
                </c:pt>
                <c:pt idx="304">
                  <c:v>273.10000000000002</c:v>
                </c:pt>
                <c:pt idx="305">
                  <c:v>273.88</c:v>
                </c:pt>
                <c:pt idx="306">
                  <c:v>273.88</c:v>
                </c:pt>
                <c:pt idx="307">
                  <c:v>273.88</c:v>
                </c:pt>
                <c:pt idx="308">
                  <c:v>273.88</c:v>
                </c:pt>
                <c:pt idx="309">
                  <c:v>288.52</c:v>
                </c:pt>
                <c:pt idx="310">
                  <c:v>292.08999999999997</c:v>
                </c:pt>
                <c:pt idx="311">
                  <c:v>294.45999999999998</c:v>
                </c:pt>
                <c:pt idx="312">
                  <c:v>291.88</c:v>
                </c:pt>
                <c:pt idx="313">
                  <c:v>295.73</c:v>
                </c:pt>
                <c:pt idx="314">
                  <c:v>296.18</c:v>
                </c:pt>
                <c:pt idx="315">
                  <c:v>296.41000000000003</c:v>
                </c:pt>
                <c:pt idx="316">
                  <c:v>281.63</c:v>
                </c:pt>
                <c:pt idx="317">
                  <c:v>281.63</c:v>
                </c:pt>
                <c:pt idx="318">
                  <c:v>281.63</c:v>
                </c:pt>
                <c:pt idx="319">
                  <c:v>282.08</c:v>
                </c:pt>
                <c:pt idx="320">
                  <c:v>282.08</c:v>
                </c:pt>
                <c:pt idx="321">
                  <c:v>282.08</c:v>
                </c:pt>
                <c:pt idx="322">
                  <c:v>282.08</c:v>
                </c:pt>
                <c:pt idx="323">
                  <c:v>292.27999999999997</c:v>
                </c:pt>
                <c:pt idx="324">
                  <c:v>287.86</c:v>
                </c:pt>
                <c:pt idx="325">
                  <c:v>292.74</c:v>
                </c:pt>
                <c:pt idx="326">
                  <c:v>292.74</c:v>
                </c:pt>
                <c:pt idx="327">
                  <c:v>287.16000000000003</c:v>
                </c:pt>
                <c:pt idx="328">
                  <c:v>287.16000000000003</c:v>
                </c:pt>
                <c:pt idx="329">
                  <c:v>286.64999999999998</c:v>
                </c:pt>
                <c:pt idx="330">
                  <c:v>286.64999999999998</c:v>
                </c:pt>
                <c:pt idx="331">
                  <c:v>286.64999999999998</c:v>
                </c:pt>
                <c:pt idx="332">
                  <c:v>286.64999999999998</c:v>
                </c:pt>
                <c:pt idx="333">
                  <c:v>286.44</c:v>
                </c:pt>
                <c:pt idx="334">
                  <c:v>286.89</c:v>
                </c:pt>
                <c:pt idx="335">
                  <c:v>286.89</c:v>
                </c:pt>
                <c:pt idx="336">
                  <c:v>286.89</c:v>
                </c:pt>
                <c:pt idx="337">
                  <c:v>283.17</c:v>
                </c:pt>
                <c:pt idx="338">
                  <c:v>283.17</c:v>
                </c:pt>
                <c:pt idx="339">
                  <c:v>283.17</c:v>
                </c:pt>
                <c:pt idx="340">
                  <c:v>277.98</c:v>
                </c:pt>
                <c:pt idx="341">
                  <c:v>277.98</c:v>
                </c:pt>
                <c:pt idx="342">
                  <c:v>277.98</c:v>
                </c:pt>
                <c:pt idx="343">
                  <c:v>277.98</c:v>
                </c:pt>
                <c:pt idx="344">
                  <c:v>277.98</c:v>
                </c:pt>
                <c:pt idx="345">
                  <c:v>277.98</c:v>
                </c:pt>
                <c:pt idx="346">
                  <c:v>278.06</c:v>
                </c:pt>
                <c:pt idx="347">
                  <c:v>272.88</c:v>
                </c:pt>
                <c:pt idx="348">
                  <c:v>275.06</c:v>
                </c:pt>
                <c:pt idx="349">
                  <c:v>274.14</c:v>
                </c:pt>
                <c:pt idx="350">
                  <c:v>274.14</c:v>
                </c:pt>
                <c:pt idx="351">
                  <c:v>262.58999999999997</c:v>
                </c:pt>
                <c:pt idx="352">
                  <c:v>262.58999999999997</c:v>
                </c:pt>
                <c:pt idx="353">
                  <c:v>262.51</c:v>
                </c:pt>
                <c:pt idx="354">
                  <c:v>262.51</c:v>
                </c:pt>
                <c:pt idx="355">
                  <c:v>262.51</c:v>
                </c:pt>
                <c:pt idx="356">
                  <c:v>262.51</c:v>
                </c:pt>
                <c:pt idx="357">
                  <c:v>250.21</c:v>
                </c:pt>
                <c:pt idx="358">
                  <c:v>244.15</c:v>
                </c:pt>
                <c:pt idx="359">
                  <c:v>244.15</c:v>
                </c:pt>
                <c:pt idx="360">
                  <c:v>243.63</c:v>
                </c:pt>
                <c:pt idx="361">
                  <c:v>235.93</c:v>
                </c:pt>
                <c:pt idx="362">
                  <c:v>235.59</c:v>
                </c:pt>
                <c:pt idx="363">
                  <c:v>235.84</c:v>
                </c:pt>
                <c:pt idx="364">
                  <c:v>236.4</c:v>
                </c:pt>
                <c:pt idx="365">
                  <c:v>236.26</c:v>
                </c:pt>
                <c:pt idx="366">
                  <c:v>236.01</c:v>
                </c:pt>
                <c:pt idx="367">
                  <c:v>226.42</c:v>
                </c:pt>
                <c:pt idx="368">
                  <c:v>226.42</c:v>
                </c:pt>
                <c:pt idx="369">
                  <c:v>226.42</c:v>
                </c:pt>
                <c:pt idx="370">
                  <c:v>226.29</c:v>
                </c:pt>
                <c:pt idx="371">
                  <c:v>228</c:v>
                </c:pt>
                <c:pt idx="372">
                  <c:v>220.8</c:v>
                </c:pt>
                <c:pt idx="373">
                  <c:v>221.06</c:v>
                </c:pt>
                <c:pt idx="374">
                  <c:v>221.06</c:v>
                </c:pt>
                <c:pt idx="375">
                  <c:v>222.3</c:v>
                </c:pt>
                <c:pt idx="376">
                  <c:v>218.98</c:v>
                </c:pt>
                <c:pt idx="377">
                  <c:v>219.15</c:v>
                </c:pt>
                <c:pt idx="378">
                  <c:v>223.26</c:v>
                </c:pt>
                <c:pt idx="379">
                  <c:v>219.88</c:v>
                </c:pt>
                <c:pt idx="380">
                  <c:v>219.88</c:v>
                </c:pt>
                <c:pt idx="381">
                  <c:v>219.88</c:v>
                </c:pt>
                <c:pt idx="382">
                  <c:v>226.21</c:v>
                </c:pt>
                <c:pt idx="383">
                  <c:v>226.21</c:v>
                </c:pt>
                <c:pt idx="384">
                  <c:v>227.43</c:v>
                </c:pt>
                <c:pt idx="385">
                  <c:v>232.98</c:v>
                </c:pt>
                <c:pt idx="386">
                  <c:v>232.98</c:v>
                </c:pt>
                <c:pt idx="387">
                  <c:v>232.98</c:v>
                </c:pt>
                <c:pt idx="388">
                  <c:v>238.84</c:v>
                </c:pt>
                <c:pt idx="389">
                  <c:v>238.11</c:v>
                </c:pt>
                <c:pt idx="390">
                  <c:v>238.11</c:v>
                </c:pt>
                <c:pt idx="391">
                  <c:v>238.22</c:v>
                </c:pt>
                <c:pt idx="392">
                  <c:v>238.17</c:v>
                </c:pt>
                <c:pt idx="393">
                  <c:v>240.12</c:v>
                </c:pt>
                <c:pt idx="394">
                  <c:v>244.16</c:v>
                </c:pt>
                <c:pt idx="395">
                  <c:v>244.16</c:v>
                </c:pt>
                <c:pt idx="396">
                  <c:v>244.16</c:v>
                </c:pt>
                <c:pt idx="397">
                  <c:v>247.94</c:v>
                </c:pt>
                <c:pt idx="398">
                  <c:v>247.89</c:v>
                </c:pt>
                <c:pt idx="399">
                  <c:v>247.89</c:v>
                </c:pt>
                <c:pt idx="400">
                  <c:v>252.56</c:v>
                </c:pt>
                <c:pt idx="401">
                  <c:v>252.56</c:v>
                </c:pt>
                <c:pt idx="402">
                  <c:v>252.51</c:v>
                </c:pt>
                <c:pt idx="403">
                  <c:v>253.4</c:v>
                </c:pt>
                <c:pt idx="404">
                  <c:v>253.4</c:v>
                </c:pt>
                <c:pt idx="405">
                  <c:v>255.01</c:v>
                </c:pt>
                <c:pt idx="406">
                  <c:v>255.01</c:v>
                </c:pt>
                <c:pt idx="407">
                  <c:v>255.3</c:v>
                </c:pt>
                <c:pt idx="408">
                  <c:v>253.26</c:v>
                </c:pt>
                <c:pt idx="409">
                  <c:v>253.26</c:v>
                </c:pt>
                <c:pt idx="410">
                  <c:v>257.92</c:v>
                </c:pt>
                <c:pt idx="411">
                  <c:v>257.92</c:v>
                </c:pt>
                <c:pt idx="412">
                  <c:v>257.45999999999998</c:v>
                </c:pt>
                <c:pt idx="413">
                  <c:v>257.45999999999998</c:v>
                </c:pt>
                <c:pt idx="414">
                  <c:v>257.47000000000003</c:v>
                </c:pt>
                <c:pt idx="415">
                  <c:v>257.41000000000003</c:v>
                </c:pt>
                <c:pt idx="416">
                  <c:v>257.41000000000003</c:v>
                </c:pt>
                <c:pt idx="417">
                  <c:v>261.55</c:v>
                </c:pt>
                <c:pt idx="418">
                  <c:v>261.55</c:v>
                </c:pt>
                <c:pt idx="419">
                  <c:v>266.08</c:v>
                </c:pt>
                <c:pt idx="420">
                  <c:v>266.77</c:v>
                </c:pt>
                <c:pt idx="421">
                  <c:v>275.61</c:v>
                </c:pt>
                <c:pt idx="422">
                  <c:v>278.98</c:v>
                </c:pt>
                <c:pt idx="423">
                  <c:v>278.98</c:v>
                </c:pt>
                <c:pt idx="424">
                  <c:v>278.98</c:v>
                </c:pt>
                <c:pt idx="425">
                  <c:v>284.83</c:v>
                </c:pt>
                <c:pt idx="426">
                  <c:v>289.20999999999998</c:v>
                </c:pt>
                <c:pt idx="427">
                  <c:v>289.20999999999998</c:v>
                </c:pt>
                <c:pt idx="428">
                  <c:v>292.08999999999997</c:v>
                </c:pt>
                <c:pt idx="429">
                  <c:v>296.06</c:v>
                </c:pt>
                <c:pt idx="430">
                  <c:v>294.63</c:v>
                </c:pt>
                <c:pt idx="431">
                  <c:v>294.63</c:v>
                </c:pt>
                <c:pt idx="432">
                  <c:v>296.01</c:v>
                </c:pt>
                <c:pt idx="433">
                  <c:v>296.01</c:v>
                </c:pt>
                <c:pt idx="434">
                  <c:v>296.01</c:v>
                </c:pt>
                <c:pt idx="435">
                  <c:v>298.42</c:v>
                </c:pt>
                <c:pt idx="436">
                  <c:v>298.42</c:v>
                </c:pt>
                <c:pt idx="437">
                  <c:v>298.42</c:v>
                </c:pt>
                <c:pt idx="438">
                  <c:v>298.42</c:v>
                </c:pt>
                <c:pt idx="439">
                  <c:v>298.42</c:v>
                </c:pt>
                <c:pt idx="440">
                  <c:v>298.42</c:v>
                </c:pt>
                <c:pt idx="441">
                  <c:v>298.42</c:v>
                </c:pt>
                <c:pt idx="442">
                  <c:v>298.42</c:v>
                </c:pt>
                <c:pt idx="443">
                  <c:v>298.42</c:v>
                </c:pt>
                <c:pt idx="444">
                  <c:v>298.42</c:v>
                </c:pt>
                <c:pt idx="445">
                  <c:v>296.57</c:v>
                </c:pt>
                <c:pt idx="446">
                  <c:v>296.58</c:v>
                </c:pt>
                <c:pt idx="447">
                  <c:v>296.58</c:v>
                </c:pt>
                <c:pt idx="448">
                  <c:v>295.85000000000002</c:v>
                </c:pt>
                <c:pt idx="449">
                  <c:v>295.85000000000002</c:v>
                </c:pt>
                <c:pt idx="450">
                  <c:v>295.85000000000002</c:v>
                </c:pt>
                <c:pt idx="451">
                  <c:v>295.85000000000002</c:v>
                </c:pt>
                <c:pt idx="452">
                  <c:v>295.85000000000002</c:v>
                </c:pt>
                <c:pt idx="453">
                  <c:v>280.7</c:v>
                </c:pt>
                <c:pt idx="454">
                  <c:v>280.7</c:v>
                </c:pt>
                <c:pt idx="455">
                  <c:v>280.7</c:v>
                </c:pt>
                <c:pt idx="456">
                  <c:v>280.7</c:v>
                </c:pt>
                <c:pt idx="457">
                  <c:v>280.7</c:v>
                </c:pt>
                <c:pt idx="458">
                  <c:v>274.25</c:v>
                </c:pt>
                <c:pt idx="459">
                  <c:v>274.25</c:v>
                </c:pt>
                <c:pt idx="460">
                  <c:v>274.25</c:v>
                </c:pt>
                <c:pt idx="461">
                  <c:v>274.25</c:v>
                </c:pt>
                <c:pt idx="462">
                  <c:v>264.42</c:v>
                </c:pt>
                <c:pt idx="463">
                  <c:v>264.42</c:v>
                </c:pt>
                <c:pt idx="464">
                  <c:v>263.54000000000002</c:v>
                </c:pt>
                <c:pt idx="465">
                  <c:v>261.39999999999998</c:v>
                </c:pt>
                <c:pt idx="466">
                  <c:v>251.02</c:v>
                </c:pt>
                <c:pt idx="467">
                  <c:v>251.02</c:v>
                </c:pt>
                <c:pt idx="468">
                  <c:v>252</c:v>
                </c:pt>
                <c:pt idx="469">
                  <c:v>252.23</c:v>
                </c:pt>
                <c:pt idx="470">
                  <c:v>252.8</c:v>
                </c:pt>
                <c:pt idx="471">
                  <c:v>252.8</c:v>
                </c:pt>
                <c:pt idx="472">
                  <c:v>261.92</c:v>
                </c:pt>
                <c:pt idx="473">
                  <c:v>265.68</c:v>
                </c:pt>
                <c:pt idx="474">
                  <c:v>267.05</c:v>
                </c:pt>
                <c:pt idx="475">
                  <c:v>268.17</c:v>
                </c:pt>
                <c:pt idx="476">
                  <c:v>271.89999999999998</c:v>
                </c:pt>
                <c:pt idx="477">
                  <c:v>273.48</c:v>
                </c:pt>
                <c:pt idx="478">
                  <c:v>273.48</c:v>
                </c:pt>
                <c:pt idx="479">
                  <c:v>276.27</c:v>
                </c:pt>
                <c:pt idx="480">
                  <c:v>276.27</c:v>
                </c:pt>
                <c:pt idx="481">
                  <c:v>276.27</c:v>
                </c:pt>
                <c:pt idx="482">
                  <c:v>271.33999999999997</c:v>
                </c:pt>
                <c:pt idx="483">
                  <c:v>271.33999999999997</c:v>
                </c:pt>
                <c:pt idx="484">
                  <c:v>271.33999999999997</c:v>
                </c:pt>
                <c:pt idx="485">
                  <c:v>271.33999999999997</c:v>
                </c:pt>
                <c:pt idx="486">
                  <c:v>271.33999999999997</c:v>
                </c:pt>
                <c:pt idx="487">
                  <c:v>271.33999999999997</c:v>
                </c:pt>
                <c:pt idx="488">
                  <c:v>272.77999999999997</c:v>
                </c:pt>
                <c:pt idx="489">
                  <c:v>272.13</c:v>
                </c:pt>
                <c:pt idx="490">
                  <c:v>270.99</c:v>
                </c:pt>
                <c:pt idx="491">
                  <c:v>272.42</c:v>
                </c:pt>
                <c:pt idx="492">
                  <c:v>272.74</c:v>
                </c:pt>
                <c:pt idx="493">
                  <c:v>269.02</c:v>
                </c:pt>
                <c:pt idx="494">
                  <c:v>265.52999999999997</c:v>
                </c:pt>
                <c:pt idx="495">
                  <c:v>265.52999999999997</c:v>
                </c:pt>
                <c:pt idx="496">
                  <c:v>265.52999999999997</c:v>
                </c:pt>
                <c:pt idx="497">
                  <c:v>241.63</c:v>
                </c:pt>
                <c:pt idx="498">
                  <c:v>241.63</c:v>
                </c:pt>
                <c:pt idx="499">
                  <c:v>241.63</c:v>
                </c:pt>
                <c:pt idx="500">
                  <c:v>241.63</c:v>
                </c:pt>
                <c:pt idx="501">
                  <c:v>224.55</c:v>
                </c:pt>
                <c:pt idx="502">
                  <c:v>224.55</c:v>
                </c:pt>
                <c:pt idx="503">
                  <c:v>224.55</c:v>
                </c:pt>
                <c:pt idx="504">
                  <c:v>224.55</c:v>
                </c:pt>
                <c:pt idx="505">
                  <c:v>201.13</c:v>
                </c:pt>
                <c:pt idx="506">
                  <c:v>201.13</c:v>
                </c:pt>
                <c:pt idx="507">
                  <c:v>201.13</c:v>
                </c:pt>
                <c:pt idx="508">
                  <c:v>200.98</c:v>
                </c:pt>
                <c:pt idx="509">
                  <c:v>200.98</c:v>
                </c:pt>
                <c:pt idx="510">
                  <c:v>218.02</c:v>
                </c:pt>
                <c:pt idx="511">
                  <c:v>236.81</c:v>
                </c:pt>
                <c:pt idx="512">
                  <c:v>236.81</c:v>
                </c:pt>
                <c:pt idx="513">
                  <c:v>236.81</c:v>
                </c:pt>
                <c:pt idx="514">
                  <c:v>236.81</c:v>
                </c:pt>
                <c:pt idx="515">
                  <c:v>236.81</c:v>
                </c:pt>
                <c:pt idx="516">
                  <c:v>252.08</c:v>
                </c:pt>
                <c:pt idx="517">
                  <c:v>252.08</c:v>
                </c:pt>
                <c:pt idx="518">
                  <c:v>251.64</c:v>
                </c:pt>
                <c:pt idx="519">
                  <c:v>251.83</c:v>
                </c:pt>
                <c:pt idx="520">
                  <c:v>251.83</c:v>
                </c:pt>
                <c:pt idx="521">
                  <c:v>251.83</c:v>
                </c:pt>
                <c:pt idx="522">
                  <c:v>251.83</c:v>
                </c:pt>
                <c:pt idx="523">
                  <c:v>251.83</c:v>
                </c:pt>
                <c:pt idx="524">
                  <c:v>251.83</c:v>
                </c:pt>
                <c:pt idx="525">
                  <c:v>240.37</c:v>
                </c:pt>
                <c:pt idx="526">
                  <c:v>240.37</c:v>
                </c:pt>
                <c:pt idx="527">
                  <c:v>240.37</c:v>
                </c:pt>
                <c:pt idx="528">
                  <c:v>240.37</c:v>
                </c:pt>
                <c:pt idx="529">
                  <c:v>236.3</c:v>
                </c:pt>
                <c:pt idx="530">
                  <c:v>236.3</c:v>
                </c:pt>
                <c:pt idx="531">
                  <c:v>236.3</c:v>
                </c:pt>
                <c:pt idx="532">
                  <c:v>236.3</c:v>
                </c:pt>
                <c:pt idx="533">
                  <c:v>236.3</c:v>
                </c:pt>
                <c:pt idx="534">
                  <c:v>236.3</c:v>
                </c:pt>
                <c:pt idx="535">
                  <c:v>248.1</c:v>
                </c:pt>
                <c:pt idx="536">
                  <c:v>247.83</c:v>
                </c:pt>
                <c:pt idx="537">
                  <c:v>245.16</c:v>
                </c:pt>
                <c:pt idx="538">
                  <c:v>246.37</c:v>
                </c:pt>
                <c:pt idx="539">
                  <c:v>238.24</c:v>
                </c:pt>
                <c:pt idx="540">
                  <c:v>238.51</c:v>
                </c:pt>
                <c:pt idx="541">
                  <c:v>238.51</c:v>
                </c:pt>
                <c:pt idx="542">
                  <c:v>238.51</c:v>
                </c:pt>
                <c:pt idx="543">
                  <c:v>246.3</c:v>
                </c:pt>
                <c:pt idx="544">
                  <c:v>246.18</c:v>
                </c:pt>
                <c:pt idx="545">
                  <c:v>246.18</c:v>
                </c:pt>
                <c:pt idx="546">
                  <c:v>246.29</c:v>
                </c:pt>
                <c:pt idx="547">
                  <c:v>246.29</c:v>
                </c:pt>
                <c:pt idx="548">
                  <c:v>247.51</c:v>
                </c:pt>
                <c:pt idx="549">
                  <c:v>250.48</c:v>
                </c:pt>
                <c:pt idx="550">
                  <c:v>246.33</c:v>
                </c:pt>
                <c:pt idx="551">
                  <c:v>248.06</c:v>
                </c:pt>
                <c:pt idx="552">
                  <c:v>247.62</c:v>
                </c:pt>
                <c:pt idx="553">
                  <c:v>248.81</c:v>
                </c:pt>
                <c:pt idx="554">
                  <c:v>248.81</c:v>
                </c:pt>
                <c:pt idx="555">
                  <c:v>251.13</c:v>
                </c:pt>
                <c:pt idx="556">
                  <c:v>258.56</c:v>
                </c:pt>
                <c:pt idx="557">
                  <c:v>258.48</c:v>
                </c:pt>
                <c:pt idx="558">
                  <c:v>258.48</c:v>
                </c:pt>
                <c:pt idx="559">
                  <c:v>258.67</c:v>
                </c:pt>
                <c:pt idx="560">
                  <c:v>258.67</c:v>
                </c:pt>
                <c:pt idx="561">
                  <c:v>258.67</c:v>
                </c:pt>
                <c:pt idx="562">
                  <c:v>257.92</c:v>
                </c:pt>
                <c:pt idx="563">
                  <c:v>257.92</c:v>
                </c:pt>
                <c:pt idx="564">
                  <c:v>257.92</c:v>
                </c:pt>
                <c:pt idx="565">
                  <c:v>257.92</c:v>
                </c:pt>
                <c:pt idx="566">
                  <c:v>257.92</c:v>
                </c:pt>
                <c:pt idx="567">
                  <c:v>257.92</c:v>
                </c:pt>
                <c:pt idx="568">
                  <c:v>251.84</c:v>
                </c:pt>
                <c:pt idx="569">
                  <c:v>251.84</c:v>
                </c:pt>
                <c:pt idx="570">
                  <c:v>251.21</c:v>
                </c:pt>
                <c:pt idx="571">
                  <c:v>251.21</c:v>
                </c:pt>
                <c:pt idx="572">
                  <c:v>250.42</c:v>
                </c:pt>
                <c:pt idx="573">
                  <c:v>250.38</c:v>
                </c:pt>
                <c:pt idx="574">
                  <c:v>254.49</c:v>
                </c:pt>
                <c:pt idx="575">
                  <c:v>250.73</c:v>
                </c:pt>
                <c:pt idx="576">
                  <c:v>250.73</c:v>
                </c:pt>
                <c:pt idx="577">
                  <c:v>250.73</c:v>
                </c:pt>
                <c:pt idx="578">
                  <c:v>250.73</c:v>
                </c:pt>
                <c:pt idx="579">
                  <c:v>248.09</c:v>
                </c:pt>
                <c:pt idx="580">
                  <c:v>248.09</c:v>
                </c:pt>
                <c:pt idx="581">
                  <c:v>251.51</c:v>
                </c:pt>
                <c:pt idx="582">
                  <c:v>252.05</c:v>
                </c:pt>
                <c:pt idx="583">
                  <c:v>253.47</c:v>
                </c:pt>
                <c:pt idx="584">
                  <c:v>255.93</c:v>
                </c:pt>
                <c:pt idx="585">
                  <c:v>260.13</c:v>
                </c:pt>
                <c:pt idx="586">
                  <c:v>260.13</c:v>
                </c:pt>
                <c:pt idx="587">
                  <c:v>262.33999999999997</c:v>
                </c:pt>
                <c:pt idx="588">
                  <c:v>265.66000000000003</c:v>
                </c:pt>
                <c:pt idx="589">
                  <c:v>265.66000000000003</c:v>
                </c:pt>
                <c:pt idx="590">
                  <c:v>264.42</c:v>
                </c:pt>
                <c:pt idx="591">
                  <c:v>264.42</c:v>
                </c:pt>
                <c:pt idx="592">
                  <c:v>270.82</c:v>
                </c:pt>
                <c:pt idx="593">
                  <c:v>272.08999999999997</c:v>
                </c:pt>
                <c:pt idx="594">
                  <c:v>272.08999999999997</c:v>
                </c:pt>
                <c:pt idx="595">
                  <c:v>272.08999999999997</c:v>
                </c:pt>
                <c:pt idx="596">
                  <c:v>273.67</c:v>
                </c:pt>
                <c:pt idx="597">
                  <c:v>273.23</c:v>
                </c:pt>
                <c:pt idx="598">
                  <c:v>277.16000000000003</c:v>
                </c:pt>
                <c:pt idx="599">
                  <c:v>277.73</c:v>
                </c:pt>
                <c:pt idx="600">
                  <c:v>276.12</c:v>
                </c:pt>
                <c:pt idx="601">
                  <c:v>276.12</c:v>
                </c:pt>
                <c:pt idx="602">
                  <c:v>276.12</c:v>
                </c:pt>
                <c:pt idx="603">
                  <c:v>276.12</c:v>
                </c:pt>
                <c:pt idx="604">
                  <c:v>276.12</c:v>
                </c:pt>
                <c:pt idx="605">
                  <c:v>276.20999999999998</c:v>
                </c:pt>
                <c:pt idx="606">
                  <c:v>276.20999999999998</c:v>
                </c:pt>
                <c:pt idx="607">
                  <c:v>276.20999999999998</c:v>
                </c:pt>
                <c:pt idx="608">
                  <c:v>274.13</c:v>
                </c:pt>
                <c:pt idx="609">
                  <c:v>274.13</c:v>
                </c:pt>
                <c:pt idx="610">
                  <c:v>274.13</c:v>
                </c:pt>
                <c:pt idx="611">
                  <c:v>276.05</c:v>
                </c:pt>
                <c:pt idx="612">
                  <c:v>280.14999999999998</c:v>
                </c:pt>
                <c:pt idx="613">
                  <c:v>280.14999999999998</c:v>
                </c:pt>
                <c:pt idx="614">
                  <c:v>280.14999999999998</c:v>
                </c:pt>
                <c:pt idx="615">
                  <c:v>280.14999999999998</c:v>
                </c:pt>
                <c:pt idx="616">
                  <c:v>284.35000000000002</c:v>
                </c:pt>
                <c:pt idx="617">
                  <c:v>292.81</c:v>
                </c:pt>
                <c:pt idx="618">
                  <c:v>296.14999999999998</c:v>
                </c:pt>
                <c:pt idx="619">
                  <c:v>294.77999999999997</c:v>
                </c:pt>
                <c:pt idx="620">
                  <c:v>295.27999999999997</c:v>
                </c:pt>
                <c:pt idx="621">
                  <c:v>298.49</c:v>
                </c:pt>
                <c:pt idx="622">
                  <c:v>297.48</c:v>
                </c:pt>
                <c:pt idx="623">
                  <c:v>297.48</c:v>
                </c:pt>
                <c:pt idx="624">
                  <c:v>297.52999999999997</c:v>
                </c:pt>
                <c:pt idx="625">
                  <c:v>297.69</c:v>
                </c:pt>
                <c:pt idx="626">
                  <c:v>297.69</c:v>
                </c:pt>
                <c:pt idx="627">
                  <c:v>297.69</c:v>
                </c:pt>
                <c:pt idx="628">
                  <c:v>297.69</c:v>
                </c:pt>
                <c:pt idx="629">
                  <c:v>297.24</c:v>
                </c:pt>
                <c:pt idx="630">
                  <c:v>295.37</c:v>
                </c:pt>
                <c:pt idx="631">
                  <c:v>295.37</c:v>
                </c:pt>
                <c:pt idx="632">
                  <c:v>293.32</c:v>
                </c:pt>
                <c:pt idx="633">
                  <c:v>292.20999999999998</c:v>
                </c:pt>
                <c:pt idx="634">
                  <c:v>292.57</c:v>
                </c:pt>
                <c:pt idx="635">
                  <c:v>292.57</c:v>
                </c:pt>
                <c:pt idx="636">
                  <c:v>292.57</c:v>
                </c:pt>
                <c:pt idx="637">
                  <c:v>292.57</c:v>
                </c:pt>
                <c:pt idx="638">
                  <c:v>284.52999999999997</c:v>
                </c:pt>
                <c:pt idx="639">
                  <c:v>283.19</c:v>
                </c:pt>
                <c:pt idx="640">
                  <c:v>283.19</c:v>
                </c:pt>
                <c:pt idx="641">
                  <c:v>283.19</c:v>
                </c:pt>
                <c:pt idx="642">
                  <c:v>283.19</c:v>
                </c:pt>
                <c:pt idx="643">
                  <c:v>274.61</c:v>
                </c:pt>
                <c:pt idx="644">
                  <c:v>274.60000000000002</c:v>
                </c:pt>
                <c:pt idx="645">
                  <c:v>274.60000000000002</c:v>
                </c:pt>
                <c:pt idx="646">
                  <c:v>276.94</c:v>
                </c:pt>
                <c:pt idx="647">
                  <c:v>278.82</c:v>
                </c:pt>
                <c:pt idx="648">
                  <c:v>278.82</c:v>
                </c:pt>
                <c:pt idx="649">
                  <c:v>277.26</c:v>
                </c:pt>
                <c:pt idx="650">
                  <c:v>279.58999999999997</c:v>
                </c:pt>
                <c:pt idx="651">
                  <c:v>279.58999999999997</c:v>
                </c:pt>
                <c:pt idx="652">
                  <c:v>279.58999999999997</c:v>
                </c:pt>
                <c:pt idx="653">
                  <c:v>285.52999999999997</c:v>
                </c:pt>
                <c:pt idx="654">
                  <c:v>285.52999999999997</c:v>
                </c:pt>
                <c:pt idx="655">
                  <c:v>282.42</c:v>
                </c:pt>
                <c:pt idx="656">
                  <c:v>284.45999999999998</c:v>
                </c:pt>
                <c:pt idx="657">
                  <c:v>284.93</c:v>
                </c:pt>
                <c:pt idx="658">
                  <c:v>284.93</c:v>
                </c:pt>
                <c:pt idx="659">
                  <c:v>284.93</c:v>
                </c:pt>
                <c:pt idx="660">
                  <c:v>284.93</c:v>
                </c:pt>
                <c:pt idx="661">
                  <c:v>286.74</c:v>
                </c:pt>
                <c:pt idx="662">
                  <c:v>287.98</c:v>
                </c:pt>
                <c:pt idx="663">
                  <c:v>287.98</c:v>
                </c:pt>
                <c:pt idx="664">
                  <c:v>293.32</c:v>
                </c:pt>
                <c:pt idx="665">
                  <c:v>293.32</c:v>
                </c:pt>
                <c:pt idx="666">
                  <c:v>293.32</c:v>
                </c:pt>
                <c:pt idx="667">
                  <c:v>297.89</c:v>
                </c:pt>
                <c:pt idx="668">
                  <c:v>298.85000000000002</c:v>
                </c:pt>
                <c:pt idx="669">
                  <c:v>299.41000000000003</c:v>
                </c:pt>
                <c:pt idx="670">
                  <c:v>308.60000000000002</c:v>
                </c:pt>
                <c:pt idx="671">
                  <c:v>308.60000000000002</c:v>
                </c:pt>
                <c:pt idx="672">
                  <c:v>321.35000000000002</c:v>
                </c:pt>
                <c:pt idx="673">
                  <c:v>327.22000000000003</c:v>
                </c:pt>
                <c:pt idx="674">
                  <c:v>330.6</c:v>
                </c:pt>
                <c:pt idx="675">
                  <c:v>332.22</c:v>
                </c:pt>
                <c:pt idx="676">
                  <c:v>332.22</c:v>
                </c:pt>
                <c:pt idx="677">
                  <c:v>337.34</c:v>
                </c:pt>
                <c:pt idx="678">
                  <c:v>341.06</c:v>
                </c:pt>
                <c:pt idx="679">
                  <c:v>347.14</c:v>
                </c:pt>
                <c:pt idx="680">
                  <c:v>347.14</c:v>
                </c:pt>
                <c:pt idx="681">
                  <c:v>348.61</c:v>
                </c:pt>
                <c:pt idx="682">
                  <c:v>351.01</c:v>
                </c:pt>
                <c:pt idx="683">
                  <c:v>353.14</c:v>
                </c:pt>
                <c:pt idx="684">
                  <c:v>352.47</c:v>
                </c:pt>
                <c:pt idx="685">
                  <c:v>367.94</c:v>
                </c:pt>
                <c:pt idx="686">
                  <c:v>367.94</c:v>
                </c:pt>
                <c:pt idx="687">
                  <c:v>380.43</c:v>
                </c:pt>
                <c:pt idx="688">
                  <c:v>380.43</c:v>
                </c:pt>
                <c:pt idx="689">
                  <c:v>392.66</c:v>
                </c:pt>
                <c:pt idx="690">
                  <c:v>412.77</c:v>
                </c:pt>
                <c:pt idx="691">
                  <c:v>420.39</c:v>
                </c:pt>
                <c:pt idx="692">
                  <c:v>428.86</c:v>
                </c:pt>
                <c:pt idx="693">
                  <c:v>436.47</c:v>
                </c:pt>
                <c:pt idx="694">
                  <c:v>442.44</c:v>
                </c:pt>
                <c:pt idx="695">
                  <c:v>457.88</c:v>
                </c:pt>
                <c:pt idx="696">
                  <c:v>462.78</c:v>
                </c:pt>
                <c:pt idx="697">
                  <c:v>462.78</c:v>
                </c:pt>
                <c:pt idx="698">
                  <c:v>464.17</c:v>
                </c:pt>
                <c:pt idx="699">
                  <c:v>464.17</c:v>
                </c:pt>
                <c:pt idx="700">
                  <c:v>464.17</c:v>
                </c:pt>
                <c:pt idx="701">
                  <c:v>464.17</c:v>
                </c:pt>
                <c:pt idx="702">
                  <c:v>464.17</c:v>
                </c:pt>
                <c:pt idx="703">
                  <c:v>464.17</c:v>
                </c:pt>
                <c:pt idx="704">
                  <c:v>464.17</c:v>
                </c:pt>
                <c:pt idx="705">
                  <c:v>464.17</c:v>
                </c:pt>
                <c:pt idx="706">
                  <c:v>464.17</c:v>
                </c:pt>
                <c:pt idx="707">
                  <c:v>475.14</c:v>
                </c:pt>
                <c:pt idx="708">
                  <c:v>475.31</c:v>
                </c:pt>
                <c:pt idx="709">
                  <c:v>474.27</c:v>
                </c:pt>
                <c:pt idx="710">
                  <c:v>476.04</c:v>
                </c:pt>
                <c:pt idx="711">
                  <c:v>476.04</c:v>
                </c:pt>
                <c:pt idx="712">
                  <c:v>475.99</c:v>
                </c:pt>
                <c:pt idx="713">
                  <c:v>475.99</c:v>
                </c:pt>
                <c:pt idx="714">
                  <c:v>455.33</c:v>
                </c:pt>
                <c:pt idx="715">
                  <c:v>455.33</c:v>
                </c:pt>
                <c:pt idx="716">
                  <c:v>446.21</c:v>
                </c:pt>
                <c:pt idx="717">
                  <c:v>433.99</c:v>
                </c:pt>
                <c:pt idx="718">
                  <c:v>432.61</c:v>
                </c:pt>
                <c:pt idx="719">
                  <c:v>432.61</c:v>
                </c:pt>
                <c:pt idx="720">
                  <c:v>432.61</c:v>
                </c:pt>
                <c:pt idx="721">
                  <c:v>429.47</c:v>
                </c:pt>
                <c:pt idx="722">
                  <c:v>407.98</c:v>
                </c:pt>
                <c:pt idx="723">
                  <c:v>407.95</c:v>
                </c:pt>
                <c:pt idx="724">
                  <c:v>407.95</c:v>
                </c:pt>
                <c:pt idx="725">
                  <c:v>407.95</c:v>
                </c:pt>
                <c:pt idx="726">
                  <c:v>403.69</c:v>
                </c:pt>
                <c:pt idx="727">
                  <c:v>396.39</c:v>
                </c:pt>
                <c:pt idx="728">
                  <c:v>396.39</c:v>
                </c:pt>
                <c:pt idx="729">
                  <c:v>381.84</c:v>
                </c:pt>
                <c:pt idx="730">
                  <c:v>381.84</c:v>
                </c:pt>
                <c:pt idx="731">
                  <c:v>381.84</c:v>
                </c:pt>
                <c:pt idx="732">
                  <c:v>391.67</c:v>
                </c:pt>
                <c:pt idx="733">
                  <c:v>405.2</c:v>
                </c:pt>
                <c:pt idx="734">
                  <c:v>404.31</c:v>
                </c:pt>
                <c:pt idx="735">
                  <c:v>404.31</c:v>
                </c:pt>
                <c:pt idx="736">
                  <c:v>404.31</c:v>
                </c:pt>
                <c:pt idx="737">
                  <c:v>404.31</c:v>
                </c:pt>
                <c:pt idx="738">
                  <c:v>413.63</c:v>
                </c:pt>
                <c:pt idx="739">
                  <c:v>413.63</c:v>
                </c:pt>
                <c:pt idx="740">
                  <c:v>429.03</c:v>
                </c:pt>
                <c:pt idx="741">
                  <c:v>434.18</c:v>
                </c:pt>
                <c:pt idx="742">
                  <c:v>441.43</c:v>
                </c:pt>
                <c:pt idx="743">
                  <c:v>448.1</c:v>
                </c:pt>
                <c:pt idx="744">
                  <c:v>452.17</c:v>
                </c:pt>
                <c:pt idx="745">
                  <c:v>450.49</c:v>
                </c:pt>
                <c:pt idx="746">
                  <c:v>450.49</c:v>
                </c:pt>
                <c:pt idx="747">
                  <c:v>450.56</c:v>
                </c:pt>
                <c:pt idx="748">
                  <c:v>454.63</c:v>
                </c:pt>
                <c:pt idx="749">
                  <c:v>453.38</c:v>
                </c:pt>
                <c:pt idx="750">
                  <c:v>453.38</c:v>
                </c:pt>
                <c:pt idx="751">
                  <c:v>447.59</c:v>
                </c:pt>
                <c:pt idx="752">
                  <c:v>447.59</c:v>
                </c:pt>
                <c:pt idx="753">
                  <c:v>446.24</c:v>
                </c:pt>
                <c:pt idx="754">
                  <c:v>430.63</c:v>
                </c:pt>
                <c:pt idx="755">
                  <c:v>430.63</c:v>
                </c:pt>
                <c:pt idx="756">
                  <c:v>430.63</c:v>
                </c:pt>
                <c:pt idx="757">
                  <c:v>428.81</c:v>
                </c:pt>
                <c:pt idx="758">
                  <c:v>428.81</c:v>
                </c:pt>
                <c:pt idx="759">
                  <c:v>428.81</c:v>
                </c:pt>
                <c:pt idx="760">
                  <c:v>428.81</c:v>
                </c:pt>
                <c:pt idx="761">
                  <c:v>428.81</c:v>
                </c:pt>
                <c:pt idx="762">
                  <c:v>428.81</c:v>
                </c:pt>
                <c:pt idx="763">
                  <c:v>404.66</c:v>
                </c:pt>
                <c:pt idx="764">
                  <c:v>404.6</c:v>
                </c:pt>
                <c:pt idx="765">
                  <c:v>416.87</c:v>
                </c:pt>
                <c:pt idx="766">
                  <c:v>418.27</c:v>
                </c:pt>
                <c:pt idx="767">
                  <c:v>420.64</c:v>
                </c:pt>
                <c:pt idx="768">
                  <c:v>416.94</c:v>
                </c:pt>
                <c:pt idx="769">
                  <c:v>416.94</c:v>
                </c:pt>
                <c:pt idx="770">
                  <c:v>416.94</c:v>
                </c:pt>
                <c:pt idx="771">
                  <c:v>421.5</c:v>
                </c:pt>
                <c:pt idx="772">
                  <c:v>428.85</c:v>
                </c:pt>
                <c:pt idx="773">
                  <c:v>428.42</c:v>
                </c:pt>
                <c:pt idx="774">
                  <c:v>423.29</c:v>
                </c:pt>
                <c:pt idx="775">
                  <c:v>423.29</c:v>
                </c:pt>
                <c:pt idx="776">
                  <c:v>423.29</c:v>
                </c:pt>
                <c:pt idx="777">
                  <c:v>423.29</c:v>
                </c:pt>
                <c:pt idx="778">
                  <c:v>423.29</c:v>
                </c:pt>
                <c:pt idx="779">
                  <c:v>423.27</c:v>
                </c:pt>
                <c:pt idx="780">
                  <c:v>417</c:v>
                </c:pt>
                <c:pt idx="781">
                  <c:v>416.25</c:v>
                </c:pt>
                <c:pt idx="782">
                  <c:v>425.52</c:v>
                </c:pt>
                <c:pt idx="783">
                  <c:v>425.52</c:v>
                </c:pt>
                <c:pt idx="784">
                  <c:v>424.65</c:v>
                </c:pt>
                <c:pt idx="785">
                  <c:v>425.47</c:v>
                </c:pt>
                <c:pt idx="786">
                  <c:v>425.56</c:v>
                </c:pt>
                <c:pt idx="787">
                  <c:v>426.6</c:v>
                </c:pt>
                <c:pt idx="788">
                  <c:v>426.6</c:v>
                </c:pt>
                <c:pt idx="789">
                  <c:v>448.47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CD-4B12-9C35-F0F526284E53}"/>
            </c:ext>
          </c:extLst>
        </c:ser>
        <c:ser>
          <c:idx val="1"/>
          <c:order val="1"/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Daily!$P$11:$P$1003</c:f>
              <c:numCache>
                <c:formatCode>m/d/yyyy</c:formatCode>
                <c:ptCount val="993"/>
                <c:pt idx="0">
                  <c:v>43213</c:v>
                </c:pt>
                <c:pt idx="1">
                  <c:v>43214</c:v>
                </c:pt>
                <c:pt idx="2">
                  <c:v>43215</c:v>
                </c:pt>
                <c:pt idx="3">
                  <c:v>43216</c:v>
                </c:pt>
                <c:pt idx="4">
                  <c:v>43217</c:v>
                </c:pt>
                <c:pt idx="5">
                  <c:v>43220</c:v>
                </c:pt>
                <c:pt idx="6">
                  <c:v>43221</c:v>
                </c:pt>
                <c:pt idx="7">
                  <c:v>43222</c:v>
                </c:pt>
                <c:pt idx="8">
                  <c:v>43223</c:v>
                </c:pt>
                <c:pt idx="9">
                  <c:v>43224</c:v>
                </c:pt>
                <c:pt idx="10">
                  <c:v>43227</c:v>
                </c:pt>
                <c:pt idx="11">
                  <c:v>43228</c:v>
                </c:pt>
                <c:pt idx="12">
                  <c:v>43229</c:v>
                </c:pt>
                <c:pt idx="13">
                  <c:v>43230</c:v>
                </c:pt>
                <c:pt idx="14">
                  <c:v>43231</c:v>
                </c:pt>
                <c:pt idx="15">
                  <c:v>43234</c:v>
                </c:pt>
                <c:pt idx="16">
                  <c:v>43235</c:v>
                </c:pt>
                <c:pt idx="17">
                  <c:v>43236</c:v>
                </c:pt>
                <c:pt idx="18">
                  <c:v>43237</c:v>
                </c:pt>
                <c:pt idx="19">
                  <c:v>43238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43248</c:v>
                </c:pt>
                <c:pt idx="26">
                  <c:v>43249</c:v>
                </c:pt>
                <c:pt idx="27">
                  <c:v>43250</c:v>
                </c:pt>
                <c:pt idx="28">
                  <c:v>43251</c:v>
                </c:pt>
                <c:pt idx="29">
                  <c:v>43252</c:v>
                </c:pt>
                <c:pt idx="30">
                  <c:v>43255</c:v>
                </c:pt>
                <c:pt idx="31">
                  <c:v>43256</c:v>
                </c:pt>
                <c:pt idx="32">
                  <c:v>43257</c:v>
                </c:pt>
                <c:pt idx="33">
                  <c:v>43258</c:v>
                </c:pt>
                <c:pt idx="34">
                  <c:v>43259</c:v>
                </c:pt>
                <c:pt idx="35">
                  <c:v>43262</c:v>
                </c:pt>
                <c:pt idx="36">
                  <c:v>43263</c:v>
                </c:pt>
                <c:pt idx="37">
                  <c:v>43264</c:v>
                </c:pt>
                <c:pt idx="38">
                  <c:v>43265</c:v>
                </c:pt>
                <c:pt idx="39">
                  <c:v>43266</c:v>
                </c:pt>
                <c:pt idx="40">
                  <c:v>43269</c:v>
                </c:pt>
                <c:pt idx="41">
                  <c:v>43270</c:v>
                </c:pt>
                <c:pt idx="42">
                  <c:v>43271</c:v>
                </c:pt>
                <c:pt idx="43">
                  <c:v>43272</c:v>
                </c:pt>
                <c:pt idx="44">
                  <c:v>43273</c:v>
                </c:pt>
                <c:pt idx="45">
                  <c:v>43276</c:v>
                </c:pt>
                <c:pt idx="46">
                  <c:v>43277</c:v>
                </c:pt>
                <c:pt idx="47">
                  <c:v>43278</c:v>
                </c:pt>
                <c:pt idx="48">
                  <c:v>43279</c:v>
                </c:pt>
                <c:pt idx="49">
                  <c:v>43280</c:v>
                </c:pt>
                <c:pt idx="50">
                  <c:v>43283</c:v>
                </c:pt>
                <c:pt idx="51">
                  <c:v>43284</c:v>
                </c:pt>
                <c:pt idx="52">
                  <c:v>43285</c:v>
                </c:pt>
                <c:pt idx="53">
                  <c:v>43286</c:v>
                </c:pt>
                <c:pt idx="54">
                  <c:v>43287</c:v>
                </c:pt>
                <c:pt idx="55">
                  <c:v>43290</c:v>
                </c:pt>
                <c:pt idx="56">
                  <c:v>43291</c:v>
                </c:pt>
                <c:pt idx="57">
                  <c:v>43292</c:v>
                </c:pt>
                <c:pt idx="58">
                  <c:v>43293</c:v>
                </c:pt>
                <c:pt idx="59">
                  <c:v>43294</c:v>
                </c:pt>
                <c:pt idx="60">
                  <c:v>43297</c:v>
                </c:pt>
                <c:pt idx="61">
                  <c:v>43298</c:v>
                </c:pt>
                <c:pt idx="62">
                  <c:v>43299</c:v>
                </c:pt>
                <c:pt idx="63">
                  <c:v>43300</c:v>
                </c:pt>
                <c:pt idx="64">
                  <c:v>43301</c:v>
                </c:pt>
                <c:pt idx="65">
                  <c:v>43304</c:v>
                </c:pt>
                <c:pt idx="66">
                  <c:v>43305</c:v>
                </c:pt>
                <c:pt idx="67">
                  <c:v>43306</c:v>
                </c:pt>
                <c:pt idx="68">
                  <c:v>43307</c:v>
                </c:pt>
                <c:pt idx="69">
                  <c:v>43308</c:v>
                </c:pt>
                <c:pt idx="70">
                  <c:v>43311</c:v>
                </c:pt>
                <c:pt idx="71">
                  <c:v>43312</c:v>
                </c:pt>
                <c:pt idx="72">
                  <c:v>43313</c:v>
                </c:pt>
                <c:pt idx="73">
                  <c:v>43314</c:v>
                </c:pt>
                <c:pt idx="74">
                  <c:v>43315</c:v>
                </c:pt>
                <c:pt idx="75">
                  <c:v>43318</c:v>
                </c:pt>
                <c:pt idx="76">
                  <c:v>43319</c:v>
                </c:pt>
                <c:pt idx="77">
                  <c:v>43320</c:v>
                </c:pt>
                <c:pt idx="78">
                  <c:v>43321</c:v>
                </c:pt>
                <c:pt idx="79">
                  <c:v>43322</c:v>
                </c:pt>
                <c:pt idx="80">
                  <c:v>43325</c:v>
                </c:pt>
                <c:pt idx="81">
                  <c:v>43326</c:v>
                </c:pt>
                <c:pt idx="82">
                  <c:v>43327</c:v>
                </c:pt>
                <c:pt idx="83">
                  <c:v>43328</c:v>
                </c:pt>
                <c:pt idx="84">
                  <c:v>43329</c:v>
                </c:pt>
                <c:pt idx="85">
                  <c:v>43332</c:v>
                </c:pt>
                <c:pt idx="86">
                  <c:v>43333</c:v>
                </c:pt>
                <c:pt idx="87">
                  <c:v>43334</c:v>
                </c:pt>
                <c:pt idx="88">
                  <c:v>43335</c:v>
                </c:pt>
                <c:pt idx="89">
                  <c:v>43336</c:v>
                </c:pt>
                <c:pt idx="90">
                  <c:v>43339</c:v>
                </c:pt>
                <c:pt idx="91">
                  <c:v>43340</c:v>
                </c:pt>
                <c:pt idx="92">
                  <c:v>43341</c:v>
                </c:pt>
                <c:pt idx="93">
                  <c:v>43342</c:v>
                </c:pt>
                <c:pt idx="94">
                  <c:v>43343</c:v>
                </c:pt>
                <c:pt idx="95">
                  <c:v>43346</c:v>
                </c:pt>
                <c:pt idx="96">
                  <c:v>43347</c:v>
                </c:pt>
                <c:pt idx="97">
                  <c:v>43348</c:v>
                </c:pt>
                <c:pt idx="98">
                  <c:v>43349</c:v>
                </c:pt>
                <c:pt idx="99">
                  <c:v>43350</c:v>
                </c:pt>
                <c:pt idx="100">
                  <c:v>43353</c:v>
                </c:pt>
                <c:pt idx="101">
                  <c:v>43354</c:v>
                </c:pt>
                <c:pt idx="102">
                  <c:v>43355</c:v>
                </c:pt>
                <c:pt idx="103">
                  <c:v>43356</c:v>
                </c:pt>
                <c:pt idx="104">
                  <c:v>43357</c:v>
                </c:pt>
                <c:pt idx="105">
                  <c:v>43360</c:v>
                </c:pt>
                <c:pt idx="106">
                  <c:v>43361</c:v>
                </c:pt>
                <c:pt idx="107">
                  <c:v>43362</c:v>
                </c:pt>
                <c:pt idx="108">
                  <c:v>43363</c:v>
                </c:pt>
                <c:pt idx="109">
                  <c:v>43364</c:v>
                </c:pt>
                <c:pt idx="110">
                  <c:v>43367</c:v>
                </c:pt>
                <c:pt idx="111">
                  <c:v>43368</c:v>
                </c:pt>
                <c:pt idx="112">
                  <c:v>43369</c:v>
                </c:pt>
                <c:pt idx="113">
                  <c:v>43370</c:v>
                </c:pt>
                <c:pt idx="114">
                  <c:v>43371</c:v>
                </c:pt>
                <c:pt idx="115">
                  <c:v>43374</c:v>
                </c:pt>
                <c:pt idx="116">
                  <c:v>43375</c:v>
                </c:pt>
                <c:pt idx="117">
                  <c:v>43376</c:v>
                </c:pt>
                <c:pt idx="118">
                  <c:v>43377</c:v>
                </c:pt>
                <c:pt idx="119">
                  <c:v>43378</c:v>
                </c:pt>
                <c:pt idx="120">
                  <c:v>43381</c:v>
                </c:pt>
                <c:pt idx="121">
                  <c:v>43382</c:v>
                </c:pt>
                <c:pt idx="122">
                  <c:v>43383</c:v>
                </c:pt>
                <c:pt idx="123">
                  <c:v>43384</c:v>
                </c:pt>
                <c:pt idx="124">
                  <c:v>43385</c:v>
                </c:pt>
                <c:pt idx="125">
                  <c:v>43388</c:v>
                </c:pt>
                <c:pt idx="126">
                  <c:v>43389</c:v>
                </c:pt>
                <c:pt idx="127">
                  <c:v>43390</c:v>
                </c:pt>
                <c:pt idx="128">
                  <c:v>43391</c:v>
                </c:pt>
                <c:pt idx="129">
                  <c:v>43392</c:v>
                </c:pt>
                <c:pt idx="130">
                  <c:v>43395</c:v>
                </c:pt>
                <c:pt idx="131">
                  <c:v>43396</c:v>
                </c:pt>
                <c:pt idx="132">
                  <c:v>43397</c:v>
                </c:pt>
                <c:pt idx="133">
                  <c:v>43398</c:v>
                </c:pt>
                <c:pt idx="134">
                  <c:v>43399</c:v>
                </c:pt>
                <c:pt idx="135">
                  <c:v>43402</c:v>
                </c:pt>
                <c:pt idx="136">
                  <c:v>43403</c:v>
                </c:pt>
                <c:pt idx="137">
                  <c:v>43404</c:v>
                </c:pt>
                <c:pt idx="138">
                  <c:v>43405</c:v>
                </c:pt>
                <c:pt idx="139">
                  <c:v>43406</c:v>
                </c:pt>
                <c:pt idx="140">
                  <c:v>43409</c:v>
                </c:pt>
                <c:pt idx="141">
                  <c:v>43410</c:v>
                </c:pt>
                <c:pt idx="142">
                  <c:v>43411</c:v>
                </c:pt>
                <c:pt idx="143">
                  <c:v>43412</c:v>
                </c:pt>
                <c:pt idx="144">
                  <c:v>43413</c:v>
                </c:pt>
                <c:pt idx="145">
                  <c:v>43416</c:v>
                </c:pt>
                <c:pt idx="146">
                  <c:v>43417</c:v>
                </c:pt>
                <c:pt idx="147">
                  <c:v>43418</c:v>
                </c:pt>
                <c:pt idx="148">
                  <c:v>43419</c:v>
                </c:pt>
                <c:pt idx="149">
                  <c:v>43420</c:v>
                </c:pt>
                <c:pt idx="150">
                  <c:v>43423</c:v>
                </c:pt>
                <c:pt idx="151">
                  <c:v>43424</c:v>
                </c:pt>
                <c:pt idx="152">
                  <c:v>43425</c:v>
                </c:pt>
                <c:pt idx="153">
                  <c:v>43426</c:v>
                </c:pt>
                <c:pt idx="154">
                  <c:v>43427</c:v>
                </c:pt>
                <c:pt idx="155">
                  <c:v>43430</c:v>
                </c:pt>
                <c:pt idx="156">
                  <c:v>43431</c:v>
                </c:pt>
                <c:pt idx="157">
                  <c:v>43432</c:v>
                </c:pt>
                <c:pt idx="158">
                  <c:v>43433</c:v>
                </c:pt>
                <c:pt idx="159">
                  <c:v>43434</c:v>
                </c:pt>
                <c:pt idx="160">
                  <c:v>43437</c:v>
                </c:pt>
                <c:pt idx="161">
                  <c:v>43438</c:v>
                </c:pt>
                <c:pt idx="162">
                  <c:v>43439</c:v>
                </c:pt>
                <c:pt idx="163">
                  <c:v>43440</c:v>
                </c:pt>
                <c:pt idx="164">
                  <c:v>43441</c:v>
                </c:pt>
                <c:pt idx="165">
                  <c:v>43444</c:v>
                </c:pt>
                <c:pt idx="166">
                  <c:v>43445</c:v>
                </c:pt>
                <c:pt idx="167">
                  <c:v>43446</c:v>
                </c:pt>
                <c:pt idx="168">
                  <c:v>43447</c:v>
                </c:pt>
                <c:pt idx="169">
                  <c:v>43448</c:v>
                </c:pt>
                <c:pt idx="170">
                  <c:v>43451</c:v>
                </c:pt>
                <c:pt idx="171">
                  <c:v>43452</c:v>
                </c:pt>
                <c:pt idx="172">
                  <c:v>43453</c:v>
                </c:pt>
                <c:pt idx="173">
                  <c:v>43454</c:v>
                </c:pt>
                <c:pt idx="174">
                  <c:v>43455</c:v>
                </c:pt>
                <c:pt idx="175">
                  <c:v>43458</c:v>
                </c:pt>
                <c:pt idx="176">
                  <c:v>43459</c:v>
                </c:pt>
                <c:pt idx="177">
                  <c:v>43460</c:v>
                </c:pt>
                <c:pt idx="178">
                  <c:v>43461</c:v>
                </c:pt>
                <c:pt idx="179">
                  <c:v>43462</c:v>
                </c:pt>
                <c:pt idx="180">
                  <c:v>43465</c:v>
                </c:pt>
                <c:pt idx="181">
                  <c:v>43466</c:v>
                </c:pt>
                <c:pt idx="182">
                  <c:v>43467</c:v>
                </c:pt>
                <c:pt idx="183">
                  <c:v>43468</c:v>
                </c:pt>
                <c:pt idx="184">
                  <c:v>43469</c:v>
                </c:pt>
                <c:pt idx="185">
                  <c:v>43472</c:v>
                </c:pt>
                <c:pt idx="186">
                  <c:v>43473</c:v>
                </c:pt>
                <c:pt idx="187">
                  <c:v>43474</c:v>
                </c:pt>
                <c:pt idx="188">
                  <c:v>43475</c:v>
                </c:pt>
                <c:pt idx="189">
                  <c:v>43476</c:v>
                </c:pt>
                <c:pt idx="190">
                  <c:v>43479</c:v>
                </c:pt>
                <c:pt idx="191">
                  <c:v>43480</c:v>
                </c:pt>
                <c:pt idx="192">
                  <c:v>43481</c:v>
                </c:pt>
                <c:pt idx="193">
                  <c:v>43482</c:v>
                </c:pt>
                <c:pt idx="194">
                  <c:v>43483</c:v>
                </c:pt>
                <c:pt idx="195">
                  <c:v>43486</c:v>
                </c:pt>
                <c:pt idx="196">
                  <c:v>43487</c:v>
                </c:pt>
                <c:pt idx="197">
                  <c:v>43488</c:v>
                </c:pt>
                <c:pt idx="198">
                  <c:v>43489</c:v>
                </c:pt>
                <c:pt idx="199">
                  <c:v>43490</c:v>
                </c:pt>
                <c:pt idx="200">
                  <c:v>43493</c:v>
                </c:pt>
                <c:pt idx="201">
                  <c:v>43494</c:v>
                </c:pt>
                <c:pt idx="202">
                  <c:v>43495</c:v>
                </c:pt>
                <c:pt idx="203">
                  <c:v>43496</c:v>
                </c:pt>
                <c:pt idx="204">
                  <c:v>43497</c:v>
                </c:pt>
                <c:pt idx="205">
                  <c:v>43500</c:v>
                </c:pt>
                <c:pt idx="206">
                  <c:v>43501</c:v>
                </c:pt>
                <c:pt idx="207">
                  <c:v>43502</c:v>
                </c:pt>
                <c:pt idx="208">
                  <c:v>43503</c:v>
                </c:pt>
                <c:pt idx="209">
                  <c:v>43504</c:v>
                </c:pt>
                <c:pt idx="210">
                  <c:v>43507</c:v>
                </c:pt>
                <c:pt idx="211">
                  <c:v>43508</c:v>
                </c:pt>
                <c:pt idx="212">
                  <c:v>43509</c:v>
                </c:pt>
                <c:pt idx="213">
                  <c:v>43510</c:v>
                </c:pt>
                <c:pt idx="214">
                  <c:v>43511</c:v>
                </c:pt>
                <c:pt idx="215">
                  <c:v>43514</c:v>
                </c:pt>
                <c:pt idx="216">
                  <c:v>43515</c:v>
                </c:pt>
                <c:pt idx="217">
                  <c:v>43516</c:v>
                </c:pt>
                <c:pt idx="218">
                  <c:v>43517</c:v>
                </c:pt>
                <c:pt idx="219">
                  <c:v>43518</c:v>
                </c:pt>
                <c:pt idx="220">
                  <c:v>43521</c:v>
                </c:pt>
                <c:pt idx="221">
                  <c:v>43522</c:v>
                </c:pt>
                <c:pt idx="222">
                  <c:v>43523</c:v>
                </c:pt>
                <c:pt idx="223">
                  <c:v>43524</c:v>
                </c:pt>
                <c:pt idx="224">
                  <c:v>43525</c:v>
                </c:pt>
                <c:pt idx="225">
                  <c:v>43528</c:v>
                </c:pt>
                <c:pt idx="226">
                  <c:v>43529</c:v>
                </c:pt>
                <c:pt idx="227">
                  <c:v>43530</c:v>
                </c:pt>
                <c:pt idx="228">
                  <c:v>43531</c:v>
                </c:pt>
                <c:pt idx="229">
                  <c:v>43532</c:v>
                </c:pt>
                <c:pt idx="230">
                  <c:v>43535</c:v>
                </c:pt>
                <c:pt idx="231">
                  <c:v>43536</c:v>
                </c:pt>
                <c:pt idx="232">
                  <c:v>43537</c:v>
                </c:pt>
                <c:pt idx="233">
                  <c:v>43538</c:v>
                </c:pt>
                <c:pt idx="234">
                  <c:v>43539</c:v>
                </c:pt>
                <c:pt idx="235">
                  <c:v>43542</c:v>
                </c:pt>
                <c:pt idx="236">
                  <c:v>43543</c:v>
                </c:pt>
                <c:pt idx="237">
                  <c:v>43544</c:v>
                </c:pt>
                <c:pt idx="238">
                  <c:v>43545</c:v>
                </c:pt>
                <c:pt idx="239">
                  <c:v>43546</c:v>
                </c:pt>
                <c:pt idx="240">
                  <c:v>43549</c:v>
                </c:pt>
                <c:pt idx="241">
                  <c:v>43550</c:v>
                </c:pt>
                <c:pt idx="242">
                  <c:v>43551</c:v>
                </c:pt>
                <c:pt idx="243">
                  <c:v>43552</c:v>
                </c:pt>
                <c:pt idx="244">
                  <c:v>43553</c:v>
                </c:pt>
                <c:pt idx="245">
                  <c:v>43556</c:v>
                </c:pt>
                <c:pt idx="246">
                  <c:v>43557</c:v>
                </c:pt>
                <c:pt idx="247">
                  <c:v>43558</c:v>
                </c:pt>
                <c:pt idx="248">
                  <c:v>43559</c:v>
                </c:pt>
                <c:pt idx="249">
                  <c:v>43560</c:v>
                </c:pt>
                <c:pt idx="250">
                  <c:v>43563</c:v>
                </c:pt>
                <c:pt idx="251">
                  <c:v>43564</c:v>
                </c:pt>
                <c:pt idx="252">
                  <c:v>43565</c:v>
                </c:pt>
                <c:pt idx="253">
                  <c:v>43566</c:v>
                </c:pt>
                <c:pt idx="254">
                  <c:v>43567</c:v>
                </c:pt>
                <c:pt idx="255">
                  <c:v>43570</c:v>
                </c:pt>
                <c:pt idx="256">
                  <c:v>43571</c:v>
                </c:pt>
                <c:pt idx="257">
                  <c:v>43572</c:v>
                </c:pt>
                <c:pt idx="258">
                  <c:v>43573</c:v>
                </c:pt>
                <c:pt idx="259">
                  <c:v>43574</c:v>
                </c:pt>
                <c:pt idx="260">
                  <c:v>43577</c:v>
                </c:pt>
                <c:pt idx="261">
                  <c:v>43578</c:v>
                </c:pt>
                <c:pt idx="262">
                  <c:v>43579</c:v>
                </c:pt>
                <c:pt idx="263">
                  <c:v>43580</c:v>
                </c:pt>
                <c:pt idx="264">
                  <c:v>43581</c:v>
                </c:pt>
                <c:pt idx="265">
                  <c:v>43584</c:v>
                </c:pt>
                <c:pt idx="266">
                  <c:v>43585</c:v>
                </c:pt>
                <c:pt idx="267">
                  <c:v>43586</c:v>
                </c:pt>
                <c:pt idx="268">
                  <c:v>43587</c:v>
                </c:pt>
                <c:pt idx="269">
                  <c:v>43588</c:v>
                </c:pt>
                <c:pt idx="270">
                  <c:v>43591</c:v>
                </c:pt>
                <c:pt idx="271">
                  <c:v>43592</c:v>
                </c:pt>
                <c:pt idx="272">
                  <c:v>43593</c:v>
                </c:pt>
                <c:pt idx="273">
                  <c:v>43594</c:v>
                </c:pt>
                <c:pt idx="274">
                  <c:v>43595</c:v>
                </c:pt>
                <c:pt idx="275">
                  <c:v>43598</c:v>
                </c:pt>
                <c:pt idx="276">
                  <c:v>43599</c:v>
                </c:pt>
                <c:pt idx="277">
                  <c:v>43600</c:v>
                </c:pt>
                <c:pt idx="278">
                  <c:v>43601</c:v>
                </c:pt>
                <c:pt idx="279">
                  <c:v>43602</c:v>
                </c:pt>
                <c:pt idx="280">
                  <c:v>43605</c:v>
                </c:pt>
                <c:pt idx="281">
                  <c:v>43606</c:v>
                </c:pt>
                <c:pt idx="282">
                  <c:v>43607</c:v>
                </c:pt>
                <c:pt idx="283">
                  <c:v>43608</c:v>
                </c:pt>
                <c:pt idx="284">
                  <c:v>43609</c:v>
                </c:pt>
                <c:pt idx="285">
                  <c:v>43612</c:v>
                </c:pt>
                <c:pt idx="286">
                  <c:v>43613</c:v>
                </c:pt>
                <c:pt idx="287">
                  <c:v>43614</c:v>
                </c:pt>
                <c:pt idx="288">
                  <c:v>43615</c:v>
                </c:pt>
                <c:pt idx="289">
                  <c:v>43616</c:v>
                </c:pt>
                <c:pt idx="290">
                  <c:v>43619</c:v>
                </c:pt>
                <c:pt idx="291">
                  <c:v>43620</c:v>
                </c:pt>
                <c:pt idx="292">
                  <c:v>43621</c:v>
                </c:pt>
                <c:pt idx="293">
                  <c:v>43622</c:v>
                </c:pt>
                <c:pt idx="294">
                  <c:v>43623</c:v>
                </c:pt>
                <c:pt idx="295">
                  <c:v>43626</c:v>
                </c:pt>
                <c:pt idx="296">
                  <c:v>43627</c:v>
                </c:pt>
                <c:pt idx="297">
                  <c:v>43628</c:v>
                </c:pt>
                <c:pt idx="298">
                  <c:v>43629</c:v>
                </c:pt>
                <c:pt idx="299">
                  <c:v>43630</c:v>
                </c:pt>
                <c:pt idx="300">
                  <c:v>43633</c:v>
                </c:pt>
                <c:pt idx="301">
                  <c:v>43634</c:v>
                </c:pt>
                <c:pt idx="302">
                  <c:v>43635</c:v>
                </c:pt>
                <c:pt idx="303">
                  <c:v>43636</c:v>
                </c:pt>
                <c:pt idx="304">
                  <c:v>43637</c:v>
                </c:pt>
                <c:pt idx="305">
                  <c:v>43640</c:v>
                </c:pt>
                <c:pt idx="306">
                  <c:v>43641</c:v>
                </c:pt>
                <c:pt idx="307">
                  <c:v>43642</c:v>
                </c:pt>
                <c:pt idx="308">
                  <c:v>43643</c:v>
                </c:pt>
                <c:pt idx="309">
                  <c:v>43644</c:v>
                </c:pt>
                <c:pt idx="310">
                  <c:v>43647</c:v>
                </c:pt>
                <c:pt idx="311">
                  <c:v>43648</c:v>
                </c:pt>
                <c:pt idx="312">
                  <c:v>43649</c:v>
                </c:pt>
                <c:pt idx="313">
                  <c:v>43650</c:v>
                </c:pt>
                <c:pt idx="314">
                  <c:v>43651</c:v>
                </c:pt>
                <c:pt idx="315">
                  <c:v>43654</c:v>
                </c:pt>
                <c:pt idx="316">
                  <c:v>43655</c:v>
                </c:pt>
                <c:pt idx="317">
                  <c:v>43656</c:v>
                </c:pt>
                <c:pt idx="318">
                  <c:v>43657</c:v>
                </c:pt>
                <c:pt idx="319">
                  <c:v>43658</c:v>
                </c:pt>
                <c:pt idx="320">
                  <c:v>43661</c:v>
                </c:pt>
                <c:pt idx="321">
                  <c:v>43662</c:v>
                </c:pt>
                <c:pt idx="322">
                  <c:v>43663</c:v>
                </c:pt>
                <c:pt idx="323">
                  <c:v>43664</c:v>
                </c:pt>
                <c:pt idx="324">
                  <c:v>43665</c:v>
                </c:pt>
                <c:pt idx="325">
                  <c:v>43668</c:v>
                </c:pt>
                <c:pt idx="326">
                  <c:v>43669</c:v>
                </c:pt>
                <c:pt idx="327">
                  <c:v>43670</c:v>
                </c:pt>
                <c:pt idx="328">
                  <c:v>43671</c:v>
                </c:pt>
                <c:pt idx="329">
                  <c:v>43672</c:v>
                </c:pt>
                <c:pt idx="330">
                  <c:v>43675</c:v>
                </c:pt>
                <c:pt idx="331">
                  <c:v>43676</c:v>
                </c:pt>
                <c:pt idx="332">
                  <c:v>43677</c:v>
                </c:pt>
                <c:pt idx="333">
                  <c:v>43678</c:v>
                </c:pt>
                <c:pt idx="334">
                  <c:v>43679</c:v>
                </c:pt>
                <c:pt idx="335">
                  <c:v>43682</c:v>
                </c:pt>
                <c:pt idx="336">
                  <c:v>43683</c:v>
                </c:pt>
                <c:pt idx="337">
                  <c:v>43684</c:v>
                </c:pt>
                <c:pt idx="338">
                  <c:v>43685</c:v>
                </c:pt>
                <c:pt idx="339">
                  <c:v>43686</c:v>
                </c:pt>
                <c:pt idx="340">
                  <c:v>43689</c:v>
                </c:pt>
                <c:pt idx="341">
                  <c:v>43690</c:v>
                </c:pt>
                <c:pt idx="342">
                  <c:v>43691</c:v>
                </c:pt>
                <c:pt idx="343">
                  <c:v>43692</c:v>
                </c:pt>
                <c:pt idx="344">
                  <c:v>43693</c:v>
                </c:pt>
                <c:pt idx="345">
                  <c:v>43696</c:v>
                </c:pt>
                <c:pt idx="346">
                  <c:v>43697</c:v>
                </c:pt>
                <c:pt idx="347">
                  <c:v>43698</c:v>
                </c:pt>
                <c:pt idx="348">
                  <c:v>43699</c:v>
                </c:pt>
                <c:pt idx="349">
                  <c:v>43700</c:v>
                </c:pt>
                <c:pt idx="350">
                  <c:v>43703</c:v>
                </c:pt>
                <c:pt idx="351">
                  <c:v>43704</c:v>
                </c:pt>
                <c:pt idx="352">
                  <c:v>43705</c:v>
                </c:pt>
                <c:pt idx="353">
                  <c:v>43706</c:v>
                </c:pt>
                <c:pt idx="354">
                  <c:v>43707</c:v>
                </c:pt>
                <c:pt idx="355">
                  <c:v>43710</c:v>
                </c:pt>
                <c:pt idx="356">
                  <c:v>43711</c:v>
                </c:pt>
                <c:pt idx="357">
                  <c:v>43712</c:v>
                </c:pt>
                <c:pt idx="358">
                  <c:v>43713</c:v>
                </c:pt>
                <c:pt idx="359">
                  <c:v>43714</c:v>
                </c:pt>
                <c:pt idx="360">
                  <c:v>43717</c:v>
                </c:pt>
                <c:pt idx="361">
                  <c:v>43718</c:v>
                </c:pt>
                <c:pt idx="362">
                  <c:v>43719</c:v>
                </c:pt>
                <c:pt idx="363">
                  <c:v>43720</c:v>
                </c:pt>
                <c:pt idx="364">
                  <c:v>43721</c:v>
                </c:pt>
                <c:pt idx="365">
                  <c:v>43724</c:v>
                </c:pt>
                <c:pt idx="366">
                  <c:v>43725</c:v>
                </c:pt>
                <c:pt idx="367">
                  <c:v>43726</c:v>
                </c:pt>
                <c:pt idx="368">
                  <c:v>43727</c:v>
                </c:pt>
                <c:pt idx="369">
                  <c:v>43728</c:v>
                </c:pt>
                <c:pt idx="370">
                  <c:v>43731</c:v>
                </c:pt>
                <c:pt idx="371">
                  <c:v>43732</c:v>
                </c:pt>
                <c:pt idx="372">
                  <c:v>43733</c:v>
                </c:pt>
                <c:pt idx="373">
                  <c:v>43734</c:v>
                </c:pt>
                <c:pt idx="374">
                  <c:v>43735</c:v>
                </c:pt>
                <c:pt idx="375">
                  <c:v>43738</c:v>
                </c:pt>
                <c:pt idx="376">
                  <c:v>43739</c:v>
                </c:pt>
                <c:pt idx="377">
                  <c:v>43740</c:v>
                </c:pt>
                <c:pt idx="378">
                  <c:v>43741</c:v>
                </c:pt>
                <c:pt idx="379">
                  <c:v>43742</c:v>
                </c:pt>
                <c:pt idx="380">
                  <c:v>43745</c:v>
                </c:pt>
                <c:pt idx="381">
                  <c:v>43746</c:v>
                </c:pt>
                <c:pt idx="382">
                  <c:v>43747</c:v>
                </c:pt>
                <c:pt idx="383">
                  <c:v>43748</c:v>
                </c:pt>
                <c:pt idx="384">
                  <c:v>43749</c:v>
                </c:pt>
                <c:pt idx="385">
                  <c:v>43752</c:v>
                </c:pt>
                <c:pt idx="386">
                  <c:v>43753</c:v>
                </c:pt>
                <c:pt idx="387">
                  <c:v>43754</c:v>
                </c:pt>
                <c:pt idx="388">
                  <c:v>43755</c:v>
                </c:pt>
                <c:pt idx="389">
                  <c:v>43756</c:v>
                </c:pt>
                <c:pt idx="390">
                  <c:v>43759</c:v>
                </c:pt>
                <c:pt idx="391">
                  <c:v>43760</c:v>
                </c:pt>
                <c:pt idx="392">
                  <c:v>43761</c:v>
                </c:pt>
                <c:pt idx="393">
                  <c:v>43762</c:v>
                </c:pt>
                <c:pt idx="394">
                  <c:v>43763</c:v>
                </c:pt>
                <c:pt idx="395">
                  <c:v>43766</c:v>
                </c:pt>
                <c:pt idx="396">
                  <c:v>43767</c:v>
                </c:pt>
                <c:pt idx="397">
                  <c:v>43768</c:v>
                </c:pt>
                <c:pt idx="398">
                  <c:v>43769</c:v>
                </c:pt>
                <c:pt idx="399">
                  <c:v>43770</c:v>
                </c:pt>
                <c:pt idx="400">
                  <c:v>43773</c:v>
                </c:pt>
                <c:pt idx="401">
                  <c:v>43774</c:v>
                </c:pt>
                <c:pt idx="402">
                  <c:v>43775</c:v>
                </c:pt>
                <c:pt idx="403">
                  <c:v>43776</c:v>
                </c:pt>
                <c:pt idx="404">
                  <c:v>43777</c:v>
                </c:pt>
                <c:pt idx="405">
                  <c:v>43780</c:v>
                </c:pt>
                <c:pt idx="406">
                  <c:v>43781</c:v>
                </c:pt>
                <c:pt idx="407">
                  <c:v>43782</c:v>
                </c:pt>
                <c:pt idx="408">
                  <c:v>43783</c:v>
                </c:pt>
                <c:pt idx="409">
                  <c:v>43784</c:v>
                </c:pt>
                <c:pt idx="410">
                  <c:v>43787</c:v>
                </c:pt>
                <c:pt idx="411">
                  <c:v>43788</c:v>
                </c:pt>
                <c:pt idx="412">
                  <c:v>43789</c:v>
                </c:pt>
                <c:pt idx="413">
                  <c:v>43790</c:v>
                </c:pt>
                <c:pt idx="414">
                  <c:v>43791</c:v>
                </c:pt>
                <c:pt idx="415">
                  <c:v>43794</c:v>
                </c:pt>
                <c:pt idx="416">
                  <c:v>43795</c:v>
                </c:pt>
                <c:pt idx="417">
                  <c:v>43796</c:v>
                </c:pt>
                <c:pt idx="418">
                  <c:v>43797</c:v>
                </c:pt>
                <c:pt idx="419">
                  <c:v>43798</c:v>
                </c:pt>
                <c:pt idx="420">
                  <c:v>43801</c:v>
                </c:pt>
                <c:pt idx="421">
                  <c:v>43802</c:v>
                </c:pt>
                <c:pt idx="422">
                  <c:v>43803</c:v>
                </c:pt>
                <c:pt idx="423">
                  <c:v>43804</c:v>
                </c:pt>
                <c:pt idx="424">
                  <c:v>43805</c:v>
                </c:pt>
                <c:pt idx="425">
                  <c:v>43808</c:v>
                </c:pt>
                <c:pt idx="426">
                  <c:v>43809</c:v>
                </c:pt>
                <c:pt idx="427">
                  <c:v>43810</c:v>
                </c:pt>
                <c:pt idx="428">
                  <c:v>43811</c:v>
                </c:pt>
                <c:pt idx="429">
                  <c:v>43812</c:v>
                </c:pt>
                <c:pt idx="430">
                  <c:v>43815</c:v>
                </c:pt>
                <c:pt idx="431">
                  <c:v>43816</c:v>
                </c:pt>
                <c:pt idx="432">
                  <c:v>43817</c:v>
                </c:pt>
                <c:pt idx="433">
                  <c:v>43818</c:v>
                </c:pt>
                <c:pt idx="434">
                  <c:v>43819</c:v>
                </c:pt>
                <c:pt idx="435">
                  <c:v>43822</c:v>
                </c:pt>
                <c:pt idx="436">
                  <c:v>43823</c:v>
                </c:pt>
                <c:pt idx="437">
                  <c:v>43824</c:v>
                </c:pt>
                <c:pt idx="438">
                  <c:v>43825</c:v>
                </c:pt>
                <c:pt idx="439">
                  <c:v>43826</c:v>
                </c:pt>
                <c:pt idx="440">
                  <c:v>43829</c:v>
                </c:pt>
                <c:pt idx="441">
                  <c:v>43830</c:v>
                </c:pt>
                <c:pt idx="442">
                  <c:v>43831</c:v>
                </c:pt>
                <c:pt idx="443">
                  <c:v>43832</c:v>
                </c:pt>
                <c:pt idx="444">
                  <c:v>43833</c:v>
                </c:pt>
                <c:pt idx="445">
                  <c:v>43836</c:v>
                </c:pt>
                <c:pt idx="446">
                  <c:v>43837</c:v>
                </c:pt>
                <c:pt idx="447">
                  <c:v>43838</c:v>
                </c:pt>
                <c:pt idx="448">
                  <c:v>43839</c:v>
                </c:pt>
                <c:pt idx="449">
                  <c:v>43840</c:v>
                </c:pt>
                <c:pt idx="450">
                  <c:v>43843</c:v>
                </c:pt>
                <c:pt idx="451">
                  <c:v>43844</c:v>
                </c:pt>
                <c:pt idx="452">
                  <c:v>43845</c:v>
                </c:pt>
                <c:pt idx="453">
                  <c:v>43846</c:v>
                </c:pt>
                <c:pt idx="454">
                  <c:v>43847</c:v>
                </c:pt>
                <c:pt idx="455">
                  <c:v>43850</c:v>
                </c:pt>
                <c:pt idx="456">
                  <c:v>43851</c:v>
                </c:pt>
                <c:pt idx="457">
                  <c:v>43852</c:v>
                </c:pt>
                <c:pt idx="458">
                  <c:v>43853</c:v>
                </c:pt>
                <c:pt idx="459">
                  <c:v>43854</c:v>
                </c:pt>
                <c:pt idx="460">
                  <c:v>43857</c:v>
                </c:pt>
                <c:pt idx="461">
                  <c:v>43858</c:v>
                </c:pt>
                <c:pt idx="462">
                  <c:v>43859</c:v>
                </c:pt>
                <c:pt idx="463">
                  <c:v>43860</c:v>
                </c:pt>
                <c:pt idx="464">
                  <c:v>43861</c:v>
                </c:pt>
                <c:pt idx="465">
                  <c:v>43864</c:v>
                </c:pt>
                <c:pt idx="466">
                  <c:v>43865</c:v>
                </c:pt>
                <c:pt idx="467">
                  <c:v>43866</c:v>
                </c:pt>
                <c:pt idx="468">
                  <c:v>43867</c:v>
                </c:pt>
                <c:pt idx="469">
                  <c:v>43868</c:v>
                </c:pt>
                <c:pt idx="470">
                  <c:v>43871</c:v>
                </c:pt>
                <c:pt idx="471">
                  <c:v>43872</c:v>
                </c:pt>
                <c:pt idx="472">
                  <c:v>43873</c:v>
                </c:pt>
                <c:pt idx="473">
                  <c:v>43874</c:v>
                </c:pt>
                <c:pt idx="474">
                  <c:v>43875</c:v>
                </c:pt>
                <c:pt idx="475">
                  <c:v>43878</c:v>
                </c:pt>
                <c:pt idx="476">
                  <c:v>43879</c:v>
                </c:pt>
                <c:pt idx="477">
                  <c:v>43880</c:v>
                </c:pt>
                <c:pt idx="478">
                  <c:v>43881</c:v>
                </c:pt>
                <c:pt idx="479">
                  <c:v>43882</c:v>
                </c:pt>
                <c:pt idx="480">
                  <c:v>43885</c:v>
                </c:pt>
                <c:pt idx="481">
                  <c:v>43886</c:v>
                </c:pt>
                <c:pt idx="482">
                  <c:v>43887</c:v>
                </c:pt>
                <c:pt idx="483">
                  <c:v>43888</c:v>
                </c:pt>
                <c:pt idx="484">
                  <c:v>43889</c:v>
                </c:pt>
                <c:pt idx="485">
                  <c:v>43892</c:v>
                </c:pt>
                <c:pt idx="486">
                  <c:v>43893</c:v>
                </c:pt>
                <c:pt idx="487">
                  <c:v>43894</c:v>
                </c:pt>
                <c:pt idx="488">
                  <c:v>43895</c:v>
                </c:pt>
                <c:pt idx="489">
                  <c:v>43896</c:v>
                </c:pt>
                <c:pt idx="490">
                  <c:v>43899</c:v>
                </c:pt>
                <c:pt idx="491">
                  <c:v>43900</c:v>
                </c:pt>
                <c:pt idx="492">
                  <c:v>43901</c:v>
                </c:pt>
                <c:pt idx="493">
                  <c:v>43902</c:v>
                </c:pt>
                <c:pt idx="494">
                  <c:v>43903</c:v>
                </c:pt>
                <c:pt idx="495">
                  <c:v>43906</c:v>
                </c:pt>
                <c:pt idx="496">
                  <c:v>43907</c:v>
                </c:pt>
                <c:pt idx="497">
                  <c:v>43908</c:v>
                </c:pt>
                <c:pt idx="498">
                  <c:v>43909</c:v>
                </c:pt>
                <c:pt idx="499">
                  <c:v>43910</c:v>
                </c:pt>
                <c:pt idx="500">
                  <c:v>43913</c:v>
                </c:pt>
                <c:pt idx="501">
                  <c:v>43914</c:v>
                </c:pt>
                <c:pt idx="502">
                  <c:v>43915</c:v>
                </c:pt>
                <c:pt idx="503">
                  <c:v>43916</c:v>
                </c:pt>
                <c:pt idx="504">
                  <c:v>43917</c:v>
                </c:pt>
                <c:pt idx="505">
                  <c:v>43920</c:v>
                </c:pt>
                <c:pt idx="506">
                  <c:v>43921</c:v>
                </c:pt>
                <c:pt idx="507">
                  <c:v>43922</c:v>
                </c:pt>
                <c:pt idx="508">
                  <c:v>43923</c:v>
                </c:pt>
                <c:pt idx="509">
                  <c:v>43924</c:v>
                </c:pt>
                <c:pt idx="510">
                  <c:v>43927</c:v>
                </c:pt>
                <c:pt idx="511">
                  <c:v>43928</c:v>
                </c:pt>
                <c:pt idx="512">
                  <c:v>43929</c:v>
                </c:pt>
                <c:pt idx="513">
                  <c:v>43930</c:v>
                </c:pt>
                <c:pt idx="514">
                  <c:v>43931</c:v>
                </c:pt>
                <c:pt idx="515">
                  <c:v>43934</c:v>
                </c:pt>
                <c:pt idx="516">
                  <c:v>43935</c:v>
                </c:pt>
                <c:pt idx="517">
                  <c:v>43936</c:v>
                </c:pt>
                <c:pt idx="518">
                  <c:v>43937</c:v>
                </c:pt>
                <c:pt idx="519">
                  <c:v>43938</c:v>
                </c:pt>
                <c:pt idx="520">
                  <c:v>43941</c:v>
                </c:pt>
                <c:pt idx="521">
                  <c:v>43942</c:v>
                </c:pt>
                <c:pt idx="522">
                  <c:v>43943</c:v>
                </c:pt>
                <c:pt idx="523">
                  <c:v>43944</c:v>
                </c:pt>
                <c:pt idx="524">
                  <c:v>43945</c:v>
                </c:pt>
                <c:pt idx="525">
                  <c:v>43948</c:v>
                </c:pt>
                <c:pt idx="526">
                  <c:v>43949</c:v>
                </c:pt>
                <c:pt idx="527">
                  <c:v>43950</c:v>
                </c:pt>
                <c:pt idx="528">
                  <c:v>43951</c:v>
                </c:pt>
                <c:pt idx="529">
                  <c:v>43952</c:v>
                </c:pt>
                <c:pt idx="530">
                  <c:v>43955</c:v>
                </c:pt>
                <c:pt idx="531">
                  <c:v>43956</c:v>
                </c:pt>
                <c:pt idx="532">
                  <c:v>43957</c:v>
                </c:pt>
                <c:pt idx="533">
                  <c:v>43958</c:v>
                </c:pt>
                <c:pt idx="534">
                  <c:v>43959</c:v>
                </c:pt>
                <c:pt idx="535">
                  <c:v>43962</c:v>
                </c:pt>
                <c:pt idx="536">
                  <c:v>43963</c:v>
                </c:pt>
                <c:pt idx="537">
                  <c:v>43964</c:v>
                </c:pt>
                <c:pt idx="538">
                  <c:v>43965</c:v>
                </c:pt>
                <c:pt idx="539">
                  <c:v>43966</c:v>
                </c:pt>
                <c:pt idx="540">
                  <c:v>43969</c:v>
                </c:pt>
                <c:pt idx="541">
                  <c:v>43970</c:v>
                </c:pt>
                <c:pt idx="542">
                  <c:v>43971</c:v>
                </c:pt>
                <c:pt idx="543">
                  <c:v>43972</c:v>
                </c:pt>
                <c:pt idx="544">
                  <c:v>43973</c:v>
                </c:pt>
                <c:pt idx="545">
                  <c:v>43976</c:v>
                </c:pt>
                <c:pt idx="546">
                  <c:v>43977</c:v>
                </c:pt>
                <c:pt idx="547">
                  <c:v>43978</c:v>
                </c:pt>
                <c:pt idx="548">
                  <c:v>43979</c:v>
                </c:pt>
                <c:pt idx="549">
                  <c:v>43980</c:v>
                </c:pt>
                <c:pt idx="550">
                  <c:v>43983</c:v>
                </c:pt>
                <c:pt idx="551">
                  <c:v>43984</c:v>
                </c:pt>
                <c:pt idx="552">
                  <c:v>43985</c:v>
                </c:pt>
                <c:pt idx="553">
                  <c:v>43986</c:v>
                </c:pt>
                <c:pt idx="554">
                  <c:v>43987</c:v>
                </c:pt>
                <c:pt idx="555">
                  <c:v>43990</c:v>
                </c:pt>
                <c:pt idx="556">
                  <c:v>43991</c:v>
                </c:pt>
                <c:pt idx="557">
                  <c:v>43992</c:v>
                </c:pt>
                <c:pt idx="558">
                  <c:v>43993</c:v>
                </c:pt>
                <c:pt idx="559">
                  <c:v>43994</c:v>
                </c:pt>
                <c:pt idx="560">
                  <c:v>43997</c:v>
                </c:pt>
                <c:pt idx="561">
                  <c:v>43998</c:v>
                </c:pt>
                <c:pt idx="562">
                  <c:v>43999</c:v>
                </c:pt>
                <c:pt idx="563">
                  <c:v>44000</c:v>
                </c:pt>
                <c:pt idx="564">
                  <c:v>44001</c:v>
                </c:pt>
                <c:pt idx="565">
                  <c:v>44004</c:v>
                </c:pt>
                <c:pt idx="566">
                  <c:v>44005</c:v>
                </c:pt>
                <c:pt idx="567">
                  <c:v>44006</c:v>
                </c:pt>
                <c:pt idx="568">
                  <c:v>44007</c:v>
                </c:pt>
                <c:pt idx="569">
                  <c:v>44008</c:v>
                </c:pt>
                <c:pt idx="570">
                  <c:v>44011</c:v>
                </c:pt>
                <c:pt idx="571">
                  <c:v>44012</c:v>
                </c:pt>
                <c:pt idx="572">
                  <c:v>44013</c:v>
                </c:pt>
                <c:pt idx="573">
                  <c:v>44014</c:v>
                </c:pt>
                <c:pt idx="574">
                  <c:v>44015</c:v>
                </c:pt>
                <c:pt idx="575">
                  <c:v>44018</c:v>
                </c:pt>
                <c:pt idx="576">
                  <c:v>44019</c:v>
                </c:pt>
                <c:pt idx="577">
                  <c:v>44020</c:v>
                </c:pt>
                <c:pt idx="578">
                  <c:v>44021</c:v>
                </c:pt>
                <c:pt idx="579">
                  <c:v>44022</c:v>
                </c:pt>
                <c:pt idx="580">
                  <c:v>44025</c:v>
                </c:pt>
                <c:pt idx="581">
                  <c:v>44026</c:v>
                </c:pt>
                <c:pt idx="582">
                  <c:v>44027</c:v>
                </c:pt>
                <c:pt idx="583">
                  <c:v>44028</c:v>
                </c:pt>
                <c:pt idx="584">
                  <c:v>44029</c:v>
                </c:pt>
                <c:pt idx="585">
                  <c:v>44032</c:v>
                </c:pt>
                <c:pt idx="586">
                  <c:v>44033</c:v>
                </c:pt>
                <c:pt idx="587">
                  <c:v>44034</c:v>
                </c:pt>
                <c:pt idx="588">
                  <c:v>44035</c:v>
                </c:pt>
                <c:pt idx="589">
                  <c:v>44036</c:v>
                </c:pt>
                <c:pt idx="590">
                  <c:v>44039</c:v>
                </c:pt>
                <c:pt idx="591">
                  <c:v>44040</c:v>
                </c:pt>
                <c:pt idx="592">
                  <c:v>44041</c:v>
                </c:pt>
                <c:pt idx="593">
                  <c:v>44042</c:v>
                </c:pt>
                <c:pt idx="594">
                  <c:v>44043</c:v>
                </c:pt>
                <c:pt idx="595">
                  <c:v>44046</c:v>
                </c:pt>
                <c:pt idx="596">
                  <c:v>44047</c:v>
                </c:pt>
                <c:pt idx="597">
                  <c:v>44048</c:v>
                </c:pt>
                <c:pt idx="598">
                  <c:v>44049</c:v>
                </c:pt>
                <c:pt idx="599">
                  <c:v>44050</c:v>
                </c:pt>
                <c:pt idx="600">
                  <c:v>44053</c:v>
                </c:pt>
                <c:pt idx="601">
                  <c:v>44054</c:v>
                </c:pt>
                <c:pt idx="602">
                  <c:v>44055</c:v>
                </c:pt>
                <c:pt idx="603">
                  <c:v>44056</c:v>
                </c:pt>
                <c:pt idx="604">
                  <c:v>44057</c:v>
                </c:pt>
                <c:pt idx="605">
                  <c:v>44060</c:v>
                </c:pt>
                <c:pt idx="606">
                  <c:v>44061</c:v>
                </c:pt>
                <c:pt idx="607">
                  <c:v>44062</c:v>
                </c:pt>
                <c:pt idx="608">
                  <c:v>44063</c:v>
                </c:pt>
                <c:pt idx="609">
                  <c:v>44064</c:v>
                </c:pt>
                <c:pt idx="610">
                  <c:v>44067</c:v>
                </c:pt>
                <c:pt idx="611">
                  <c:v>44068</c:v>
                </c:pt>
                <c:pt idx="612">
                  <c:v>44069</c:v>
                </c:pt>
                <c:pt idx="613">
                  <c:v>44070</c:v>
                </c:pt>
                <c:pt idx="614">
                  <c:v>44071</c:v>
                </c:pt>
                <c:pt idx="615">
                  <c:v>44074</c:v>
                </c:pt>
                <c:pt idx="616">
                  <c:v>44075</c:v>
                </c:pt>
                <c:pt idx="617">
                  <c:v>44076</c:v>
                </c:pt>
                <c:pt idx="618">
                  <c:v>44077</c:v>
                </c:pt>
                <c:pt idx="619">
                  <c:v>44078</c:v>
                </c:pt>
                <c:pt idx="620">
                  <c:v>44081</c:v>
                </c:pt>
                <c:pt idx="621">
                  <c:v>44082</c:v>
                </c:pt>
                <c:pt idx="622">
                  <c:v>44083</c:v>
                </c:pt>
                <c:pt idx="623">
                  <c:v>44084</c:v>
                </c:pt>
                <c:pt idx="624">
                  <c:v>44085</c:v>
                </c:pt>
                <c:pt idx="625">
                  <c:v>44088</c:v>
                </c:pt>
                <c:pt idx="626">
                  <c:v>44089</c:v>
                </c:pt>
                <c:pt idx="627">
                  <c:v>44090</c:v>
                </c:pt>
                <c:pt idx="628">
                  <c:v>44091</c:v>
                </c:pt>
                <c:pt idx="629">
                  <c:v>44092</c:v>
                </c:pt>
                <c:pt idx="630">
                  <c:v>44095</c:v>
                </c:pt>
                <c:pt idx="631">
                  <c:v>44096</c:v>
                </c:pt>
                <c:pt idx="632">
                  <c:v>44097</c:v>
                </c:pt>
                <c:pt idx="633">
                  <c:v>44098</c:v>
                </c:pt>
                <c:pt idx="634">
                  <c:v>44099</c:v>
                </c:pt>
                <c:pt idx="635">
                  <c:v>44102</c:v>
                </c:pt>
                <c:pt idx="636">
                  <c:v>44103</c:v>
                </c:pt>
                <c:pt idx="637">
                  <c:v>44104</c:v>
                </c:pt>
                <c:pt idx="638">
                  <c:v>44105</c:v>
                </c:pt>
                <c:pt idx="639">
                  <c:v>44106</c:v>
                </c:pt>
                <c:pt idx="640">
                  <c:v>44109</c:v>
                </c:pt>
                <c:pt idx="641">
                  <c:v>44110</c:v>
                </c:pt>
                <c:pt idx="642">
                  <c:v>44111</c:v>
                </c:pt>
                <c:pt idx="643">
                  <c:v>44112</c:v>
                </c:pt>
                <c:pt idx="644">
                  <c:v>44113</c:v>
                </c:pt>
                <c:pt idx="645">
                  <c:v>44116</c:v>
                </c:pt>
                <c:pt idx="646">
                  <c:v>44117</c:v>
                </c:pt>
                <c:pt idx="647">
                  <c:v>44118</c:v>
                </c:pt>
                <c:pt idx="648">
                  <c:v>44119</c:v>
                </c:pt>
                <c:pt idx="649">
                  <c:v>44120</c:v>
                </c:pt>
                <c:pt idx="650">
                  <c:v>44123</c:v>
                </c:pt>
                <c:pt idx="651">
                  <c:v>44124</c:v>
                </c:pt>
                <c:pt idx="652">
                  <c:v>44125</c:v>
                </c:pt>
                <c:pt idx="653">
                  <c:v>44126</c:v>
                </c:pt>
                <c:pt idx="654">
                  <c:v>44127</c:v>
                </c:pt>
                <c:pt idx="655">
                  <c:v>44130</c:v>
                </c:pt>
                <c:pt idx="656">
                  <c:v>44131</c:v>
                </c:pt>
                <c:pt idx="657">
                  <c:v>44132</c:v>
                </c:pt>
                <c:pt idx="658">
                  <c:v>44133</c:v>
                </c:pt>
                <c:pt idx="659">
                  <c:v>44134</c:v>
                </c:pt>
                <c:pt idx="660">
                  <c:v>44137</c:v>
                </c:pt>
                <c:pt idx="661">
                  <c:v>44138</c:v>
                </c:pt>
                <c:pt idx="662">
                  <c:v>44139</c:v>
                </c:pt>
                <c:pt idx="663">
                  <c:v>44140</c:v>
                </c:pt>
                <c:pt idx="664">
                  <c:v>44141</c:v>
                </c:pt>
                <c:pt idx="665">
                  <c:v>44144</c:v>
                </c:pt>
                <c:pt idx="666">
                  <c:v>44145</c:v>
                </c:pt>
                <c:pt idx="667">
                  <c:v>44146</c:v>
                </c:pt>
                <c:pt idx="668">
                  <c:v>44147</c:v>
                </c:pt>
                <c:pt idx="669">
                  <c:v>44148</c:v>
                </c:pt>
                <c:pt idx="670">
                  <c:v>44151</c:v>
                </c:pt>
                <c:pt idx="671">
                  <c:v>44152</c:v>
                </c:pt>
                <c:pt idx="672">
                  <c:v>44153</c:v>
                </c:pt>
                <c:pt idx="673">
                  <c:v>44154</c:v>
                </c:pt>
                <c:pt idx="674">
                  <c:v>44155</c:v>
                </c:pt>
                <c:pt idx="675">
                  <c:v>44158</c:v>
                </c:pt>
                <c:pt idx="676">
                  <c:v>44159</c:v>
                </c:pt>
                <c:pt idx="677">
                  <c:v>44160</c:v>
                </c:pt>
                <c:pt idx="678">
                  <c:v>44161</c:v>
                </c:pt>
                <c:pt idx="679">
                  <c:v>44162</c:v>
                </c:pt>
                <c:pt idx="680">
                  <c:v>44165</c:v>
                </c:pt>
                <c:pt idx="681">
                  <c:v>44166</c:v>
                </c:pt>
                <c:pt idx="682">
                  <c:v>44167</c:v>
                </c:pt>
                <c:pt idx="683">
                  <c:v>44168</c:v>
                </c:pt>
                <c:pt idx="684">
                  <c:v>44169</c:v>
                </c:pt>
                <c:pt idx="685">
                  <c:v>44172</c:v>
                </c:pt>
                <c:pt idx="686">
                  <c:v>44173</c:v>
                </c:pt>
                <c:pt idx="687">
                  <c:v>44174</c:v>
                </c:pt>
                <c:pt idx="688">
                  <c:v>44175</c:v>
                </c:pt>
                <c:pt idx="689">
                  <c:v>44176</c:v>
                </c:pt>
                <c:pt idx="690">
                  <c:v>44179</c:v>
                </c:pt>
                <c:pt idx="691">
                  <c:v>44180</c:v>
                </c:pt>
                <c:pt idx="692">
                  <c:v>44181</c:v>
                </c:pt>
                <c:pt idx="693">
                  <c:v>44182</c:v>
                </c:pt>
                <c:pt idx="694">
                  <c:v>44183</c:v>
                </c:pt>
                <c:pt idx="695">
                  <c:v>44186</c:v>
                </c:pt>
                <c:pt idx="696">
                  <c:v>44187</c:v>
                </c:pt>
                <c:pt idx="697">
                  <c:v>44188</c:v>
                </c:pt>
                <c:pt idx="698">
                  <c:v>44189</c:v>
                </c:pt>
                <c:pt idx="699">
                  <c:v>44190</c:v>
                </c:pt>
                <c:pt idx="700">
                  <c:v>44193</c:v>
                </c:pt>
                <c:pt idx="701">
                  <c:v>44194</c:v>
                </c:pt>
                <c:pt idx="702">
                  <c:v>44195</c:v>
                </c:pt>
                <c:pt idx="703">
                  <c:v>44196</c:v>
                </c:pt>
                <c:pt idx="704">
                  <c:v>44197</c:v>
                </c:pt>
                <c:pt idx="705">
                  <c:v>44200</c:v>
                </c:pt>
                <c:pt idx="706">
                  <c:v>44201</c:v>
                </c:pt>
                <c:pt idx="707">
                  <c:v>44202</c:v>
                </c:pt>
                <c:pt idx="708">
                  <c:v>44203</c:v>
                </c:pt>
                <c:pt idx="709">
                  <c:v>44204</c:v>
                </c:pt>
                <c:pt idx="710">
                  <c:v>44207</c:v>
                </c:pt>
                <c:pt idx="711">
                  <c:v>44208</c:v>
                </c:pt>
                <c:pt idx="712">
                  <c:v>44209</c:v>
                </c:pt>
                <c:pt idx="713">
                  <c:v>44210</c:v>
                </c:pt>
                <c:pt idx="714">
                  <c:v>44211</c:v>
                </c:pt>
                <c:pt idx="715">
                  <c:v>44214</c:v>
                </c:pt>
                <c:pt idx="716">
                  <c:v>44215</c:v>
                </c:pt>
                <c:pt idx="717">
                  <c:v>44216</c:v>
                </c:pt>
                <c:pt idx="718">
                  <c:v>44217</c:v>
                </c:pt>
                <c:pt idx="719">
                  <c:v>44218</c:v>
                </c:pt>
                <c:pt idx="720">
                  <c:v>44221</c:v>
                </c:pt>
                <c:pt idx="721">
                  <c:v>44222</c:v>
                </c:pt>
                <c:pt idx="722">
                  <c:v>44223</c:v>
                </c:pt>
                <c:pt idx="723">
                  <c:v>44224</c:v>
                </c:pt>
                <c:pt idx="724">
                  <c:v>44225</c:v>
                </c:pt>
                <c:pt idx="725">
                  <c:v>44228</c:v>
                </c:pt>
                <c:pt idx="726">
                  <c:v>44229</c:v>
                </c:pt>
                <c:pt idx="727">
                  <c:v>44230</c:v>
                </c:pt>
                <c:pt idx="728">
                  <c:v>44231</c:v>
                </c:pt>
                <c:pt idx="729">
                  <c:v>44232</c:v>
                </c:pt>
                <c:pt idx="730">
                  <c:v>44235</c:v>
                </c:pt>
                <c:pt idx="731">
                  <c:v>44236</c:v>
                </c:pt>
                <c:pt idx="732">
                  <c:v>44237</c:v>
                </c:pt>
                <c:pt idx="733">
                  <c:v>44238</c:v>
                </c:pt>
                <c:pt idx="734">
                  <c:v>44239</c:v>
                </c:pt>
                <c:pt idx="735">
                  <c:v>44242</c:v>
                </c:pt>
                <c:pt idx="736">
                  <c:v>44243</c:v>
                </c:pt>
                <c:pt idx="737">
                  <c:v>44244</c:v>
                </c:pt>
                <c:pt idx="738">
                  <c:v>44245</c:v>
                </c:pt>
                <c:pt idx="739">
                  <c:v>44246</c:v>
                </c:pt>
                <c:pt idx="740">
                  <c:v>44249</c:v>
                </c:pt>
                <c:pt idx="741">
                  <c:v>44250</c:v>
                </c:pt>
                <c:pt idx="742">
                  <c:v>44251</c:v>
                </c:pt>
                <c:pt idx="743">
                  <c:v>44252</c:v>
                </c:pt>
                <c:pt idx="744">
                  <c:v>44253</c:v>
                </c:pt>
                <c:pt idx="745">
                  <c:v>44256</c:v>
                </c:pt>
                <c:pt idx="746">
                  <c:v>44257</c:v>
                </c:pt>
                <c:pt idx="747">
                  <c:v>44258</c:v>
                </c:pt>
                <c:pt idx="748">
                  <c:v>44259</c:v>
                </c:pt>
                <c:pt idx="749">
                  <c:v>44260</c:v>
                </c:pt>
                <c:pt idx="750">
                  <c:v>44263</c:v>
                </c:pt>
                <c:pt idx="751">
                  <c:v>44264</c:v>
                </c:pt>
                <c:pt idx="752">
                  <c:v>44265</c:v>
                </c:pt>
                <c:pt idx="753">
                  <c:v>44266</c:v>
                </c:pt>
                <c:pt idx="754">
                  <c:v>44267</c:v>
                </c:pt>
                <c:pt idx="755">
                  <c:v>44270</c:v>
                </c:pt>
                <c:pt idx="756">
                  <c:v>44271</c:v>
                </c:pt>
                <c:pt idx="757">
                  <c:v>44272</c:v>
                </c:pt>
                <c:pt idx="758">
                  <c:v>44273</c:v>
                </c:pt>
                <c:pt idx="759">
                  <c:v>44274</c:v>
                </c:pt>
                <c:pt idx="760">
                  <c:v>44277</c:v>
                </c:pt>
                <c:pt idx="761">
                  <c:v>44278</c:v>
                </c:pt>
                <c:pt idx="762">
                  <c:v>44279</c:v>
                </c:pt>
                <c:pt idx="763">
                  <c:v>44280</c:v>
                </c:pt>
                <c:pt idx="764">
                  <c:v>44281</c:v>
                </c:pt>
                <c:pt idx="765">
                  <c:v>44284</c:v>
                </c:pt>
                <c:pt idx="766">
                  <c:v>44285</c:v>
                </c:pt>
                <c:pt idx="767">
                  <c:v>44286</c:v>
                </c:pt>
                <c:pt idx="768">
                  <c:v>44287</c:v>
                </c:pt>
                <c:pt idx="769">
                  <c:v>44288</c:v>
                </c:pt>
                <c:pt idx="770">
                  <c:v>44291</c:v>
                </c:pt>
                <c:pt idx="771">
                  <c:v>44292</c:v>
                </c:pt>
                <c:pt idx="772">
                  <c:v>44293</c:v>
                </c:pt>
                <c:pt idx="773">
                  <c:v>44294</c:v>
                </c:pt>
                <c:pt idx="774">
                  <c:v>44295</c:v>
                </c:pt>
                <c:pt idx="775">
                  <c:v>44298</c:v>
                </c:pt>
                <c:pt idx="776">
                  <c:v>44299</c:v>
                </c:pt>
                <c:pt idx="777">
                  <c:v>44300</c:v>
                </c:pt>
                <c:pt idx="778">
                  <c:v>44301</c:v>
                </c:pt>
                <c:pt idx="779">
                  <c:v>44302</c:v>
                </c:pt>
                <c:pt idx="780">
                  <c:v>44305</c:v>
                </c:pt>
                <c:pt idx="781">
                  <c:v>44306</c:v>
                </c:pt>
                <c:pt idx="782">
                  <c:v>44307</c:v>
                </c:pt>
                <c:pt idx="783">
                  <c:v>44308</c:v>
                </c:pt>
                <c:pt idx="784">
                  <c:v>44309</c:v>
                </c:pt>
                <c:pt idx="785">
                  <c:v>44312</c:v>
                </c:pt>
                <c:pt idx="786">
                  <c:v>44313</c:v>
                </c:pt>
                <c:pt idx="787">
                  <c:v>44314</c:v>
                </c:pt>
                <c:pt idx="788">
                  <c:v>44315</c:v>
                </c:pt>
                <c:pt idx="789">
                  <c:v>44316</c:v>
                </c:pt>
              </c:numCache>
            </c:numRef>
          </c:cat>
          <c:val>
            <c:numRef>
              <c:f>Daily!$E$11:$E$1003</c:f>
              <c:numCache>
                <c:formatCode>General</c:formatCode>
                <c:ptCount val="993"/>
                <c:pt idx="0">
                  <c:v>351.47</c:v>
                </c:pt>
                <c:pt idx="1">
                  <c:v>351.46</c:v>
                </c:pt>
                <c:pt idx="2">
                  <c:v>349.67</c:v>
                </c:pt>
                <c:pt idx="3">
                  <c:v>350.3</c:v>
                </c:pt>
                <c:pt idx="4">
                  <c:v>352.83</c:v>
                </c:pt>
                <c:pt idx="5">
                  <c:v>355.52</c:v>
                </c:pt>
                <c:pt idx="6">
                  <c:v>355</c:v>
                </c:pt>
                <c:pt idx="7">
                  <c:v>356.36</c:v>
                </c:pt>
                <c:pt idx="8">
                  <c:v>356.36</c:v>
                </c:pt>
                <c:pt idx="9">
                  <c:v>355.93</c:v>
                </c:pt>
                <c:pt idx="10">
                  <c:v>355.93</c:v>
                </c:pt>
                <c:pt idx="11">
                  <c:v>354.93</c:v>
                </c:pt>
                <c:pt idx="12">
                  <c:v>355.05</c:v>
                </c:pt>
                <c:pt idx="13">
                  <c:v>355.28</c:v>
                </c:pt>
                <c:pt idx="14">
                  <c:v>355.03</c:v>
                </c:pt>
                <c:pt idx="15">
                  <c:v>355.19</c:v>
                </c:pt>
                <c:pt idx="16">
                  <c:v>353.87</c:v>
                </c:pt>
                <c:pt idx="17">
                  <c:v>354.32</c:v>
                </c:pt>
                <c:pt idx="18">
                  <c:v>347.96</c:v>
                </c:pt>
                <c:pt idx="19">
                  <c:v>347.27</c:v>
                </c:pt>
                <c:pt idx="20">
                  <c:v>347.52</c:v>
                </c:pt>
                <c:pt idx="21">
                  <c:v>347.39</c:v>
                </c:pt>
                <c:pt idx="22">
                  <c:v>345.68</c:v>
                </c:pt>
                <c:pt idx="23">
                  <c:v>345.36</c:v>
                </c:pt>
                <c:pt idx="24">
                  <c:v>339.85</c:v>
                </c:pt>
                <c:pt idx="25">
                  <c:v>339.85</c:v>
                </c:pt>
                <c:pt idx="26">
                  <c:v>334.36</c:v>
                </c:pt>
                <c:pt idx="27">
                  <c:v>341.74</c:v>
                </c:pt>
                <c:pt idx="28">
                  <c:v>341.03</c:v>
                </c:pt>
                <c:pt idx="29">
                  <c:v>339.04</c:v>
                </c:pt>
                <c:pt idx="30">
                  <c:v>337</c:v>
                </c:pt>
                <c:pt idx="31">
                  <c:v>346.69</c:v>
                </c:pt>
                <c:pt idx="32">
                  <c:v>345.25</c:v>
                </c:pt>
                <c:pt idx="33">
                  <c:v>346.79</c:v>
                </c:pt>
                <c:pt idx="34">
                  <c:v>351</c:v>
                </c:pt>
                <c:pt idx="35">
                  <c:v>351.43</c:v>
                </c:pt>
                <c:pt idx="36">
                  <c:v>345.58</c:v>
                </c:pt>
                <c:pt idx="37">
                  <c:v>351.08</c:v>
                </c:pt>
                <c:pt idx="38">
                  <c:v>357.07</c:v>
                </c:pt>
                <c:pt idx="39">
                  <c:v>359.44</c:v>
                </c:pt>
                <c:pt idx="40">
                  <c:v>359.44</c:v>
                </c:pt>
                <c:pt idx="41">
                  <c:v>359.4</c:v>
                </c:pt>
                <c:pt idx="42">
                  <c:v>361.2</c:v>
                </c:pt>
                <c:pt idx="43">
                  <c:v>361.2</c:v>
                </c:pt>
                <c:pt idx="44">
                  <c:v>361.2</c:v>
                </c:pt>
                <c:pt idx="45">
                  <c:v>360.98</c:v>
                </c:pt>
                <c:pt idx="46">
                  <c:v>361.49</c:v>
                </c:pt>
                <c:pt idx="47">
                  <c:v>360.24</c:v>
                </c:pt>
                <c:pt idx="48">
                  <c:v>358.01</c:v>
                </c:pt>
                <c:pt idx="49">
                  <c:v>358.01</c:v>
                </c:pt>
                <c:pt idx="50">
                  <c:v>358.11</c:v>
                </c:pt>
                <c:pt idx="51">
                  <c:v>357.87</c:v>
                </c:pt>
                <c:pt idx="52">
                  <c:v>357.87</c:v>
                </c:pt>
                <c:pt idx="53">
                  <c:v>357.87</c:v>
                </c:pt>
                <c:pt idx="54">
                  <c:v>357.86</c:v>
                </c:pt>
                <c:pt idx="55">
                  <c:v>353.56</c:v>
                </c:pt>
                <c:pt idx="56">
                  <c:v>350.42</c:v>
                </c:pt>
                <c:pt idx="57">
                  <c:v>350.42</c:v>
                </c:pt>
                <c:pt idx="58">
                  <c:v>346.69</c:v>
                </c:pt>
                <c:pt idx="59">
                  <c:v>346.69</c:v>
                </c:pt>
                <c:pt idx="60">
                  <c:v>346.64</c:v>
                </c:pt>
                <c:pt idx="61">
                  <c:v>343.48</c:v>
                </c:pt>
                <c:pt idx="62">
                  <c:v>344.19</c:v>
                </c:pt>
                <c:pt idx="63">
                  <c:v>344.11</c:v>
                </c:pt>
                <c:pt idx="64">
                  <c:v>339.14</c:v>
                </c:pt>
                <c:pt idx="65">
                  <c:v>340.07</c:v>
                </c:pt>
                <c:pt idx="66">
                  <c:v>340.1</c:v>
                </c:pt>
                <c:pt idx="67">
                  <c:v>340.1</c:v>
                </c:pt>
                <c:pt idx="68">
                  <c:v>339.19</c:v>
                </c:pt>
                <c:pt idx="69">
                  <c:v>335.93</c:v>
                </c:pt>
                <c:pt idx="70">
                  <c:v>335.93</c:v>
                </c:pt>
                <c:pt idx="71">
                  <c:v>335.91</c:v>
                </c:pt>
                <c:pt idx="72">
                  <c:v>333.41</c:v>
                </c:pt>
                <c:pt idx="73">
                  <c:v>333.32</c:v>
                </c:pt>
                <c:pt idx="74">
                  <c:v>332.73</c:v>
                </c:pt>
                <c:pt idx="75">
                  <c:v>330.27</c:v>
                </c:pt>
                <c:pt idx="76">
                  <c:v>330.27</c:v>
                </c:pt>
                <c:pt idx="77">
                  <c:v>330.24</c:v>
                </c:pt>
                <c:pt idx="78">
                  <c:v>323.91000000000003</c:v>
                </c:pt>
                <c:pt idx="79">
                  <c:v>329.95</c:v>
                </c:pt>
                <c:pt idx="80">
                  <c:v>329.95</c:v>
                </c:pt>
                <c:pt idx="81">
                  <c:v>329.57</c:v>
                </c:pt>
                <c:pt idx="82">
                  <c:v>329.53</c:v>
                </c:pt>
                <c:pt idx="83">
                  <c:v>329.67</c:v>
                </c:pt>
                <c:pt idx="84">
                  <c:v>301.83</c:v>
                </c:pt>
                <c:pt idx="85">
                  <c:v>301.83</c:v>
                </c:pt>
                <c:pt idx="86">
                  <c:v>301.83</c:v>
                </c:pt>
                <c:pt idx="87">
                  <c:v>302.17</c:v>
                </c:pt>
                <c:pt idx="88">
                  <c:v>302.17</c:v>
                </c:pt>
                <c:pt idx="89">
                  <c:v>302.17</c:v>
                </c:pt>
                <c:pt idx="90">
                  <c:v>302.17</c:v>
                </c:pt>
                <c:pt idx="91">
                  <c:v>305.36</c:v>
                </c:pt>
                <c:pt idx="92">
                  <c:v>305.36</c:v>
                </c:pt>
                <c:pt idx="93">
                  <c:v>315.17</c:v>
                </c:pt>
                <c:pt idx="94">
                  <c:v>314.70999999999998</c:v>
                </c:pt>
                <c:pt idx="95">
                  <c:v>317.04000000000002</c:v>
                </c:pt>
                <c:pt idx="96">
                  <c:v>318.32</c:v>
                </c:pt>
                <c:pt idx="97">
                  <c:v>321.49</c:v>
                </c:pt>
                <c:pt idx="98">
                  <c:v>321.42</c:v>
                </c:pt>
                <c:pt idx="99">
                  <c:v>322.39999999999998</c:v>
                </c:pt>
                <c:pt idx="100">
                  <c:v>322.75</c:v>
                </c:pt>
                <c:pt idx="101">
                  <c:v>319.22000000000003</c:v>
                </c:pt>
                <c:pt idx="102">
                  <c:v>325.06</c:v>
                </c:pt>
                <c:pt idx="103">
                  <c:v>325.06</c:v>
                </c:pt>
                <c:pt idx="104">
                  <c:v>324.33999999999997</c:v>
                </c:pt>
                <c:pt idx="105">
                  <c:v>324.2</c:v>
                </c:pt>
                <c:pt idx="106">
                  <c:v>327.24</c:v>
                </c:pt>
                <c:pt idx="107">
                  <c:v>327.18</c:v>
                </c:pt>
                <c:pt idx="108">
                  <c:v>327.19</c:v>
                </c:pt>
                <c:pt idx="109">
                  <c:v>327.64</c:v>
                </c:pt>
                <c:pt idx="110">
                  <c:v>327.64999999999998</c:v>
                </c:pt>
                <c:pt idx="111">
                  <c:v>326.69</c:v>
                </c:pt>
                <c:pt idx="112">
                  <c:v>326.43</c:v>
                </c:pt>
                <c:pt idx="113">
                  <c:v>326.48</c:v>
                </c:pt>
                <c:pt idx="114">
                  <c:v>327.95</c:v>
                </c:pt>
                <c:pt idx="115">
                  <c:v>327.88</c:v>
                </c:pt>
                <c:pt idx="116">
                  <c:v>327.94</c:v>
                </c:pt>
                <c:pt idx="117">
                  <c:v>327.10000000000002</c:v>
                </c:pt>
                <c:pt idx="118">
                  <c:v>327.10000000000002</c:v>
                </c:pt>
                <c:pt idx="119">
                  <c:v>327.14</c:v>
                </c:pt>
                <c:pt idx="120">
                  <c:v>333.5</c:v>
                </c:pt>
                <c:pt idx="121">
                  <c:v>333.48</c:v>
                </c:pt>
                <c:pt idx="122">
                  <c:v>333.52</c:v>
                </c:pt>
                <c:pt idx="123">
                  <c:v>328.57</c:v>
                </c:pt>
                <c:pt idx="124">
                  <c:v>328.57</c:v>
                </c:pt>
                <c:pt idx="125">
                  <c:v>328.57</c:v>
                </c:pt>
                <c:pt idx="126">
                  <c:v>328.57</c:v>
                </c:pt>
                <c:pt idx="127">
                  <c:v>337.13</c:v>
                </c:pt>
                <c:pt idx="128">
                  <c:v>341.21</c:v>
                </c:pt>
                <c:pt idx="129">
                  <c:v>333.51</c:v>
                </c:pt>
                <c:pt idx="130">
                  <c:v>334.95</c:v>
                </c:pt>
                <c:pt idx="131">
                  <c:v>335.5</c:v>
                </c:pt>
                <c:pt idx="132">
                  <c:v>331.04</c:v>
                </c:pt>
                <c:pt idx="133">
                  <c:v>331.04</c:v>
                </c:pt>
                <c:pt idx="134">
                  <c:v>337.22</c:v>
                </c:pt>
                <c:pt idx="135">
                  <c:v>340.38</c:v>
                </c:pt>
                <c:pt idx="136">
                  <c:v>340.38</c:v>
                </c:pt>
                <c:pt idx="137">
                  <c:v>341.1</c:v>
                </c:pt>
                <c:pt idx="138">
                  <c:v>340.85</c:v>
                </c:pt>
                <c:pt idx="139">
                  <c:v>340.99</c:v>
                </c:pt>
                <c:pt idx="140">
                  <c:v>340.99</c:v>
                </c:pt>
                <c:pt idx="141">
                  <c:v>341.65</c:v>
                </c:pt>
                <c:pt idx="142">
                  <c:v>340.61</c:v>
                </c:pt>
                <c:pt idx="143">
                  <c:v>338.04</c:v>
                </c:pt>
                <c:pt idx="144">
                  <c:v>338.04</c:v>
                </c:pt>
                <c:pt idx="145">
                  <c:v>338.16</c:v>
                </c:pt>
                <c:pt idx="146">
                  <c:v>338.05</c:v>
                </c:pt>
                <c:pt idx="147">
                  <c:v>338.14</c:v>
                </c:pt>
                <c:pt idx="148">
                  <c:v>335.01</c:v>
                </c:pt>
                <c:pt idx="149">
                  <c:v>335.01</c:v>
                </c:pt>
                <c:pt idx="150">
                  <c:v>335.01</c:v>
                </c:pt>
                <c:pt idx="151">
                  <c:v>335.01</c:v>
                </c:pt>
                <c:pt idx="152">
                  <c:v>335.01</c:v>
                </c:pt>
                <c:pt idx="153">
                  <c:v>327.48</c:v>
                </c:pt>
                <c:pt idx="154">
                  <c:v>328.46</c:v>
                </c:pt>
                <c:pt idx="155">
                  <c:v>325.36</c:v>
                </c:pt>
                <c:pt idx="156">
                  <c:v>325.24</c:v>
                </c:pt>
                <c:pt idx="157">
                  <c:v>325.32</c:v>
                </c:pt>
                <c:pt idx="158">
                  <c:v>325.35000000000002</c:v>
                </c:pt>
                <c:pt idx="159">
                  <c:v>325.36</c:v>
                </c:pt>
                <c:pt idx="160">
                  <c:v>324.51</c:v>
                </c:pt>
                <c:pt idx="161">
                  <c:v>324.16000000000003</c:v>
                </c:pt>
                <c:pt idx="162">
                  <c:v>307.91000000000003</c:v>
                </c:pt>
                <c:pt idx="163">
                  <c:v>307.91000000000003</c:v>
                </c:pt>
                <c:pt idx="164">
                  <c:v>307.91000000000003</c:v>
                </c:pt>
                <c:pt idx="165">
                  <c:v>307.67</c:v>
                </c:pt>
                <c:pt idx="166">
                  <c:v>307.74</c:v>
                </c:pt>
                <c:pt idx="167">
                  <c:v>307.89999999999998</c:v>
                </c:pt>
                <c:pt idx="168">
                  <c:v>307.91000000000003</c:v>
                </c:pt>
                <c:pt idx="169">
                  <c:v>307.91000000000003</c:v>
                </c:pt>
                <c:pt idx="170">
                  <c:v>297.70999999999998</c:v>
                </c:pt>
                <c:pt idx="171">
                  <c:v>293.58</c:v>
                </c:pt>
                <c:pt idx="172">
                  <c:v>290.83</c:v>
                </c:pt>
                <c:pt idx="173">
                  <c:v>294.49</c:v>
                </c:pt>
                <c:pt idx="174">
                  <c:v>294.04000000000002</c:v>
                </c:pt>
                <c:pt idx="175">
                  <c:v>293.77</c:v>
                </c:pt>
                <c:pt idx="176">
                  <c:v>293.77</c:v>
                </c:pt>
                <c:pt idx="177">
                  <c:v>293.77</c:v>
                </c:pt>
                <c:pt idx="178">
                  <c:v>293.87</c:v>
                </c:pt>
                <c:pt idx="179">
                  <c:v>293.87</c:v>
                </c:pt>
                <c:pt idx="180">
                  <c:v>287.61</c:v>
                </c:pt>
                <c:pt idx="181">
                  <c:v>287.61</c:v>
                </c:pt>
                <c:pt idx="182">
                  <c:v>287.61</c:v>
                </c:pt>
                <c:pt idx="183">
                  <c:v>287.61</c:v>
                </c:pt>
                <c:pt idx="184">
                  <c:v>279.61</c:v>
                </c:pt>
                <c:pt idx="185">
                  <c:v>279.61</c:v>
                </c:pt>
                <c:pt idx="186">
                  <c:v>279.83999999999997</c:v>
                </c:pt>
                <c:pt idx="187">
                  <c:v>279.83999999999997</c:v>
                </c:pt>
                <c:pt idx="188">
                  <c:v>282.58999999999997</c:v>
                </c:pt>
                <c:pt idx="189">
                  <c:v>278.56</c:v>
                </c:pt>
                <c:pt idx="190">
                  <c:v>278.5</c:v>
                </c:pt>
                <c:pt idx="191">
                  <c:v>278.43</c:v>
                </c:pt>
                <c:pt idx="192">
                  <c:v>280.36</c:v>
                </c:pt>
                <c:pt idx="193">
                  <c:v>283.75</c:v>
                </c:pt>
                <c:pt idx="194">
                  <c:v>282.67</c:v>
                </c:pt>
                <c:pt idx="195">
                  <c:v>292.22000000000003</c:v>
                </c:pt>
                <c:pt idx="196">
                  <c:v>292.22000000000003</c:v>
                </c:pt>
                <c:pt idx="197">
                  <c:v>293.13</c:v>
                </c:pt>
                <c:pt idx="198">
                  <c:v>293.13</c:v>
                </c:pt>
                <c:pt idx="199">
                  <c:v>296.47000000000003</c:v>
                </c:pt>
                <c:pt idx="200">
                  <c:v>302.85000000000002</c:v>
                </c:pt>
                <c:pt idx="201">
                  <c:v>302.85000000000002</c:v>
                </c:pt>
                <c:pt idx="202">
                  <c:v>311.62</c:v>
                </c:pt>
                <c:pt idx="203">
                  <c:v>305.85000000000002</c:v>
                </c:pt>
                <c:pt idx="204">
                  <c:v>305.85000000000002</c:v>
                </c:pt>
                <c:pt idx="205">
                  <c:v>314.88</c:v>
                </c:pt>
                <c:pt idx="206">
                  <c:v>327.79</c:v>
                </c:pt>
                <c:pt idx="207">
                  <c:v>328.74</c:v>
                </c:pt>
                <c:pt idx="208">
                  <c:v>327.73</c:v>
                </c:pt>
                <c:pt idx="209">
                  <c:v>333.17</c:v>
                </c:pt>
                <c:pt idx="210">
                  <c:v>332.75</c:v>
                </c:pt>
                <c:pt idx="211">
                  <c:v>332.99</c:v>
                </c:pt>
                <c:pt idx="212">
                  <c:v>332.99</c:v>
                </c:pt>
                <c:pt idx="213">
                  <c:v>332.99</c:v>
                </c:pt>
                <c:pt idx="214">
                  <c:v>332.75</c:v>
                </c:pt>
                <c:pt idx="215">
                  <c:v>332.34</c:v>
                </c:pt>
                <c:pt idx="216">
                  <c:v>332.34</c:v>
                </c:pt>
                <c:pt idx="217">
                  <c:v>323.74</c:v>
                </c:pt>
                <c:pt idx="218">
                  <c:v>323.74</c:v>
                </c:pt>
                <c:pt idx="219">
                  <c:v>313.42</c:v>
                </c:pt>
                <c:pt idx="220">
                  <c:v>313.56</c:v>
                </c:pt>
                <c:pt idx="221">
                  <c:v>313.56</c:v>
                </c:pt>
                <c:pt idx="222">
                  <c:v>313.56</c:v>
                </c:pt>
                <c:pt idx="223">
                  <c:v>311.67</c:v>
                </c:pt>
                <c:pt idx="224">
                  <c:v>314.95999999999998</c:v>
                </c:pt>
                <c:pt idx="225">
                  <c:v>315.8</c:v>
                </c:pt>
                <c:pt idx="226">
                  <c:v>316.95</c:v>
                </c:pt>
                <c:pt idx="227">
                  <c:v>321.52999999999997</c:v>
                </c:pt>
                <c:pt idx="228">
                  <c:v>321.86</c:v>
                </c:pt>
                <c:pt idx="229">
                  <c:v>322.86</c:v>
                </c:pt>
                <c:pt idx="230">
                  <c:v>322.60000000000002</c:v>
                </c:pt>
                <c:pt idx="231">
                  <c:v>322.60000000000002</c:v>
                </c:pt>
                <c:pt idx="232">
                  <c:v>323.17</c:v>
                </c:pt>
                <c:pt idx="233">
                  <c:v>323.48</c:v>
                </c:pt>
                <c:pt idx="234">
                  <c:v>323.8</c:v>
                </c:pt>
                <c:pt idx="235">
                  <c:v>324.08999999999997</c:v>
                </c:pt>
                <c:pt idx="236">
                  <c:v>323.88</c:v>
                </c:pt>
                <c:pt idx="237">
                  <c:v>324.02</c:v>
                </c:pt>
                <c:pt idx="238">
                  <c:v>325.49</c:v>
                </c:pt>
                <c:pt idx="239">
                  <c:v>326.64</c:v>
                </c:pt>
                <c:pt idx="240">
                  <c:v>323.62</c:v>
                </c:pt>
                <c:pt idx="241">
                  <c:v>323.62</c:v>
                </c:pt>
                <c:pt idx="242">
                  <c:v>323.52</c:v>
                </c:pt>
                <c:pt idx="243">
                  <c:v>323.52</c:v>
                </c:pt>
                <c:pt idx="244">
                  <c:v>323.52</c:v>
                </c:pt>
                <c:pt idx="245">
                  <c:v>322.35000000000002</c:v>
                </c:pt>
                <c:pt idx="246">
                  <c:v>313.41000000000003</c:v>
                </c:pt>
                <c:pt idx="247">
                  <c:v>313.13</c:v>
                </c:pt>
                <c:pt idx="248">
                  <c:v>313.74</c:v>
                </c:pt>
                <c:pt idx="249">
                  <c:v>310.75</c:v>
                </c:pt>
                <c:pt idx="250">
                  <c:v>311.07</c:v>
                </c:pt>
                <c:pt idx="251">
                  <c:v>308.10000000000002</c:v>
                </c:pt>
                <c:pt idx="252">
                  <c:v>305.95999999999998</c:v>
                </c:pt>
                <c:pt idx="253">
                  <c:v>309.33999999999997</c:v>
                </c:pt>
                <c:pt idx="254">
                  <c:v>307.48</c:v>
                </c:pt>
                <c:pt idx="255">
                  <c:v>307.48</c:v>
                </c:pt>
                <c:pt idx="256">
                  <c:v>310.89</c:v>
                </c:pt>
                <c:pt idx="257">
                  <c:v>312.26</c:v>
                </c:pt>
                <c:pt idx="258">
                  <c:v>312.26</c:v>
                </c:pt>
                <c:pt idx="259">
                  <c:v>312.26</c:v>
                </c:pt>
                <c:pt idx="260">
                  <c:v>312.26</c:v>
                </c:pt>
                <c:pt idx="261">
                  <c:v>312.26</c:v>
                </c:pt>
                <c:pt idx="262">
                  <c:v>312.33999999999997</c:v>
                </c:pt>
                <c:pt idx="263">
                  <c:v>312.33999999999997</c:v>
                </c:pt>
                <c:pt idx="264">
                  <c:v>307.62</c:v>
                </c:pt>
                <c:pt idx="265">
                  <c:v>306.52999999999997</c:v>
                </c:pt>
                <c:pt idx="266">
                  <c:v>302.04000000000002</c:v>
                </c:pt>
                <c:pt idx="267">
                  <c:v>302.04000000000002</c:v>
                </c:pt>
                <c:pt idx="268">
                  <c:v>302.64999999999998</c:v>
                </c:pt>
                <c:pt idx="269">
                  <c:v>302.92</c:v>
                </c:pt>
                <c:pt idx="270">
                  <c:v>302.92</c:v>
                </c:pt>
                <c:pt idx="271">
                  <c:v>299.76</c:v>
                </c:pt>
                <c:pt idx="272">
                  <c:v>299.76</c:v>
                </c:pt>
                <c:pt idx="273">
                  <c:v>299.76</c:v>
                </c:pt>
                <c:pt idx="274">
                  <c:v>297</c:v>
                </c:pt>
                <c:pt idx="275">
                  <c:v>290</c:v>
                </c:pt>
                <c:pt idx="276">
                  <c:v>290</c:v>
                </c:pt>
                <c:pt idx="277">
                  <c:v>286.95</c:v>
                </c:pt>
                <c:pt idx="278">
                  <c:v>286.95</c:v>
                </c:pt>
                <c:pt idx="279">
                  <c:v>293.02999999999997</c:v>
                </c:pt>
                <c:pt idx="280">
                  <c:v>293.02999999999997</c:v>
                </c:pt>
                <c:pt idx="281">
                  <c:v>293.02999999999997</c:v>
                </c:pt>
                <c:pt idx="282">
                  <c:v>293.02999999999997</c:v>
                </c:pt>
                <c:pt idx="283">
                  <c:v>310.5</c:v>
                </c:pt>
                <c:pt idx="284">
                  <c:v>314.29000000000002</c:v>
                </c:pt>
                <c:pt idx="285">
                  <c:v>314.29000000000002</c:v>
                </c:pt>
                <c:pt idx="286">
                  <c:v>316.39</c:v>
                </c:pt>
                <c:pt idx="287">
                  <c:v>310.42</c:v>
                </c:pt>
                <c:pt idx="288">
                  <c:v>310.42</c:v>
                </c:pt>
                <c:pt idx="289">
                  <c:v>310.42</c:v>
                </c:pt>
                <c:pt idx="290">
                  <c:v>310.42</c:v>
                </c:pt>
                <c:pt idx="291">
                  <c:v>310.42</c:v>
                </c:pt>
                <c:pt idx="292">
                  <c:v>310.42</c:v>
                </c:pt>
                <c:pt idx="293">
                  <c:v>310.42</c:v>
                </c:pt>
                <c:pt idx="294">
                  <c:v>310.42</c:v>
                </c:pt>
                <c:pt idx="295">
                  <c:v>297.88</c:v>
                </c:pt>
                <c:pt idx="296">
                  <c:v>297.88</c:v>
                </c:pt>
                <c:pt idx="297">
                  <c:v>293.22000000000003</c:v>
                </c:pt>
                <c:pt idx="298">
                  <c:v>294.87</c:v>
                </c:pt>
                <c:pt idx="299">
                  <c:v>289.10000000000002</c:v>
                </c:pt>
                <c:pt idx="300">
                  <c:v>283.98</c:v>
                </c:pt>
                <c:pt idx="301">
                  <c:v>283.98</c:v>
                </c:pt>
                <c:pt idx="302">
                  <c:v>278.56</c:v>
                </c:pt>
                <c:pt idx="303">
                  <c:v>278.56</c:v>
                </c:pt>
                <c:pt idx="304">
                  <c:v>278.56</c:v>
                </c:pt>
                <c:pt idx="305">
                  <c:v>279.33999999999997</c:v>
                </c:pt>
                <c:pt idx="306">
                  <c:v>279.33999999999997</c:v>
                </c:pt>
                <c:pt idx="307">
                  <c:v>279.33999999999997</c:v>
                </c:pt>
                <c:pt idx="308">
                  <c:v>279.33999999999997</c:v>
                </c:pt>
                <c:pt idx="309">
                  <c:v>293.98</c:v>
                </c:pt>
                <c:pt idx="310">
                  <c:v>299.27</c:v>
                </c:pt>
                <c:pt idx="311">
                  <c:v>301.64</c:v>
                </c:pt>
                <c:pt idx="312">
                  <c:v>299.06</c:v>
                </c:pt>
                <c:pt idx="313">
                  <c:v>302.89999999999998</c:v>
                </c:pt>
                <c:pt idx="314">
                  <c:v>303.36</c:v>
                </c:pt>
                <c:pt idx="315">
                  <c:v>303.58999999999997</c:v>
                </c:pt>
                <c:pt idx="316">
                  <c:v>288.81</c:v>
                </c:pt>
                <c:pt idx="317">
                  <c:v>288.81</c:v>
                </c:pt>
                <c:pt idx="318">
                  <c:v>288.81</c:v>
                </c:pt>
                <c:pt idx="319">
                  <c:v>289.26</c:v>
                </c:pt>
                <c:pt idx="320">
                  <c:v>289.26</c:v>
                </c:pt>
                <c:pt idx="321">
                  <c:v>289.26</c:v>
                </c:pt>
                <c:pt idx="322">
                  <c:v>289.26</c:v>
                </c:pt>
                <c:pt idx="323">
                  <c:v>299.45</c:v>
                </c:pt>
                <c:pt idx="324">
                  <c:v>295.04000000000002</c:v>
                </c:pt>
                <c:pt idx="325">
                  <c:v>299.92</c:v>
                </c:pt>
                <c:pt idx="326">
                  <c:v>299.92</c:v>
                </c:pt>
                <c:pt idx="327">
                  <c:v>294.33999999999997</c:v>
                </c:pt>
                <c:pt idx="328">
                  <c:v>294.33999999999997</c:v>
                </c:pt>
                <c:pt idx="329">
                  <c:v>293.83</c:v>
                </c:pt>
                <c:pt idx="330">
                  <c:v>293.83</c:v>
                </c:pt>
                <c:pt idx="331">
                  <c:v>293.83</c:v>
                </c:pt>
                <c:pt idx="332">
                  <c:v>293.83</c:v>
                </c:pt>
                <c:pt idx="333">
                  <c:v>293.62</c:v>
                </c:pt>
                <c:pt idx="334">
                  <c:v>294.06</c:v>
                </c:pt>
                <c:pt idx="335">
                  <c:v>294.06</c:v>
                </c:pt>
                <c:pt idx="336">
                  <c:v>294.06</c:v>
                </c:pt>
                <c:pt idx="337">
                  <c:v>290.35000000000002</c:v>
                </c:pt>
                <c:pt idx="338">
                  <c:v>290.35000000000002</c:v>
                </c:pt>
                <c:pt idx="339">
                  <c:v>290.35000000000002</c:v>
                </c:pt>
                <c:pt idx="340">
                  <c:v>285.16000000000003</c:v>
                </c:pt>
                <c:pt idx="341">
                  <c:v>285.16000000000003</c:v>
                </c:pt>
                <c:pt idx="342">
                  <c:v>285.16000000000003</c:v>
                </c:pt>
                <c:pt idx="343">
                  <c:v>285.16000000000003</c:v>
                </c:pt>
                <c:pt idx="344">
                  <c:v>285.16000000000003</c:v>
                </c:pt>
                <c:pt idx="345">
                  <c:v>285.16000000000003</c:v>
                </c:pt>
                <c:pt idx="346">
                  <c:v>285.24</c:v>
                </c:pt>
                <c:pt idx="347">
                  <c:v>280.06</c:v>
                </c:pt>
                <c:pt idx="348">
                  <c:v>282.23</c:v>
                </c:pt>
                <c:pt idx="349">
                  <c:v>281.32</c:v>
                </c:pt>
                <c:pt idx="350">
                  <c:v>281.32</c:v>
                </c:pt>
                <c:pt idx="351">
                  <c:v>269.77</c:v>
                </c:pt>
                <c:pt idx="352">
                  <c:v>269.27</c:v>
                </c:pt>
                <c:pt idx="353">
                  <c:v>269.61</c:v>
                </c:pt>
                <c:pt idx="354">
                  <c:v>269.61</c:v>
                </c:pt>
                <c:pt idx="355">
                  <c:v>269.61</c:v>
                </c:pt>
                <c:pt idx="356">
                  <c:v>269.61</c:v>
                </c:pt>
                <c:pt idx="357">
                  <c:v>257.11</c:v>
                </c:pt>
                <c:pt idx="358">
                  <c:v>251.05</c:v>
                </c:pt>
                <c:pt idx="359">
                  <c:v>251.05</c:v>
                </c:pt>
                <c:pt idx="360">
                  <c:v>250.53</c:v>
                </c:pt>
                <c:pt idx="361">
                  <c:v>242.83</c:v>
                </c:pt>
                <c:pt idx="362">
                  <c:v>242.49</c:v>
                </c:pt>
                <c:pt idx="363">
                  <c:v>242.74</c:v>
                </c:pt>
                <c:pt idx="364">
                  <c:v>243.3</c:v>
                </c:pt>
                <c:pt idx="365">
                  <c:v>243.16</c:v>
                </c:pt>
                <c:pt idx="366">
                  <c:v>243.1</c:v>
                </c:pt>
                <c:pt idx="367">
                  <c:v>233.32</c:v>
                </c:pt>
                <c:pt idx="368">
                  <c:v>233.32</c:v>
                </c:pt>
                <c:pt idx="369">
                  <c:v>233.32</c:v>
                </c:pt>
                <c:pt idx="370">
                  <c:v>233.19</c:v>
                </c:pt>
                <c:pt idx="371">
                  <c:v>234.9</c:v>
                </c:pt>
                <c:pt idx="372">
                  <c:v>227.7</c:v>
                </c:pt>
                <c:pt idx="373">
                  <c:v>227.96</c:v>
                </c:pt>
                <c:pt idx="374">
                  <c:v>227.96</c:v>
                </c:pt>
                <c:pt idx="375">
                  <c:v>229.2</c:v>
                </c:pt>
                <c:pt idx="376">
                  <c:v>225.88</c:v>
                </c:pt>
                <c:pt idx="377">
                  <c:v>226.05</c:v>
                </c:pt>
                <c:pt idx="378">
                  <c:v>230.16</c:v>
                </c:pt>
                <c:pt idx="379">
                  <c:v>226.79</c:v>
                </c:pt>
                <c:pt idx="380">
                  <c:v>226.79</c:v>
                </c:pt>
                <c:pt idx="381">
                  <c:v>226.79</c:v>
                </c:pt>
                <c:pt idx="382">
                  <c:v>233.11</c:v>
                </c:pt>
                <c:pt idx="383">
                  <c:v>233.11</c:v>
                </c:pt>
                <c:pt idx="384">
                  <c:v>234.33</c:v>
                </c:pt>
                <c:pt idx="385">
                  <c:v>239.88</c:v>
                </c:pt>
                <c:pt idx="386">
                  <c:v>239.88</c:v>
                </c:pt>
                <c:pt idx="387">
                  <c:v>239.88</c:v>
                </c:pt>
                <c:pt idx="388">
                  <c:v>245.74</c:v>
                </c:pt>
                <c:pt idx="389">
                  <c:v>245.01</c:v>
                </c:pt>
                <c:pt idx="390">
                  <c:v>245.01</c:v>
                </c:pt>
                <c:pt idx="391">
                  <c:v>245.12</c:v>
                </c:pt>
                <c:pt idx="392">
                  <c:v>245.07</c:v>
                </c:pt>
                <c:pt idx="393">
                  <c:v>247.02</c:v>
                </c:pt>
                <c:pt idx="394">
                  <c:v>251.06</c:v>
                </c:pt>
                <c:pt idx="395">
                  <c:v>251.06</c:v>
                </c:pt>
                <c:pt idx="396">
                  <c:v>251.06</c:v>
                </c:pt>
                <c:pt idx="397">
                  <c:v>254.84</c:v>
                </c:pt>
                <c:pt idx="398">
                  <c:v>254.8</c:v>
                </c:pt>
                <c:pt idx="399">
                  <c:v>254.8</c:v>
                </c:pt>
                <c:pt idx="400">
                  <c:v>259.33</c:v>
                </c:pt>
                <c:pt idx="401">
                  <c:v>259.33</c:v>
                </c:pt>
                <c:pt idx="402">
                  <c:v>259.27999999999997</c:v>
                </c:pt>
                <c:pt idx="403">
                  <c:v>260.17</c:v>
                </c:pt>
                <c:pt idx="404">
                  <c:v>260.17</c:v>
                </c:pt>
                <c:pt idx="405">
                  <c:v>261.79000000000002</c:v>
                </c:pt>
                <c:pt idx="406">
                  <c:v>261.79000000000002</c:v>
                </c:pt>
                <c:pt idx="407">
                  <c:v>262.07</c:v>
                </c:pt>
                <c:pt idx="408">
                  <c:v>260.02999999999997</c:v>
                </c:pt>
                <c:pt idx="409">
                  <c:v>260.02999999999997</c:v>
                </c:pt>
                <c:pt idx="410">
                  <c:v>264.7</c:v>
                </c:pt>
                <c:pt idx="411">
                  <c:v>264.7</c:v>
                </c:pt>
                <c:pt idx="412">
                  <c:v>264.23</c:v>
                </c:pt>
                <c:pt idx="413">
                  <c:v>264.23</c:v>
                </c:pt>
                <c:pt idx="414">
                  <c:v>264.24</c:v>
                </c:pt>
                <c:pt idx="415">
                  <c:v>264.18</c:v>
                </c:pt>
                <c:pt idx="416">
                  <c:v>264.18</c:v>
                </c:pt>
                <c:pt idx="417">
                  <c:v>268.32</c:v>
                </c:pt>
                <c:pt idx="418">
                  <c:v>268.32</c:v>
                </c:pt>
                <c:pt idx="419">
                  <c:v>272.85000000000002</c:v>
                </c:pt>
                <c:pt idx="420">
                  <c:v>271.74</c:v>
                </c:pt>
                <c:pt idx="421">
                  <c:v>280.58</c:v>
                </c:pt>
                <c:pt idx="422">
                  <c:v>283.95</c:v>
                </c:pt>
                <c:pt idx="423">
                  <c:v>283.95</c:v>
                </c:pt>
                <c:pt idx="424">
                  <c:v>283.95</c:v>
                </c:pt>
                <c:pt idx="425">
                  <c:v>289.8</c:v>
                </c:pt>
                <c:pt idx="426">
                  <c:v>294.18</c:v>
                </c:pt>
                <c:pt idx="427">
                  <c:v>294.18</c:v>
                </c:pt>
                <c:pt idx="428">
                  <c:v>297.06</c:v>
                </c:pt>
                <c:pt idx="429">
                  <c:v>301.02</c:v>
                </c:pt>
                <c:pt idx="430">
                  <c:v>299.60000000000002</c:v>
                </c:pt>
                <c:pt idx="431">
                  <c:v>299.60000000000002</c:v>
                </c:pt>
                <c:pt idx="432">
                  <c:v>300.98</c:v>
                </c:pt>
                <c:pt idx="433">
                  <c:v>300.98</c:v>
                </c:pt>
                <c:pt idx="434">
                  <c:v>300.98</c:v>
                </c:pt>
                <c:pt idx="435">
                  <c:v>303.39</c:v>
                </c:pt>
                <c:pt idx="436">
                  <c:v>303.39</c:v>
                </c:pt>
                <c:pt idx="437">
                  <c:v>303.39</c:v>
                </c:pt>
                <c:pt idx="438">
                  <c:v>303.39</c:v>
                </c:pt>
                <c:pt idx="439">
                  <c:v>303.39</c:v>
                </c:pt>
                <c:pt idx="440">
                  <c:v>303.39</c:v>
                </c:pt>
                <c:pt idx="441">
                  <c:v>303.39</c:v>
                </c:pt>
                <c:pt idx="442">
                  <c:v>303.39</c:v>
                </c:pt>
                <c:pt idx="443">
                  <c:v>303.39</c:v>
                </c:pt>
                <c:pt idx="444">
                  <c:v>303.39</c:v>
                </c:pt>
                <c:pt idx="445">
                  <c:v>304.67</c:v>
                </c:pt>
                <c:pt idx="446">
                  <c:v>304.68</c:v>
                </c:pt>
                <c:pt idx="447">
                  <c:v>304.68</c:v>
                </c:pt>
                <c:pt idx="448">
                  <c:v>303.95</c:v>
                </c:pt>
                <c:pt idx="449">
                  <c:v>303.95</c:v>
                </c:pt>
                <c:pt idx="450">
                  <c:v>303.95</c:v>
                </c:pt>
                <c:pt idx="451">
                  <c:v>303.95</c:v>
                </c:pt>
                <c:pt idx="452">
                  <c:v>303.95</c:v>
                </c:pt>
                <c:pt idx="453">
                  <c:v>288.8</c:v>
                </c:pt>
                <c:pt idx="454">
                  <c:v>288.8</c:v>
                </c:pt>
                <c:pt idx="455">
                  <c:v>288.8</c:v>
                </c:pt>
                <c:pt idx="456">
                  <c:v>288.8</c:v>
                </c:pt>
                <c:pt idx="457">
                  <c:v>288.8</c:v>
                </c:pt>
                <c:pt idx="458">
                  <c:v>282.35000000000002</c:v>
                </c:pt>
                <c:pt idx="459">
                  <c:v>282.35000000000002</c:v>
                </c:pt>
                <c:pt idx="460">
                  <c:v>282.35000000000002</c:v>
                </c:pt>
                <c:pt idx="461">
                  <c:v>282.35000000000002</c:v>
                </c:pt>
                <c:pt idx="462">
                  <c:v>272.52</c:v>
                </c:pt>
                <c:pt idx="463">
                  <c:v>272.52</c:v>
                </c:pt>
                <c:pt idx="464">
                  <c:v>271.64</c:v>
                </c:pt>
                <c:pt idx="465">
                  <c:v>269.32</c:v>
                </c:pt>
                <c:pt idx="466">
                  <c:v>258.77999999999997</c:v>
                </c:pt>
                <c:pt idx="467">
                  <c:v>258.77999999999997</c:v>
                </c:pt>
                <c:pt idx="468">
                  <c:v>259.76</c:v>
                </c:pt>
                <c:pt idx="469">
                  <c:v>260</c:v>
                </c:pt>
                <c:pt idx="470">
                  <c:v>260.56</c:v>
                </c:pt>
                <c:pt idx="471">
                  <c:v>260.56</c:v>
                </c:pt>
                <c:pt idx="472">
                  <c:v>269.68</c:v>
                </c:pt>
                <c:pt idx="473">
                  <c:v>273.45</c:v>
                </c:pt>
                <c:pt idx="474">
                  <c:v>274.82</c:v>
                </c:pt>
                <c:pt idx="475">
                  <c:v>275.94</c:v>
                </c:pt>
                <c:pt idx="476">
                  <c:v>279.67</c:v>
                </c:pt>
                <c:pt idx="477">
                  <c:v>281.25</c:v>
                </c:pt>
                <c:pt idx="478">
                  <c:v>281.25</c:v>
                </c:pt>
                <c:pt idx="479">
                  <c:v>284.04000000000002</c:v>
                </c:pt>
                <c:pt idx="480">
                  <c:v>284.04000000000002</c:v>
                </c:pt>
                <c:pt idx="481">
                  <c:v>284.04000000000002</c:v>
                </c:pt>
                <c:pt idx="482">
                  <c:v>279.11</c:v>
                </c:pt>
                <c:pt idx="483">
                  <c:v>279.11</c:v>
                </c:pt>
                <c:pt idx="484">
                  <c:v>279.11</c:v>
                </c:pt>
                <c:pt idx="485">
                  <c:v>279.11</c:v>
                </c:pt>
                <c:pt idx="486">
                  <c:v>279.11</c:v>
                </c:pt>
                <c:pt idx="487">
                  <c:v>279.11</c:v>
                </c:pt>
                <c:pt idx="488">
                  <c:v>279.37</c:v>
                </c:pt>
                <c:pt idx="489">
                  <c:v>279.45</c:v>
                </c:pt>
                <c:pt idx="490">
                  <c:v>278.33999999999997</c:v>
                </c:pt>
                <c:pt idx="491">
                  <c:v>279.81</c:v>
                </c:pt>
                <c:pt idx="492">
                  <c:v>280.14</c:v>
                </c:pt>
                <c:pt idx="493">
                  <c:v>276.45999999999998</c:v>
                </c:pt>
                <c:pt idx="494">
                  <c:v>272.97000000000003</c:v>
                </c:pt>
                <c:pt idx="495">
                  <c:v>272.97000000000003</c:v>
                </c:pt>
                <c:pt idx="496">
                  <c:v>272.97000000000003</c:v>
                </c:pt>
                <c:pt idx="497">
                  <c:v>249.07</c:v>
                </c:pt>
                <c:pt idx="498">
                  <c:v>249.07</c:v>
                </c:pt>
                <c:pt idx="499">
                  <c:v>249.07</c:v>
                </c:pt>
                <c:pt idx="500">
                  <c:v>249.07</c:v>
                </c:pt>
                <c:pt idx="501">
                  <c:v>231.99</c:v>
                </c:pt>
                <c:pt idx="502">
                  <c:v>231.99</c:v>
                </c:pt>
                <c:pt idx="503">
                  <c:v>231.99</c:v>
                </c:pt>
                <c:pt idx="504">
                  <c:v>231.99</c:v>
                </c:pt>
                <c:pt idx="505">
                  <c:v>208.57</c:v>
                </c:pt>
                <c:pt idx="506">
                  <c:v>208.57</c:v>
                </c:pt>
                <c:pt idx="507">
                  <c:v>208.57</c:v>
                </c:pt>
                <c:pt idx="508">
                  <c:v>208.1</c:v>
                </c:pt>
                <c:pt idx="509">
                  <c:v>208.1</c:v>
                </c:pt>
                <c:pt idx="510">
                  <c:v>224.18</c:v>
                </c:pt>
                <c:pt idx="511">
                  <c:v>242.98</c:v>
                </c:pt>
                <c:pt idx="512">
                  <c:v>242.98</c:v>
                </c:pt>
                <c:pt idx="513">
                  <c:v>242.98</c:v>
                </c:pt>
                <c:pt idx="514">
                  <c:v>242.98</c:v>
                </c:pt>
                <c:pt idx="515">
                  <c:v>242.98</c:v>
                </c:pt>
                <c:pt idx="516">
                  <c:v>258.25</c:v>
                </c:pt>
                <c:pt idx="517">
                  <c:v>258.25</c:v>
                </c:pt>
                <c:pt idx="518">
                  <c:v>257.81</c:v>
                </c:pt>
                <c:pt idx="519">
                  <c:v>258</c:v>
                </c:pt>
                <c:pt idx="520">
                  <c:v>258</c:v>
                </c:pt>
                <c:pt idx="521">
                  <c:v>258</c:v>
                </c:pt>
                <c:pt idx="522">
                  <c:v>258</c:v>
                </c:pt>
                <c:pt idx="523">
                  <c:v>258</c:v>
                </c:pt>
                <c:pt idx="524">
                  <c:v>258</c:v>
                </c:pt>
                <c:pt idx="525">
                  <c:v>246.54</c:v>
                </c:pt>
                <c:pt idx="526">
                  <c:v>246.54</c:v>
                </c:pt>
                <c:pt idx="527">
                  <c:v>246.54</c:v>
                </c:pt>
                <c:pt idx="528">
                  <c:v>246.54</c:v>
                </c:pt>
                <c:pt idx="529">
                  <c:v>242.42</c:v>
                </c:pt>
                <c:pt idx="530">
                  <c:v>242.42</c:v>
                </c:pt>
                <c:pt idx="531">
                  <c:v>242.42</c:v>
                </c:pt>
                <c:pt idx="532">
                  <c:v>242.42</c:v>
                </c:pt>
                <c:pt idx="533">
                  <c:v>242.42</c:v>
                </c:pt>
                <c:pt idx="534">
                  <c:v>242.42</c:v>
                </c:pt>
                <c:pt idx="535">
                  <c:v>254.22</c:v>
                </c:pt>
                <c:pt idx="536">
                  <c:v>253.96</c:v>
                </c:pt>
                <c:pt idx="537">
                  <c:v>251.28</c:v>
                </c:pt>
                <c:pt idx="538">
                  <c:v>252.49</c:v>
                </c:pt>
                <c:pt idx="539">
                  <c:v>244.37</c:v>
                </c:pt>
                <c:pt idx="540">
                  <c:v>244.64</c:v>
                </c:pt>
                <c:pt idx="541">
                  <c:v>244.64</c:v>
                </c:pt>
                <c:pt idx="542">
                  <c:v>244.64</c:v>
                </c:pt>
                <c:pt idx="543">
                  <c:v>252.43</c:v>
                </c:pt>
                <c:pt idx="544">
                  <c:v>252.31</c:v>
                </c:pt>
                <c:pt idx="545">
                  <c:v>252.31</c:v>
                </c:pt>
                <c:pt idx="546">
                  <c:v>252.42</c:v>
                </c:pt>
                <c:pt idx="547">
                  <c:v>252.42</c:v>
                </c:pt>
                <c:pt idx="548">
                  <c:v>253.64</c:v>
                </c:pt>
                <c:pt idx="549">
                  <c:v>256.60000000000002</c:v>
                </c:pt>
                <c:pt idx="550">
                  <c:v>255.32</c:v>
                </c:pt>
                <c:pt idx="551">
                  <c:v>257.04000000000002</c:v>
                </c:pt>
                <c:pt idx="552">
                  <c:v>256.60000000000002</c:v>
                </c:pt>
                <c:pt idx="553">
                  <c:v>257.8</c:v>
                </c:pt>
                <c:pt idx="554">
                  <c:v>257.8</c:v>
                </c:pt>
                <c:pt idx="555">
                  <c:v>260.12</c:v>
                </c:pt>
                <c:pt idx="556">
                  <c:v>267.54000000000002</c:v>
                </c:pt>
                <c:pt idx="557">
                  <c:v>267.45999999999998</c:v>
                </c:pt>
                <c:pt idx="558">
                  <c:v>267.45999999999998</c:v>
                </c:pt>
                <c:pt idx="559">
                  <c:v>267.66000000000003</c:v>
                </c:pt>
                <c:pt idx="560">
                  <c:v>267.66000000000003</c:v>
                </c:pt>
                <c:pt idx="561">
                  <c:v>267.66000000000003</c:v>
                </c:pt>
                <c:pt idx="562">
                  <c:v>266.89999999999998</c:v>
                </c:pt>
                <c:pt idx="563">
                  <c:v>266.89999999999998</c:v>
                </c:pt>
                <c:pt idx="564">
                  <c:v>266.89999999999998</c:v>
                </c:pt>
                <c:pt idx="565">
                  <c:v>266.89999999999998</c:v>
                </c:pt>
                <c:pt idx="566">
                  <c:v>266.89999999999998</c:v>
                </c:pt>
                <c:pt idx="567">
                  <c:v>266.89999999999998</c:v>
                </c:pt>
                <c:pt idx="568">
                  <c:v>260.83</c:v>
                </c:pt>
                <c:pt idx="569">
                  <c:v>260.83</c:v>
                </c:pt>
                <c:pt idx="570">
                  <c:v>260.2</c:v>
                </c:pt>
                <c:pt idx="571">
                  <c:v>260.2</c:v>
                </c:pt>
                <c:pt idx="572">
                  <c:v>256</c:v>
                </c:pt>
                <c:pt idx="573">
                  <c:v>255.62</c:v>
                </c:pt>
                <c:pt idx="574">
                  <c:v>261.12</c:v>
                </c:pt>
                <c:pt idx="575">
                  <c:v>256.31</c:v>
                </c:pt>
                <c:pt idx="576">
                  <c:v>256.31</c:v>
                </c:pt>
                <c:pt idx="577">
                  <c:v>256.31</c:v>
                </c:pt>
                <c:pt idx="578">
                  <c:v>256.31</c:v>
                </c:pt>
                <c:pt idx="579">
                  <c:v>253.67</c:v>
                </c:pt>
                <c:pt idx="580">
                  <c:v>253.67</c:v>
                </c:pt>
                <c:pt idx="581">
                  <c:v>257.08999999999997</c:v>
                </c:pt>
                <c:pt idx="582">
                  <c:v>257.64</c:v>
                </c:pt>
                <c:pt idx="583">
                  <c:v>259.06</c:v>
                </c:pt>
                <c:pt idx="584">
                  <c:v>261.51</c:v>
                </c:pt>
                <c:pt idx="585">
                  <c:v>265.72000000000003</c:v>
                </c:pt>
                <c:pt idx="586">
                  <c:v>265.72000000000003</c:v>
                </c:pt>
                <c:pt idx="587">
                  <c:v>267.92</c:v>
                </c:pt>
                <c:pt idx="588">
                  <c:v>271.24</c:v>
                </c:pt>
                <c:pt idx="589">
                  <c:v>271.24</c:v>
                </c:pt>
                <c:pt idx="590">
                  <c:v>270.01</c:v>
                </c:pt>
                <c:pt idx="591">
                  <c:v>270.01</c:v>
                </c:pt>
                <c:pt idx="592">
                  <c:v>276.41000000000003</c:v>
                </c:pt>
                <c:pt idx="593">
                  <c:v>277.68</c:v>
                </c:pt>
                <c:pt idx="594">
                  <c:v>277.68</c:v>
                </c:pt>
                <c:pt idx="595">
                  <c:v>277.68</c:v>
                </c:pt>
                <c:pt idx="596">
                  <c:v>281.33</c:v>
                </c:pt>
                <c:pt idx="597">
                  <c:v>280.89</c:v>
                </c:pt>
                <c:pt idx="598">
                  <c:v>284.82</c:v>
                </c:pt>
                <c:pt idx="599">
                  <c:v>285.39</c:v>
                </c:pt>
                <c:pt idx="600">
                  <c:v>283.77999999999997</c:v>
                </c:pt>
                <c:pt idx="601">
                  <c:v>283.77999999999997</c:v>
                </c:pt>
                <c:pt idx="602">
                  <c:v>283.77999999999997</c:v>
                </c:pt>
                <c:pt idx="603">
                  <c:v>283.77999999999997</c:v>
                </c:pt>
                <c:pt idx="604">
                  <c:v>283.77999999999997</c:v>
                </c:pt>
                <c:pt idx="605">
                  <c:v>283.87</c:v>
                </c:pt>
                <c:pt idx="606">
                  <c:v>283.87</c:v>
                </c:pt>
                <c:pt idx="607">
                  <c:v>283.87</c:v>
                </c:pt>
                <c:pt idx="608">
                  <c:v>281.79000000000002</c:v>
                </c:pt>
                <c:pt idx="609">
                  <c:v>281.79000000000002</c:v>
                </c:pt>
                <c:pt idx="610">
                  <c:v>281.79000000000002</c:v>
                </c:pt>
                <c:pt idx="611">
                  <c:v>283.70999999999998</c:v>
                </c:pt>
                <c:pt idx="612">
                  <c:v>287.82</c:v>
                </c:pt>
                <c:pt idx="613">
                  <c:v>287.82</c:v>
                </c:pt>
                <c:pt idx="614">
                  <c:v>287.82</c:v>
                </c:pt>
                <c:pt idx="615">
                  <c:v>287.82</c:v>
                </c:pt>
                <c:pt idx="616">
                  <c:v>289.04000000000002</c:v>
                </c:pt>
                <c:pt idx="617">
                  <c:v>297.24</c:v>
                </c:pt>
                <c:pt idx="618">
                  <c:v>300.58</c:v>
                </c:pt>
                <c:pt idx="619">
                  <c:v>299.20999999999998</c:v>
                </c:pt>
                <c:pt idx="620">
                  <c:v>299.70999999999998</c:v>
                </c:pt>
                <c:pt idx="621">
                  <c:v>302.92</c:v>
                </c:pt>
                <c:pt idx="622">
                  <c:v>301.91000000000003</c:v>
                </c:pt>
                <c:pt idx="623">
                  <c:v>301.91000000000003</c:v>
                </c:pt>
                <c:pt idx="624">
                  <c:v>301.95999999999998</c:v>
                </c:pt>
                <c:pt idx="625">
                  <c:v>302.12</c:v>
                </c:pt>
                <c:pt idx="626">
                  <c:v>302.12</c:v>
                </c:pt>
                <c:pt idx="627">
                  <c:v>302.12</c:v>
                </c:pt>
                <c:pt idx="628">
                  <c:v>302.12</c:v>
                </c:pt>
                <c:pt idx="629">
                  <c:v>301.67</c:v>
                </c:pt>
                <c:pt idx="630">
                  <c:v>299.8</c:v>
                </c:pt>
                <c:pt idx="631">
                  <c:v>299.8</c:v>
                </c:pt>
                <c:pt idx="632">
                  <c:v>297.75</c:v>
                </c:pt>
                <c:pt idx="633">
                  <c:v>296.64</c:v>
                </c:pt>
                <c:pt idx="634">
                  <c:v>297</c:v>
                </c:pt>
                <c:pt idx="635">
                  <c:v>297</c:v>
                </c:pt>
                <c:pt idx="636">
                  <c:v>297</c:v>
                </c:pt>
                <c:pt idx="637">
                  <c:v>297</c:v>
                </c:pt>
                <c:pt idx="638">
                  <c:v>292.92</c:v>
                </c:pt>
                <c:pt idx="639">
                  <c:v>291.58999999999997</c:v>
                </c:pt>
                <c:pt idx="640">
                  <c:v>291.58999999999997</c:v>
                </c:pt>
                <c:pt idx="641">
                  <c:v>291.58999999999997</c:v>
                </c:pt>
                <c:pt idx="642">
                  <c:v>291.58999999999997</c:v>
                </c:pt>
                <c:pt idx="643">
                  <c:v>283.01</c:v>
                </c:pt>
                <c:pt idx="644">
                  <c:v>283</c:v>
                </c:pt>
                <c:pt idx="645">
                  <c:v>283</c:v>
                </c:pt>
                <c:pt idx="646">
                  <c:v>285.33999999999997</c:v>
                </c:pt>
                <c:pt idx="647">
                  <c:v>287.22000000000003</c:v>
                </c:pt>
                <c:pt idx="648">
                  <c:v>287.22000000000003</c:v>
                </c:pt>
                <c:pt idx="649">
                  <c:v>285.66000000000003</c:v>
                </c:pt>
                <c:pt idx="650">
                  <c:v>287.99</c:v>
                </c:pt>
                <c:pt idx="651">
                  <c:v>287.99</c:v>
                </c:pt>
                <c:pt idx="652">
                  <c:v>287.99</c:v>
                </c:pt>
                <c:pt idx="653">
                  <c:v>293.93</c:v>
                </c:pt>
                <c:pt idx="654">
                  <c:v>293.93</c:v>
                </c:pt>
                <c:pt idx="655">
                  <c:v>290.82</c:v>
                </c:pt>
                <c:pt idx="656">
                  <c:v>292.86</c:v>
                </c:pt>
                <c:pt idx="657">
                  <c:v>293.33</c:v>
                </c:pt>
                <c:pt idx="658">
                  <c:v>293.33</c:v>
                </c:pt>
                <c:pt idx="659">
                  <c:v>293.33</c:v>
                </c:pt>
                <c:pt idx="660">
                  <c:v>293.33</c:v>
                </c:pt>
                <c:pt idx="661">
                  <c:v>294.89</c:v>
                </c:pt>
                <c:pt idx="662">
                  <c:v>295.63</c:v>
                </c:pt>
                <c:pt idx="663">
                  <c:v>295.63</c:v>
                </c:pt>
                <c:pt idx="664">
                  <c:v>300.97000000000003</c:v>
                </c:pt>
                <c:pt idx="665">
                  <c:v>300.97000000000003</c:v>
                </c:pt>
                <c:pt idx="666">
                  <c:v>300.97000000000003</c:v>
                </c:pt>
                <c:pt idx="667">
                  <c:v>305.54000000000002</c:v>
                </c:pt>
                <c:pt idx="668">
                  <c:v>306.5</c:v>
                </c:pt>
                <c:pt idx="669">
                  <c:v>307.06</c:v>
                </c:pt>
                <c:pt idx="670">
                  <c:v>316.25</c:v>
                </c:pt>
                <c:pt idx="671">
                  <c:v>316.25</c:v>
                </c:pt>
                <c:pt idx="672">
                  <c:v>329</c:v>
                </c:pt>
                <c:pt idx="673">
                  <c:v>334.87</c:v>
                </c:pt>
                <c:pt idx="674">
                  <c:v>338.25</c:v>
                </c:pt>
                <c:pt idx="675">
                  <c:v>339.87</c:v>
                </c:pt>
                <c:pt idx="676">
                  <c:v>339.87</c:v>
                </c:pt>
                <c:pt idx="677">
                  <c:v>344.99</c:v>
                </c:pt>
                <c:pt idx="678">
                  <c:v>348.71</c:v>
                </c:pt>
                <c:pt idx="679">
                  <c:v>354.79</c:v>
                </c:pt>
                <c:pt idx="680">
                  <c:v>354.79</c:v>
                </c:pt>
                <c:pt idx="681">
                  <c:v>356.56</c:v>
                </c:pt>
                <c:pt idx="682">
                  <c:v>359.48</c:v>
                </c:pt>
                <c:pt idx="683">
                  <c:v>361.61</c:v>
                </c:pt>
                <c:pt idx="684">
                  <c:v>360.95</c:v>
                </c:pt>
                <c:pt idx="685">
                  <c:v>376.41</c:v>
                </c:pt>
                <c:pt idx="686">
                  <c:v>376.41</c:v>
                </c:pt>
                <c:pt idx="687">
                  <c:v>388.9</c:v>
                </c:pt>
                <c:pt idx="688">
                  <c:v>388.9</c:v>
                </c:pt>
                <c:pt idx="689">
                  <c:v>401.13</c:v>
                </c:pt>
                <c:pt idx="690">
                  <c:v>421.24</c:v>
                </c:pt>
                <c:pt idx="691">
                  <c:v>428.86</c:v>
                </c:pt>
                <c:pt idx="692">
                  <c:v>437.33</c:v>
                </c:pt>
                <c:pt idx="693">
                  <c:v>444.95</c:v>
                </c:pt>
                <c:pt idx="694">
                  <c:v>450.91</c:v>
                </c:pt>
                <c:pt idx="695">
                  <c:v>466.35</c:v>
                </c:pt>
                <c:pt idx="696">
                  <c:v>471.25</c:v>
                </c:pt>
                <c:pt idx="697">
                  <c:v>471.25</c:v>
                </c:pt>
                <c:pt idx="698">
                  <c:v>472.64</c:v>
                </c:pt>
                <c:pt idx="699">
                  <c:v>472.64</c:v>
                </c:pt>
                <c:pt idx="700">
                  <c:v>472.64</c:v>
                </c:pt>
                <c:pt idx="701">
                  <c:v>472.64</c:v>
                </c:pt>
                <c:pt idx="702">
                  <c:v>472.64</c:v>
                </c:pt>
                <c:pt idx="703">
                  <c:v>472.64</c:v>
                </c:pt>
                <c:pt idx="704">
                  <c:v>472.64</c:v>
                </c:pt>
                <c:pt idx="705">
                  <c:v>472.64</c:v>
                </c:pt>
                <c:pt idx="706">
                  <c:v>472.64</c:v>
                </c:pt>
                <c:pt idx="707">
                  <c:v>480.33</c:v>
                </c:pt>
                <c:pt idx="708">
                  <c:v>480.5</c:v>
                </c:pt>
                <c:pt idx="709">
                  <c:v>479.46</c:v>
                </c:pt>
                <c:pt idx="710">
                  <c:v>481.23</c:v>
                </c:pt>
                <c:pt idx="711">
                  <c:v>481.23</c:v>
                </c:pt>
                <c:pt idx="712">
                  <c:v>481.18</c:v>
                </c:pt>
                <c:pt idx="713">
                  <c:v>481.18</c:v>
                </c:pt>
                <c:pt idx="714">
                  <c:v>460.52</c:v>
                </c:pt>
                <c:pt idx="715">
                  <c:v>460.52</c:v>
                </c:pt>
                <c:pt idx="716">
                  <c:v>451.4</c:v>
                </c:pt>
                <c:pt idx="717">
                  <c:v>439.18</c:v>
                </c:pt>
                <c:pt idx="718">
                  <c:v>437.8</c:v>
                </c:pt>
                <c:pt idx="719">
                  <c:v>437.8</c:v>
                </c:pt>
                <c:pt idx="720">
                  <c:v>437.8</c:v>
                </c:pt>
                <c:pt idx="721">
                  <c:v>434.66</c:v>
                </c:pt>
                <c:pt idx="722">
                  <c:v>413.17</c:v>
                </c:pt>
                <c:pt idx="723">
                  <c:v>413.14</c:v>
                </c:pt>
                <c:pt idx="724">
                  <c:v>413.14</c:v>
                </c:pt>
                <c:pt idx="725">
                  <c:v>413.14</c:v>
                </c:pt>
                <c:pt idx="726">
                  <c:v>408.64</c:v>
                </c:pt>
                <c:pt idx="727">
                  <c:v>401.35</c:v>
                </c:pt>
                <c:pt idx="728">
                  <c:v>401.35</c:v>
                </c:pt>
                <c:pt idx="729">
                  <c:v>386.21</c:v>
                </c:pt>
                <c:pt idx="730">
                  <c:v>386.21</c:v>
                </c:pt>
                <c:pt idx="731">
                  <c:v>386.21</c:v>
                </c:pt>
                <c:pt idx="732">
                  <c:v>396.04</c:v>
                </c:pt>
                <c:pt idx="733">
                  <c:v>409.57</c:v>
                </c:pt>
                <c:pt idx="734">
                  <c:v>408.69</c:v>
                </c:pt>
                <c:pt idx="735">
                  <c:v>408.69</c:v>
                </c:pt>
                <c:pt idx="736">
                  <c:v>408.69</c:v>
                </c:pt>
                <c:pt idx="737">
                  <c:v>408.69</c:v>
                </c:pt>
                <c:pt idx="738">
                  <c:v>418</c:v>
                </c:pt>
                <c:pt idx="739">
                  <c:v>418</c:v>
                </c:pt>
                <c:pt idx="740">
                  <c:v>433.41</c:v>
                </c:pt>
                <c:pt idx="741">
                  <c:v>438.55</c:v>
                </c:pt>
                <c:pt idx="742">
                  <c:v>445.8</c:v>
                </c:pt>
                <c:pt idx="743">
                  <c:v>452.47</c:v>
                </c:pt>
                <c:pt idx="744">
                  <c:v>456.55</c:v>
                </c:pt>
                <c:pt idx="745">
                  <c:v>459.85</c:v>
                </c:pt>
                <c:pt idx="746">
                  <c:v>459.85</c:v>
                </c:pt>
                <c:pt idx="747">
                  <c:v>459.92</c:v>
                </c:pt>
                <c:pt idx="748">
                  <c:v>463.99</c:v>
                </c:pt>
                <c:pt idx="749">
                  <c:v>462.74</c:v>
                </c:pt>
                <c:pt idx="750">
                  <c:v>462.74</c:v>
                </c:pt>
                <c:pt idx="751">
                  <c:v>456.95</c:v>
                </c:pt>
                <c:pt idx="752">
                  <c:v>456.95</c:v>
                </c:pt>
                <c:pt idx="753">
                  <c:v>455.6</c:v>
                </c:pt>
                <c:pt idx="754">
                  <c:v>439.99</c:v>
                </c:pt>
                <c:pt idx="755">
                  <c:v>439.99</c:v>
                </c:pt>
                <c:pt idx="756">
                  <c:v>439.99</c:v>
                </c:pt>
                <c:pt idx="757">
                  <c:v>438.17</c:v>
                </c:pt>
                <c:pt idx="758">
                  <c:v>438.17</c:v>
                </c:pt>
                <c:pt idx="759">
                  <c:v>438.17</c:v>
                </c:pt>
                <c:pt idx="760">
                  <c:v>438.17</c:v>
                </c:pt>
                <c:pt idx="761">
                  <c:v>438.17</c:v>
                </c:pt>
                <c:pt idx="762">
                  <c:v>438.17</c:v>
                </c:pt>
                <c:pt idx="763">
                  <c:v>414.02</c:v>
                </c:pt>
                <c:pt idx="764">
                  <c:v>413.96</c:v>
                </c:pt>
                <c:pt idx="765">
                  <c:v>426.23</c:v>
                </c:pt>
                <c:pt idx="766">
                  <c:v>427.63</c:v>
                </c:pt>
                <c:pt idx="767">
                  <c:v>430</c:v>
                </c:pt>
                <c:pt idx="768">
                  <c:v>422.91</c:v>
                </c:pt>
                <c:pt idx="769">
                  <c:v>422.91</c:v>
                </c:pt>
                <c:pt idx="770">
                  <c:v>422.91</c:v>
                </c:pt>
                <c:pt idx="771">
                  <c:v>427.47</c:v>
                </c:pt>
                <c:pt idx="772">
                  <c:v>434.82</c:v>
                </c:pt>
                <c:pt idx="773">
                  <c:v>434.39</c:v>
                </c:pt>
                <c:pt idx="774">
                  <c:v>429.26</c:v>
                </c:pt>
                <c:pt idx="775">
                  <c:v>429.26</c:v>
                </c:pt>
                <c:pt idx="776">
                  <c:v>429.26</c:v>
                </c:pt>
                <c:pt idx="777">
                  <c:v>429.26</c:v>
                </c:pt>
                <c:pt idx="778">
                  <c:v>429.26</c:v>
                </c:pt>
                <c:pt idx="779">
                  <c:v>429.24</c:v>
                </c:pt>
                <c:pt idx="780">
                  <c:v>422.97</c:v>
                </c:pt>
                <c:pt idx="781">
                  <c:v>422.22</c:v>
                </c:pt>
                <c:pt idx="782">
                  <c:v>431.49</c:v>
                </c:pt>
                <c:pt idx="783">
                  <c:v>431.49</c:v>
                </c:pt>
                <c:pt idx="784">
                  <c:v>430.62</c:v>
                </c:pt>
                <c:pt idx="785">
                  <c:v>431.44</c:v>
                </c:pt>
                <c:pt idx="786">
                  <c:v>431.53</c:v>
                </c:pt>
                <c:pt idx="787">
                  <c:v>432.57</c:v>
                </c:pt>
                <c:pt idx="788">
                  <c:v>432.57</c:v>
                </c:pt>
                <c:pt idx="789">
                  <c:v>454.44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CD-4B12-9C35-F0F526284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786864"/>
        <c:axId val="537787256"/>
      </c:lineChart>
      <c:dateAx>
        <c:axId val="53778686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87256"/>
        <c:crosses val="autoZero"/>
        <c:auto val="1"/>
        <c:lblOffset val="100"/>
        <c:baseTimeUnit val="days"/>
      </c:dateAx>
      <c:valAx>
        <c:axId val="537787256"/>
        <c:scaling>
          <c:orientation val="minMax"/>
          <c:min val="2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86864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HCC</a:t>
            </a:r>
            <a:r>
              <a:rPr lang="en-GB"/>
              <a:t> </a:t>
            </a:r>
            <a:r>
              <a:rPr lang="en-GB" b="1">
                <a:solidFill>
                  <a:srgbClr val="7030A0"/>
                </a:solidFill>
              </a:rPr>
              <a:t>vs</a:t>
            </a:r>
            <a:r>
              <a:rPr lang="en-GB"/>
              <a:t> </a:t>
            </a:r>
            <a:r>
              <a:rPr lang="en-GB" b="1">
                <a:solidFill>
                  <a:sysClr val="windowText" lastClr="000000"/>
                </a:solidFill>
              </a:rPr>
              <a:t>PHCC fob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Daily!$P$11:$P$1003</c:f>
              <c:numCache>
                <c:formatCode>m/d/yyyy</c:formatCode>
                <c:ptCount val="993"/>
                <c:pt idx="0">
                  <c:v>43213</c:v>
                </c:pt>
                <c:pt idx="1">
                  <c:v>43214</c:v>
                </c:pt>
                <c:pt idx="2">
                  <c:v>43215</c:v>
                </c:pt>
                <c:pt idx="3">
                  <c:v>43216</c:v>
                </c:pt>
                <c:pt idx="4">
                  <c:v>43217</c:v>
                </c:pt>
                <c:pt idx="5">
                  <c:v>43220</c:v>
                </c:pt>
                <c:pt idx="6">
                  <c:v>43221</c:v>
                </c:pt>
                <c:pt idx="7">
                  <c:v>43222</c:v>
                </c:pt>
                <c:pt idx="8">
                  <c:v>43223</c:v>
                </c:pt>
                <c:pt idx="9">
                  <c:v>43224</c:v>
                </c:pt>
                <c:pt idx="10">
                  <c:v>43227</c:v>
                </c:pt>
                <c:pt idx="11">
                  <c:v>43228</c:v>
                </c:pt>
                <c:pt idx="12">
                  <c:v>43229</c:v>
                </c:pt>
                <c:pt idx="13">
                  <c:v>43230</c:v>
                </c:pt>
                <c:pt idx="14">
                  <c:v>43231</c:v>
                </c:pt>
                <c:pt idx="15">
                  <c:v>43234</c:v>
                </c:pt>
                <c:pt idx="16">
                  <c:v>43235</c:v>
                </c:pt>
                <c:pt idx="17">
                  <c:v>43236</c:v>
                </c:pt>
                <c:pt idx="18">
                  <c:v>43237</c:v>
                </c:pt>
                <c:pt idx="19">
                  <c:v>43238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43248</c:v>
                </c:pt>
                <c:pt idx="26">
                  <c:v>43249</c:v>
                </c:pt>
                <c:pt idx="27">
                  <c:v>43250</c:v>
                </c:pt>
                <c:pt idx="28">
                  <c:v>43251</c:v>
                </c:pt>
                <c:pt idx="29">
                  <c:v>43252</c:v>
                </c:pt>
                <c:pt idx="30">
                  <c:v>43255</c:v>
                </c:pt>
                <c:pt idx="31">
                  <c:v>43256</c:v>
                </c:pt>
                <c:pt idx="32">
                  <c:v>43257</c:v>
                </c:pt>
                <c:pt idx="33">
                  <c:v>43258</c:v>
                </c:pt>
                <c:pt idx="34">
                  <c:v>43259</c:v>
                </c:pt>
                <c:pt idx="35">
                  <c:v>43262</c:v>
                </c:pt>
                <c:pt idx="36">
                  <c:v>43263</c:v>
                </c:pt>
                <c:pt idx="37">
                  <c:v>43264</c:v>
                </c:pt>
                <c:pt idx="38">
                  <c:v>43265</c:v>
                </c:pt>
                <c:pt idx="39">
                  <c:v>43266</c:v>
                </c:pt>
                <c:pt idx="40">
                  <c:v>43269</c:v>
                </c:pt>
                <c:pt idx="41">
                  <c:v>43270</c:v>
                </c:pt>
                <c:pt idx="42">
                  <c:v>43271</c:v>
                </c:pt>
                <c:pt idx="43">
                  <c:v>43272</c:v>
                </c:pt>
                <c:pt idx="44">
                  <c:v>43273</c:v>
                </c:pt>
                <c:pt idx="45">
                  <c:v>43276</c:v>
                </c:pt>
                <c:pt idx="46">
                  <c:v>43277</c:v>
                </c:pt>
                <c:pt idx="47">
                  <c:v>43278</c:v>
                </c:pt>
                <c:pt idx="48">
                  <c:v>43279</c:v>
                </c:pt>
                <c:pt idx="49">
                  <c:v>43280</c:v>
                </c:pt>
                <c:pt idx="50">
                  <c:v>43283</c:v>
                </c:pt>
                <c:pt idx="51">
                  <c:v>43284</c:v>
                </c:pt>
                <c:pt idx="52">
                  <c:v>43285</c:v>
                </c:pt>
                <c:pt idx="53">
                  <c:v>43286</c:v>
                </c:pt>
                <c:pt idx="54">
                  <c:v>43287</c:v>
                </c:pt>
                <c:pt idx="55">
                  <c:v>43290</c:v>
                </c:pt>
                <c:pt idx="56">
                  <c:v>43291</c:v>
                </c:pt>
                <c:pt idx="57">
                  <c:v>43292</c:v>
                </c:pt>
                <c:pt idx="58">
                  <c:v>43293</c:v>
                </c:pt>
                <c:pt idx="59">
                  <c:v>43294</c:v>
                </c:pt>
                <c:pt idx="60">
                  <c:v>43297</c:v>
                </c:pt>
                <c:pt idx="61">
                  <c:v>43298</c:v>
                </c:pt>
                <c:pt idx="62">
                  <c:v>43299</c:v>
                </c:pt>
                <c:pt idx="63">
                  <c:v>43300</c:v>
                </c:pt>
                <c:pt idx="64">
                  <c:v>43301</c:v>
                </c:pt>
                <c:pt idx="65">
                  <c:v>43304</c:v>
                </c:pt>
                <c:pt idx="66">
                  <c:v>43305</c:v>
                </c:pt>
                <c:pt idx="67">
                  <c:v>43306</c:v>
                </c:pt>
                <c:pt idx="68">
                  <c:v>43307</c:v>
                </c:pt>
                <c:pt idx="69">
                  <c:v>43308</c:v>
                </c:pt>
                <c:pt idx="70">
                  <c:v>43311</c:v>
                </c:pt>
                <c:pt idx="71">
                  <c:v>43312</c:v>
                </c:pt>
                <c:pt idx="72">
                  <c:v>43313</c:v>
                </c:pt>
                <c:pt idx="73">
                  <c:v>43314</c:v>
                </c:pt>
                <c:pt idx="74">
                  <c:v>43315</c:v>
                </c:pt>
                <c:pt idx="75">
                  <c:v>43318</c:v>
                </c:pt>
                <c:pt idx="76">
                  <c:v>43319</c:v>
                </c:pt>
                <c:pt idx="77">
                  <c:v>43320</c:v>
                </c:pt>
                <c:pt idx="78">
                  <c:v>43321</c:v>
                </c:pt>
                <c:pt idx="79">
                  <c:v>43322</c:v>
                </c:pt>
                <c:pt idx="80">
                  <c:v>43325</c:v>
                </c:pt>
                <c:pt idx="81">
                  <c:v>43326</c:v>
                </c:pt>
                <c:pt idx="82">
                  <c:v>43327</c:v>
                </c:pt>
                <c:pt idx="83">
                  <c:v>43328</c:v>
                </c:pt>
                <c:pt idx="84">
                  <c:v>43329</c:v>
                </c:pt>
                <c:pt idx="85">
                  <c:v>43332</c:v>
                </c:pt>
                <c:pt idx="86">
                  <c:v>43333</c:v>
                </c:pt>
                <c:pt idx="87">
                  <c:v>43334</c:v>
                </c:pt>
                <c:pt idx="88">
                  <c:v>43335</c:v>
                </c:pt>
                <c:pt idx="89">
                  <c:v>43336</c:v>
                </c:pt>
                <c:pt idx="90">
                  <c:v>43339</c:v>
                </c:pt>
                <c:pt idx="91">
                  <c:v>43340</c:v>
                </c:pt>
                <c:pt idx="92">
                  <c:v>43341</c:v>
                </c:pt>
                <c:pt idx="93">
                  <c:v>43342</c:v>
                </c:pt>
                <c:pt idx="94">
                  <c:v>43343</c:v>
                </c:pt>
                <c:pt idx="95">
                  <c:v>43346</c:v>
                </c:pt>
                <c:pt idx="96">
                  <c:v>43347</c:v>
                </c:pt>
                <c:pt idx="97">
                  <c:v>43348</c:v>
                </c:pt>
                <c:pt idx="98">
                  <c:v>43349</c:v>
                </c:pt>
                <c:pt idx="99">
                  <c:v>43350</c:v>
                </c:pt>
                <c:pt idx="100">
                  <c:v>43353</c:v>
                </c:pt>
                <c:pt idx="101">
                  <c:v>43354</c:v>
                </c:pt>
                <c:pt idx="102">
                  <c:v>43355</c:v>
                </c:pt>
                <c:pt idx="103">
                  <c:v>43356</c:v>
                </c:pt>
                <c:pt idx="104">
                  <c:v>43357</c:v>
                </c:pt>
                <c:pt idx="105">
                  <c:v>43360</c:v>
                </c:pt>
                <c:pt idx="106">
                  <c:v>43361</c:v>
                </c:pt>
                <c:pt idx="107">
                  <c:v>43362</c:v>
                </c:pt>
                <c:pt idx="108">
                  <c:v>43363</c:v>
                </c:pt>
                <c:pt idx="109">
                  <c:v>43364</c:v>
                </c:pt>
                <c:pt idx="110">
                  <c:v>43367</c:v>
                </c:pt>
                <c:pt idx="111">
                  <c:v>43368</c:v>
                </c:pt>
                <c:pt idx="112">
                  <c:v>43369</c:v>
                </c:pt>
                <c:pt idx="113">
                  <c:v>43370</c:v>
                </c:pt>
                <c:pt idx="114">
                  <c:v>43371</c:v>
                </c:pt>
                <c:pt idx="115">
                  <c:v>43374</c:v>
                </c:pt>
                <c:pt idx="116">
                  <c:v>43375</c:v>
                </c:pt>
                <c:pt idx="117">
                  <c:v>43376</c:v>
                </c:pt>
                <c:pt idx="118">
                  <c:v>43377</c:v>
                </c:pt>
                <c:pt idx="119">
                  <c:v>43378</c:v>
                </c:pt>
                <c:pt idx="120">
                  <c:v>43381</c:v>
                </c:pt>
                <c:pt idx="121">
                  <c:v>43382</c:v>
                </c:pt>
                <c:pt idx="122">
                  <c:v>43383</c:v>
                </c:pt>
                <c:pt idx="123">
                  <c:v>43384</c:v>
                </c:pt>
                <c:pt idx="124">
                  <c:v>43385</c:v>
                </c:pt>
                <c:pt idx="125">
                  <c:v>43388</c:v>
                </c:pt>
                <c:pt idx="126">
                  <c:v>43389</c:v>
                </c:pt>
                <c:pt idx="127">
                  <c:v>43390</c:v>
                </c:pt>
                <c:pt idx="128">
                  <c:v>43391</c:v>
                </c:pt>
                <c:pt idx="129">
                  <c:v>43392</c:v>
                </c:pt>
                <c:pt idx="130">
                  <c:v>43395</c:v>
                </c:pt>
                <c:pt idx="131">
                  <c:v>43396</c:v>
                </c:pt>
                <c:pt idx="132">
                  <c:v>43397</c:v>
                </c:pt>
                <c:pt idx="133">
                  <c:v>43398</c:v>
                </c:pt>
                <c:pt idx="134">
                  <c:v>43399</c:v>
                </c:pt>
                <c:pt idx="135">
                  <c:v>43402</c:v>
                </c:pt>
                <c:pt idx="136">
                  <c:v>43403</c:v>
                </c:pt>
                <c:pt idx="137">
                  <c:v>43404</c:v>
                </c:pt>
                <c:pt idx="138">
                  <c:v>43405</c:v>
                </c:pt>
                <c:pt idx="139">
                  <c:v>43406</c:v>
                </c:pt>
                <c:pt idx="140">
                  <c:v>43409</c:v>
                </c:pt>
                <c:pt idx="141">
                  <c:v>43410</c:v>
                </c:pt>
                <c:pt idx="142">
                  <c:v>43411</c:v>
                </c:pt>
                <c:pt idx="143">
                  <c:v>43412</c:v>
                </c:pt>
                <c:pt idx="144">
                  <c:v>43413</c:v>
                </c:pt>
                <c:pt idx="145">
                  <c:v>43416</c:v>
                </c:pt>
                <c:pt idx="146">
                  <c:v>43417</c:v>
                </c:pt>
                <c:pt idx="147">
                  <c:v>43418</c:v>
                </c:pt>
                <c:pt idx="148">
                  <c:v>43419</c:v>
                </c:pt>
                <c:pt idx="149">
                  <c:v>43420</c:v>
                </c:pt>
                <c:pt idx="150">
                  <c:v>43423</c:v>
                </c:pt>
                <c:pt idx="151">
                  <c:v>43424</c:v>
                </c:pt>
                <c:pt idx="152">
                  <c:v>43425</c:v>
                </c:pt>
                <c:pt idx="153">
                  <c:v>43426</c:v>
                </c:pt>
                <c:pt idx="154">
                  <c:v>43427</c:v>
                </c:pt>
                <c:pt idx="155">
                  <c:v>43430</c:v>
                </c:pt>
                <c:pt idx="156">
                  <c:v>43431</c:v>
                </c:pt>
                <c:pt idx="157">
                  <c:v>43432</c:v>
                </c:pt>
                <c:pt idx="158">
                  <c:v>43433</c:v>
                </c:pt>
                <c:pt idx="159">
                  <c:v>43434</c:v>
                </c:pt>
                <c:pt idx="160">
                  <c:v>43437</c:v>
                </c:pt>
                <c:pt idx="161">
                  <c:v>43438</c:v>
                </c:pt>
                <c:pt idx="162">
                  <c:v>43439</c:v>
                </c:pt>
                <c:pt idx="163">
                  <c:v>43440</c:v>
                </c:pt>
                <c:pt idx="164">
                  <c:v>43441</c:v>
                </c:pt>
                <c:pt idx="165">
                  <c:v>43444</c:v>
                </c:pt>
                <c:pt idx="166">
                  <c:v>43445</c:v>
                </c:pt>
                <c:pt idx="167">
                  <c:v>43446</c:v>
                </c:pt>
                <c:pt idx="168">
                  <c:v>43447</c:v>
                </c:pt>
                <c:pt idx="169">
                  <c:v>43448</c:v>
                </c:pt>
                <c:pt idx="170">
                  <c:v>43451</c:v>
                </c:pt>
                <c:pt idx="171">
                  <c:v>43452</c:v>
                </c:pt>
                <c:pt idx="172">
                  <c:v>43453</c:v>
                </c:pt>
                <c:pt idx="173">
                  <c:v>43454</c:v>
                </c:pt>
                <c:pt idx="174">
                  <c:v>43455</c:v>
                </c:pt>
                <c:pt idx="175">
                  <c:v>43458</c:v>
                </c:pt>
                <c:pt idx="176">
                  <c:v>43459</c:v>
                </c:pt>
                <c:pt idx="177">
                  <c:v>43460</c:v>
                </c:pt>
                <c:pt idx="178">
                  <c:v>43461</c:v>
                </c:pt>
                <c:pt idx="179">
                  <c:v>43462</c:v>
                </c:pt>
                <c:pt idx="180">
                  <c:v>43465</c:v>
                </c:pt>
                <c:pt idx="181">
                  <c:v>43466</c:v>
                </c:pt>
                <c:pt idx="182">
                  <c:v>43467</c:v>
                </c:pt>
                <c:pt idx="183">
                  <c:v>43468</c:v>
                </c:pt>
                <c:pt idx="184">
                  <c:v>43469</c:v>
                </c:pt>
                <c:pt idx="185">
                  <c:v>43472</c:v>
                </c:pt>
                <c:pt idx="186">
                  <c:v>43473</c:v>
                </c:pt>
                <c:pt idx="187">
                  <c:v>43474</c:v>
                </c:pt>
                <c:pt idx="188">
                  <c:v>43475</c:v>
                </c:pt>
                <c:pt idx="189">
                  <c:v>43476</c:v>
                </c:pt>
                <c:pt idx="190">
                  <c:v>43479</c:v>
                </c:pt>
                <c:pt idx="191">
                  <c:v>43480</c:v>
                </c:pt>
                <c:pt idx="192">
                  <c:v>43481</c:v>
                </c:pt>
                <c:pt idx="193">
                  <c:v>43482</c:v>
                </c:pt>
                <c:pt idx="194">
                  <c:v>43483</c:v>
                </c:pt>
                <c:pt idx="195">
                  <c:v>43486</c:v>
                </c:pt>
                <c:pt idx="196">
                  <c:v>43487</c:v>
                </c:pt>
                <c:pt idx="197">
                  <c:v>43488</c:v>
                </c:pt>
                <c:pt idx="198">
                  <c:v>43489</c:v>
                </c:pt>
                <c:pt idx="199">
                  <c:v>43490</c:v>
                </c:pt>
                <c:pt idx="200">
                  <c:v>43493</c:v>
                </c:pt>
                <c:pt idx="201">
                  <c:v>43494</c:v>
                </c:pt>
                <c:pt idx="202">
                  <c:v>43495</c:v>
                </c:pt>
                <c:pt idx="203">
                  <c:v>43496</c:v>
                </c:pt>
                <c:pt idx="204">
                  <c:v>43497</c:v>
                </c:pt>
                <c:pt idx="205">
                  <c:v>43500</c:v>
                </c:pt>
                <c:pt idx="206">
                  <c:v>43501</c:v>
                </c:pt>
                <c:pt idx="207">
                  <c:v>43502</c:v>
                </c:pt>
                <c:pt idx="208">
                  <c:v>43503</c:v>
                </c:pt>
                <c:pt idx="209">
                  <c:v>43504</c:v>
                </c:pt>
                <c:pt idx="210">
                  <c:v>43507</c:v>
                </c:pt>
                <c:pt idx="211">
                  <c:v>43508</c:v>
                </c:pt>
                <c:pt idx="212">
                  <c:v>43509</c:v>
                </c:pt>
                <c:pt idx="213">
                  <c:v>43510</c:v>
                </c:pt>
                <c:pt idx="214">
                  <c:v>43511</c:v>
                </c:pt>
                <c:pt idx="215">
                  <c:v>43514</c:v>
                </c:pt>
                <c:pt idx="216">
                  <c:v>43515</c:v>
                </c:pt>
                <c:pt idx="217">
                  <c:v>43516</c:v>
                </c:pt>
                <c:pt idx="218">
                  <c:v>43517</c:v>
                </c:pt>
                <c:pt idx="219">
                  <c:v>43518</c:v>
                </c:pt>
                <c:pt idx="220">
                  <c:v>43521</c:v>
                </c:pt>
                <c:pt idx="221">
                  <c:v>43522</c:v>
                </c:pt>
                <c:pt idx="222">
                  <c:v>43523</c:v>
                </c:pt>
                <c:pt idx="223">
                  <c:v>43524</c:v>
                </c:pt>
                <c:pt idx="224">
                  <c:v>43525</c:v>
                </c:pt>
                <c:pt idx="225">
                  <c:v>43528</c:v>
                </c:pt>
                <c:pt idx="226">
                  <c:v>43529</c:v>
                </c:pt>
                <c:pt idx="227">
                  <c:v>43530</c:v>
                </c:pt>
                <c:pt idx="228">
                  <c:v>43531</c:v>
                </c:pt>
                <c:pt idx="229">
                  <c:v>43532</c:v>
                </c:pt>
                <c:pt idx="230">
                  <c:v>43535</c:v>
                </c:pt>
                <c:pt idx="231">
                  <c:v>43536</c:v>
                </c:pt>
                <c:pt idx="232">
                  <c:v>43537</c:v>
                </c:pt>
                <c:pt idx="233">
                  <c:v>43538</c:v>
                </c:pt>
                <c:pt idx="234">
                  <c:v>43539</c:v>
                </c:pt>
                <c:pt idx="235">
                  <c:v>43542</c:v>
                </c:pt>
                <c:pt idx="236">
                  <c:v>43543</c:v>
                </c:pt>
                <c:pt idx="237">
                  <c:v>43544</c:v>
                </c:pt>
                <c:pt idx="238">
                  <c:v>43545</c:v>
                </c:pt>
                <c:pt idx="239">
                  <c:v>43546</c:v>
                </c:pt>
                <c:pt idx="240">
                  <c:v>43549</c:v>
                </c:pt>
                <c:pt idx="241">
                  <c:v>43550</c:v>
                </c:pt>
                <c:pt idx="242">
                  <c:v>43551</c:v>
                </c:pt>
                <c:pt idx="243">
                  <c:v>43552</c:v>
                </c:pt>
                <c:pt idx="244">
                  <c:v>43553</c:v>
                </c:pt>
                <c:pt idx="245">
                  <c:v>43556</c:v>
                </c:pt>
                <c:pt idx="246">
                  <c:v>43557</c:v>
                </c:pt>
                <c:pt idx="247">
                  <c:v>43558</c:v>
                </c:pt>
                <c:pt idx="248">
                  <c:v>43559</c:v>
                </c:pt>
                <c:pt idx="249">
                  <c:v>43560</c:v>
                </c:pt>
                <c:pt idx="250">
                  <c:v>43563</c:v>
                </c:pt>
                <c:pt idx="251">
                  <c:v>43564</c:v>
                </c:pt>
                <c:pt idx="252">
                  <c:v>43565</c:v>
                </c:pt>
                <c:pt idx="253">
                  <c:v>43566</c:v>
                </c:pt>
                <c:pt idx="254">
                  <c:v>43567</c:v>
                </c:pt>
                <c:pt idx="255">
                  <c:v>43570</c:v>
                </c:pt>
                <c:pt idx="256">
                  <c:v>43571</c:v>
                </c:pt>
                <c:pt idx="257">
                  <c:v>43572</c:v>
                </c:pt>
                <c:pt idx="258">
                  <c:v>43573</c:v>
                </c:pt>
                <c:pt idx="259">
                  <c:v>43574</c:v>
                </c:pt>
                <c:pt idx="260">
                  <c:v>43577</c:v>
                </c:pt>
                <c:pt idx="261">
                  <c:v>43578</c:v>
                </c:pt>
                <c:pt idx="262">
                  <c:v>43579</c:v>
                </c:pt>
                <c:pt idx="263">
                  <c:v>43580</c:v>
                </c:pt>
                <c:pt idx="264">
                  <c:v>43581</c:v>
                </c:pt>
                <c:pt idx="265">
                  <c:v>43584</c:v>
                </c:pt>
                <c:pt idx="266">
                  <c:v>43585</c:v>
                </c:pt>
                <c:pt idx="267">
                  <c:v>43586</c:v>
                </c:pt>
                <c:pt idx="268">
                  <c:v>43587</c:v>
                </c:pt>
                <c:pt idx="269">
                  <c:v>43588</c:v>
                </c:pt>
                <c:pt idx="270">
                  <c:v>43591</c:v>
                </c:pt>
                <c:pt idx="271">
                  <c:v>43592</c:v>
                </c:pt>
                <c:pt idx="272">
                  <c:v>43593</c:v>
                </c:pt>
                <c:pt idx="273">
                  <c:v>43594</c:v>
                </c:pt>
                <c:pt idx="274">
                  <c:v>43595</c:v>
                </c:pt>
                <c:pt idx="275">
                  <c:v>43598</c:v>
                </c:pt>
                <c:pt idx="276">
                  <c:v>43599</c:v>
                </c:pt>
                <c:pt idx="277">
                  <c:v>43600</c:v>
                </c:pt>
                <c:pt idx="278">
                  <c:v>43601</c:v>
                </c:pt>
                <c:pt idx="279">
                  <c:v>43602</c:v>
                </c:pt>
                <c:pt idx="280">
                  <c:v>43605</c:v>
                </c:pt>
                <c:pt idx="281">
                  <c:v>43606</c:v>
                </c:pt>
                <c:pt idx="282">
                  <c:v>43607</c:v>
                </c:pt>
                <c:pt idx="283">
                  <c:v>43608</c:v>
                </c:pt>
                <c:pt idx="284">
                  <c:v>43609</c:v>
                </c:pt>
                <c:pt idx="285">
                  <c:v>43612</c:v>
                </c:pt>
                <c:pt idx="286">
                  <c:v>43613</c:v>
                </c:pt>
                <c:pt idx="287">
                  <c:v>43614</c:v>
                </c:pt>
                <c:pt idx="288">
                  <c:v>43615</c:v>
                </c:pt>
                <c:pt idx="289">
                  <c:v>43616</c:v>
                </c:pt>
                <c:pt idx="290">
                  <c:v>43619</c:v>
                </c:pt>
                <c:pt idx="291">
                  <c:v>43620</c:v>
                </c:pt>
                <c:pt idx="292">
                  <c:v>43621</c:v>
                </c:pt>
                <c:pt idx="293">
                  <c:v>43622</c:v>
                </c:pt>
                <c:pt idx="294">
                  <c:v>43623</c:v>
                </c:pt>
                <c:pt idx="295">
                  <c:v>43626</c:v>
                </c:pt>
                <c:pt idx="296">
                  <c:v>43627</c:v>
                </c:pt>
                <c:pt idx="297">
                  <c:v>43628</c:v>
                </c:pt>
                <c:pt idx="298">
                  <c:v>43629</c:v>
                </c:pt>
                <c:pt idx="299">
                  <c:v>43630</c:v>
                </c:pt>
                <c:pt idx="300">
                  <c:v>43633</c:v>
                </c:pt>
                <c:pt idx="301">
                  <c:v>43634</c:v>
                </c:pt>
                <c:pt idx="302">
                  <c:v>43635</c:v>
                </c:pt>
                <c:pt idx="303">
                  <c:v>43636</c:v>
                </c:pt>
                <c:pt idx="304">
                  <c:v>43637</c:v>
                </c:pt>
                <c:pt idx="305">
                  <c:v>43640</c:v>
                </c:pt>
                <c:pt idx="306">
                  <c:v>43641</c:v>
                </c:pt>
                <c:pt idx="307">
                  <c:v>43642</c:v>
                </c:pt>
                <c:pt idx="308">
                  <c:v>43643</c:v>
                </c:pt>
                <c:pt idx="309">
                  <c:v>43644</c:v>
                </c:pt>
                <c:pt idx="310">
                  <c:v>43647</c:v>
                </c:pt>
                <c:pt idx="311">
                  <c:v>43648</c:v>
                </c:pt>
                <c:pt idx="312">
                  <c:v>43649</c:v>
                </c:pt>
                <c:pt idx="313">
                  <c:v>43650</c:v>
                </c:pt>
                <c:pt idx="314">
                  <c:v>43651</c:v>
                </c:pt>
                <c:pt idx="315">
                  <c:v>43654</c:v>
                </c:pt>
                <c:pt idx="316">
                  <c:v>43655</c:v>
                </c:pt>
                <c:pt idx="317">
                  <c:v>43656</c:v>
                </c:pt>
                <c:pt idx="318">
                  <c:v>43657</c:v>
                </c:pt>
                <c:pt idx="319">
                  <c:v>43658</c:v>
                </c:pt>
                <c:pt idx="320">
                  <c:v>43661</c:v>
                </c:pt>
                <c:pt idx="321">
                  <c:v>43662</c:v>
                </c:pt>
                <c:pt idx="322">
                  <c:v>43663</c:v>
                </c:pt>
                <c:pt idx="323">
                  <c:v>43664</c:v>
                </c:pt>
                <c:pt idx="324">
                  <c:v>43665</c:v>
                </c:pt>
                <c:pt idx="325">
                  <c:v>43668</c:v>
                </c:pt>
                <c:pt idx="326">
                  <c:v>43669</c:v>
                </c:pt>
                <c:pt idx="327">
                  <c:v>43670</c:v>
                </c:pt>
                <c:pt idx="328">
                  <c:v>43671</c:v>
                </c:pt>
                <c:pt idx="329">
                  <c:v>43672</c:v>
                </c:pt>
                <c:pt idx="330">
                  <c:v>43675</c:v>
                </c:pt>
                <c:pt idx="331">
                  <c:v>43676</c:v>
                </c:pt>
                <c:pt idx="332">
                  <c:v>43677</c:v>
                </c:pt>
                <c:pt idx="333">
                  <c:v>43678</c:v>
                </c:pt>
                <c:pt idx="334">
                  <c:v>43679</c:v>
                </c:pt>
                <c:pt idx="335">
                  <c:v>43682</c:v>
                </c:pt>
                <c:pt idx="336">
                  <c:v>43683</c:v>
                </c:pt>
                <c:pt idx="337">
                  <c:v>43684</c:v>
                </c:pt>
                <c:pt idx="338">
                  <c:v>43685</c:v>
                </c:pt>
                <c:pt idx="339">
                  <c:v>43686</c:v>
                </c:pt>
                <c:pt idx="340">
                  <c:v>43689</c:v>
                </c:pt>
                <c:pt idx="341">
                  <c:v>43690</c:v>
                </c:pt>
                <c:pt idx="342">
                  <c:v>43691</c:v>
                </c:pt>
                <c:pt idx="343">
                  <c:v>43692</c:v>
                </c:pt>
                <c:pt idx="344">
                  <c:v>43693</c:v>
                </c:pt>
                <c:pt idx="345">
                  <c:v>43696</c:v>
                </c:pt>
                <c:pt idx="346">
                  <c:v>43697</c:v>
                </c:pt>
                <c:pt idx="347">
                  <c:v>43698</c:v>
                </c:pt>
                <c:pt idx="348">
                  <c:v>43699</c:v>
                </c:pt>
                <c:pt idx="349">
                  <c:v>43700</c:v>
                </c:pt>
                <c:pt idx="350">
                  <c:v>43703</c:v>
                </c:pt>
                <c:pt idx="351">
                  <c:v>43704</c:v>
                </c:pt>
                <c:pt idx="352">
                  <c:v>43705</c:v>
                </c:pt>
                <c:pt idx="353">
                  <c:v>43706</c:v>
                </c:pt>
                <c:pt idx="354">
                  <c:v>43707</c:v>
                </c:pt>
                <c:pt idx="355">
                  <c:v>43710</c:v>
                </c:pt>
                <c:pt idx="356">
                  <c:v>43711</c:v>
                </c:pt>
                <c:pt idx="357">
                  <c:v>43712</c:v>
                </c:pt>
                <c:pt idx="358">
                  <c:v>43713</c:v>
                </c:pt>
                <c:pt idx="359">
                  <c:v>43714</c:v>
                </c:pt>
                <c:pt idx="360">
                  <c:v>43717</c:v>
                </c:pt>
                <c:pt idx="361">
                  <c:v>43718</c:v>
                </c:pt>
                <c:pt idx="362">
                  <c:v>43719</c:v>
                </c:pt>
                <c:pt idx="363">
                  <c:v>43720</c:v>
                </c:pt>
                <c:pt idx="364">
                  <c:v>43721</c:v>
                </c:pt>
                <c:pt idx="365">
                  <c:v>43724</c:v>
                </c:pt>
                <c:pt idx="366">
                  <c:v>43725</c:v>
                </c:pt>
                <c:pt idx="367">
                  <c:v>43726</c:v>
                </c:pt>
                <c:pt idx="368">
                  <c:v>43727</c:v>
                </c:pt>
                <c:pt idx="369">
                  <c:v>43728</c:v>
                </c:pt>
                <c:pt idx="370">
                  <c:v>43731</c:v>
                </c:pt>
                <c:pt idx="371">
                  <c:v>43732</c:v>
                </c:pt>
                <c:pt idx="372">
                  <c:v>43733</c:v>
                </c:pt>
                <c:pt idx="373">
                  <c:v>43734</c:v>
                </c:pt>
                <c:pt idx="374">
                  <c:v>43735</c:v>
                </c:pt>
                <c:pt idx="375">
                  <c:v>43738</c:v>
                </c:pt>
                <c:pt idx="376">
                  <c:v>43739</c:v>
                </c:pt>
                <c:pt idx="377">
                  <c:v>43740</c:v>
                </c:pt>
                <c:pt idx="378">
                  <c:v>43741</c:v>
                </c:pt>
                <c:pt idx="379">
                  <c:v>43742</c:v>
                </c:pt>
                <c:pt idx="380">
                  <c:v>43745</c:v>
                </c:pt>
                <c:pt idx="381">
                  <c:v>43746</c:v>
                </c:pt>
                <c:pt idx="382">
                  <c:v>43747</c:v>
                </c:pt>
                <c:pt idx="383">
                  <c:v>43748</c:v>
                </c:pt>
                <c:pt idx="384">
                  <c:v>43749</c:v>
                </c:pt>
                <c:pt idx="385">
                  <c:v>43752</c:v>
                </c:pt>
                <c:pt idx="386">
                  <c:v>43753</c:v>
                </c:pt>
                <c:pt idx="387">
                  <c:v>43754</c:v>
                </c:pt>
                <c:pt idx="388">
                  <c:v>43755</c:v>
                </c:pt>
                <c:pt idx="389">
                  <c:v>43756</c:v>
                </c:pt>
                <c:pt idx="390">
                  <c:v>43759</c:v>
                </c:pt>
                <c:pt idx="391">
                  <c:v>43760</c:v>
                </c:pt>
                <c:pt idx="392">
                  <c:v>43761</c:v>
                </c:pt>
                <c:pt idx="393">
                  <c:v>43762</c:v>
                </c:pt>
                <c:pt idx="394">
                  <c:v>43763</c:v>
                </c:pt>
                <c:pt idx="395">
                  <c:v>43766</c:v>
                </c:pt>
                <c:pt idx="396">
                  <c:v>43767</c:v>
                </c:pt>
                <c:pt idx="397">
                  <c:v>43768</c:v>
                </c:pt>
                <c:pt idx="398">
                  <c:v>43769</c:v>
                </c:pt>
                <c:pt idx="399">
                  <c:v>43770</c:v>
                </c:pt>
                <c:pt idx="400">
                  <c:v>43773</c:v>
                </c:pt>
                <c:pt idx="401">
                  <c:v>43774</c:v>
                </c:pt>
                <c:pt idx="402">
                  <c:v>43775</c:v>
                </c:pt>
                <c:pt idx="403">
                  <c:v>43776</c:v>
                </c:pt>
                <c:pt idx="404">
                  <c:v>43777</c:v>
                </c:pt>
                <c:pt idx="405">
                  <c:v>43780</c:v>
                </c:pt>
                <c:pt idx="406">
                  <c:v>43781</c:v>
                </c:pt>
                <c:pt idx="407">
                  <c:v>43782</c:v>
                </c:pt>
                <c:pt idx="408">
                  <c:v>43783</c:v>
                </c:pt>
                <c:pt idx="409">
                  <c:v>43784</c:v>
                </c:pt>
                <c:pt idx="410">
                  <c:v>43787</c:v>
                </c:pt>
                <c:pt idx="411">
                  <c:v>43788</c:v>
                </c:pt>
                <c:pt idx="412">
                  <c:v>43789</c:v>
                </c:pt>
                <c:pt idx="413">
                  <c:v>43790</c:v>
                </c:pt>
                <c:pt idx="414">
                  <c:v>43791</c:v>
                </c:pt>
                <c:pt idx="415">
                  <c:v>43794</c:v>
                </c:pt>
                <c:pt idx="416">
                  <c:v>43795</c:v>
                </c:pt>
                <c:pt idx="417">
                  <c:v>43796</c:v>
                </c:pt>
                <c:pt idx="418">
                  <c:v>43797</c:v>
                </c:pt>
                <c:pt idx="419">
                  <c:v>43798</c:v>
                </c:pt>
                <c:pt idx="420">
                  <c:v>43801</c:v>
                </c:pt>
                <c:pt idx="421">
                  <c:v>43802</c:v>
                </c:pt>
                <c:pt idx="422">
                  <c:v>43803</c:v>
                </c:pt>
                <c:pt idx="423">
                  <c:v>43804</c:v>
                </c:pt>
                <c:pt idx="424">
                  <c:v>43805</c:v>
                </c:pt>
                <c:pt idx="425">
                  <c:v>43808</c:v>
                </c:pt>
                <c:pt idx="426">
                  <c:v>43809</c:v>
                </c:pt>
                <c:pt idx="427">
                  <c:v>43810</c:v>
                </c:pt>
                <c:pt idx="428">
                  <c:v>43811</c:v>
                </c:pt>
                <c:pt idx="429">
                  <c:v>43812</c:v>
                </c:pt>
                <c:pt idx="430">
                  <c:v>43815</c:v>
                </c:pt>
                <c:pt idx="431">
                  <c:v>43816</c:v>
                </c:pt>
                <c:pt idx="432">
                  <c:v>43817</c:v>
                </c:pt>
                <c:pt idx="433">
                  <c:v>43818</c:v>
                </c:pt>
                <c:pt idx="434">
                  <c:v>43819</c:v>
                </c:pt>
                <c:pt idx="435">
                  <c:v>43822</c:v>
                </c:pt>
                <c:pt idx="436">
                  <c:v>43823</c:v>
                </c:pt>
                <c:pt idx="437">
                  <c:v>43824</c:v>
                </c:pt>
                <c:pt idx="438">
                  <c:v>43825</c:v>
                </c:pt>
                <c:pt idx="439">
                  <c:v>43826</c:v>
                </c:pt>
                <c:pt idx="440">
                  <c:v>43829</c:v>
                </c:pt>
                <c:pt idx="441">
                  <c:v>43830</c:v>
                </c:pt>
                <c:pt idx="442">
                  <c:v>43831</c:v>
                </c:pt>
                <c:pt idx="443">
                  <c:v>43832</c:v>
                </c:pt>
                <c:pt idx="444">
                  <c:v>43833</c:v>
                </c:pt>
                <c:pt idx="445">
                  <c:v>43836</c:v>
                </c:pt>
                <c:pt idx="446">
                  <c:v>43837</c:v>
                </c:pt>
                <c:pt idx="447">
                  <c:v>43838</c:v>
                </c:pt>
                <c:pt idx="448">
                  <c:v>43839</c:v>
                </c:pt>
                <c:pt idx="449">
                  <c:v>43840</c:v>
                </c:pt>
                <c:pt idx="450">
                  <c:v>43843</c:v>
                </c:pt>
                <c:pt idx="451">
                  <c:v>43844</c:v>
                </c:pt>
                <c:pt idx="452">
                  <c:v>43845</c:v>
                </c:pt>
                <c:pt idx="453">
                  <c:v>43846</c:v>
                </c:pt>
                <c:pt idx="454">
                  <c:v>43847</c:v>
                </c:pt>
                <c:pt idx="455">
                  <c:v>43850</c:v>
                </c:pt>
                <c:pt idx="456">
                  <c:v>43851</c:v>
                </c:pt>
                <c:pt idx="457">
                  <c:v>43852</c:v>
                </c:pt>
                <c:pt idx="458">
                  <c:v>43853</c:v>
                </c:pt>
                <c:pt idx="459">
                  <c:v>43854</c:v>
                </c:pt>
                <c:pt idx="460">
                  <c:v>43857</c:v>
                </c:pt>
                <c:pt idx="461">
                  <c:v>43858</c:v>
                </c:pt>
                <c:pt idx="462">
                  <c:v>43859</c:v>
                </c:pt>
                <c:pt idx="463">
                  <c:v>43860</c:v>
                </c:pt>
                <c:pt idx="464">
                  <c:v>43861</c:v>
                </c:pt>
                <c:pt idx="465">
                  <c:v>43864</c:v>
                </c:pt>
                <c:pt idx="466">
                  <c:v>43865</c:v>
                </c:pt>
                <c:pt idx="467">
                  <c:v>43866</c:v>
                </c:pt>
                <c:pt idx="468">
                  <c:v>43867</c:v>
                </c:pt>
                <c:pt idx="469">
                  <c:v>43868</c:v>
                </c:pt>
                <c:pt idx="470">
                  <c:v>43871</c:v>
                </c:pt>
                <c:pt idx="471">
                  <c:v>43872</c:v>
                </c:pt>
                <c:pt idx="472">
                  <c:v>43873</c:v>
                </c:pt>
                <c:pt idx="473">
                  <c:v>43874</c:v>
                </c:pt>
                <c:pt idx="474">
                  <c:v>43875</c:v>
                </c:pt>
                <c:pt idx="475">
                  <c:v>43878</c:v>
                </c:pt>
                <c:pt idx="476">
                  <c:v>43879</c:v>
                </c:pt>
                <c:pt idx="477">
                  <c:v>43880</c:v>
                </c:pt>
                <c:pt idx="478">
                  <c:v>43881</c:v>
                </c:pt>
                <c:pt idx="479">
                  <c:v>43882</c:v>
                </c:pt>
                <c:pt idx="480">
                  <c:v>43885</c:v>
                </c:pt>
                <c:pt idx="481">
                  <c:v>43886</c:v>
                </c:pt>
                <c:pt idx="482">
                  <c:v>43887</c:v>
                </c:pt>
                <c:pt idx="483">
                  <c:v>43888</c:v>
                </c:pt>
                <c:pt idx="484">
                  <c:v>43889</c:v>
                </c:pt>
                <c:pt idx="485">
                  <c:v>43892</c:v>
                </c:pt>
                <c:pt idx="486">
                  <c:v>43893</c:v>
                </c:pt>
                <c:pt idx="487">
                  <c:v>43894</c:v>
                </c:pt>
                <c:pt idx="488">
                  <c:v>43895</c:v>
                </c:pt>
                <c:pt idx="489">
                  <c:v>43896</c:v>
                </c:pt>
                <c:pt idx="490">
                  <c:v>43899</c:v>
                </c:pt>
                <c:pt idx="491">
                  <c:v>43900</c:v>
                </c:pt>
                <c:pt idx="492">
                  <c:v>43901</c:v>
                </c:pt>
                <c:pt idx="493">
                  <c:v>43902</c:v>
                </c:pt>
                <c:pt idx="494">
                  <c:v>43903</c:v>
                </c:pt>
                <c:pt idx="495">
                  <c:v>43906</c:v>
                </c:pt>
                <c:pt idx="496">
                  <c:v>43907</c:v>
                </c:pt>
                <c:pt idx="497">
                  <c:v>43908</c:v>
                </c:pt>
                <c:pt idx="498">
                  <c:v>43909</c:v>
                </c:pt>
                <c:pt idx="499">
                  <c:v>43910</c:v>
                </c:pt>
                <c:pt idx="500">
                  <c:v>43913</c:v>
                </c:pt>
                <c:pt idx="501">
                  <c:v>43914</c:v>
                </c:pt>
                <c:pt idx="502">
                  <c:v>43915</c:v>
                </c:pt>
                <c:pt idx="503">
                  <c:v>43916</c:v>
                </c:pt>
                <c:pt idx="504">
                  <c:v>43917</c:v>
                </c:pt>
                <c:pt idx="505">
                  <c:v>43920</c:v>
                </c:pt>
                <c:pt idx="506">
                  <c:v>43921</c:v>
                </c:pt>
                <c:pt idx="507">
                  <c:v>43922</c:v>
                </c:pt>
                <c:pt idx="508">
                  <c:v>43923</c:v>
                </c:pt>
                <c:pt idx="509">
                  <c:v>43924</c:v>
                </c:pt>
                <c:pt idx="510">
                  <c:v>43927</c:v>
                </c:pt>
                <c:pt idx="511">
                  <c:v>43928</c:v>
                </c:pt>
                <c:pt idx="512">
                  <c:v>43929</c:v>
                </c:pt>
                <c:pt idx="513">
                  <c:v>43930</c:v>
                </c:pt>
                <c:pt idx="514">
                  <c:v>43931</c:v>
                </c:pt>
                <c:pt idx="515">
                  <c:v>43934</c:v>
                </c:pt>
                <c:pt idx="516">
                  <c:v>43935</c:v>
                </c:pt>
                <c:pt idx="517">
                  <c:v>43936</c:v>
                </c:pt>
                <c:pt idx="518">
                  <c:v>43937</c:v>
                </c:pt>
                <c:pt idx="519">
                  <c:v>43938</c:v>
                </c:pt>
                <c:pt idx="520">
                  <c:v>43941</c:v>
                </c:pt>
                <c:pt idx="521">
                  <c:v>43942</c:v>
                </c:pt>
                <c:pt idx="522">
                  <c:v>43943</c:v>
                </c:pt>
                <c:pt idx="523">
                  <c:v>43944</c:v>
                </c:pt>
                <c:pt idx="524">
                  <c:v>43945</c:v>
                </c:pt>
                <c:pt idx="525">
                  <c:v>43948</c:v>
                </c:pt>
                <c:pt idx="526">
                  <c:v>43949</c:v>
                </c:pt>
                <c:pt idx="527">
                  <c:v>43950</c:v>
                </c:pt>
                <c:pt idx="528">
                  <c:v>43951</c:v>
                </c:pt>
                <c:pt idx="529">
                  <c:v>43952</c:v>
                </c:pt>
                <c:pt idx="530">
                  <c:v>43955</c:v>
                </c:pt>
                <c:pt idx="531">
                  <c:v>43956</c:v>
                </c:pt>
                <c:pt idx="532">
                  <c:v>43957</c:v>
                </c:pt>
                <c:pt idx="533">
                  <c:v>43958</c:v>
                </c:pt>
                <c:pt idx="534">
                  <c:v>43959</c:v>
                </c:pt>
                <c:pt idx="535">
                  <c:v>43962</c:v>
                </c:pt>
                <c:pt idx="536">
                  <c:v>43963</c:v>
                </c:pt>
                <c:pt idx="537">
                  <c:v>43964</c:v>
                </c:pt>
                <c:pt idx="538">
                  <c:v>43965</c:v>
                </c:pt>
                <c:pt idx="539">
                  <c:v>43966</c:v>
                </c:pt>
                <c:pt idx="540">
                  <c:v>43969</c:v>
                </c:pt>
                <c:pt idx="541">
                  <c:v>43970</c:v>
                </c:pt>
                <c:pt idx="542">
                  <c:v>43971</c:v>
                </c:pt>
                <c:pt idx="543">
                  <c:v>43972</c:v>
                </c:pt>
                <c:pt idx="544">
                  <c:v>43973</c:v>
                </c:pt>
                <c:pt idx="545">
                  <c:v>43976</c:v>
                </c:pt>
                <c:pt idx="546">
                  <c:v>43977</c:v>
                </c:pt>
                <c:pt idx="547">
                  <c:v>43978</c:v>
                </c:pt>
                <c:pt idx="548">
                  <c:v>43979</c:v>
                </c:pt>
                <c:pt idx="549">
                  <c:v>43980</c:v>
                </c:pt>
                <c:pt idx="550">
                  <c:v>43983</c:v>
                </c:pt>
                <c:pt idx="551">
                  <c:v>43984</c:v>
                </c:pt>
                <c:pt idx="552">
                  <c:v>43985</c:v>
                </c:pt>
                <c:pt idx="553">
                  <c:v>43986</c:v>
                </c:pt>
                <c:pt idx="554">
                  <c:v>43987</c:v>
                </c:pt>
                <c:pt idx="555">
                  <c:v>43990</c:v>
                </c:pt>
                <c:pt idx="556">
                  <c:v>43991</c:v>
                </c:pt>
                <c:pt idx="557">
                  <c:v>43992</c:v>
                </c:pt>
                <c:pt idx="558">
                  <c:v>43993</c:v>
                </c:pt>
                <c:pt idx="559">
                  <c:v>43994</c:v>
                </c:pt>
                <c:pt idx="560">
                  <c:v>43997</c:v>
                </c:pt>
                <c:pt idx="561">
                  <c:v>43998</c:v>
                </c:pt>
                <c:pt idx="562">
                  <c:v>43999</c:v>
                </c:pt>
                <c:pt idx="563">
                  <c:v>44000</c:v>
                </c:pt>
                <c:pt idx="564">
                  <c:v>44001</c:v>
                </c:pt>
                <c:pt idx="565">
                  <c:v>44004</c:v>
                </c:pt>
                <c:pt idx="566">
                  <c:v>44005</c:v>
                </c:pt>
                <c:pt idx="567">
                  <c:v>44006</c:v>
                </c:pt>
                <c:pt idx="568">
                  <c:v>44007</c:v>
                </c:pt>
                <c:pt idx="569">
                  <c:v>44008</c:v>
                </c:pt>
                <c:pt idx="570">
                  <c:v>44011</c:v>
                </c:pt>
                <c:pt idx="571">
                  <c:v>44012</c:v>
                </c:pt>
                <c:pt idx="572">
                  <c:v>44013</c:v>
                </c:pt>
                <c:pt idx="573">
                  <c:v>44014</c:v>
                </c:pt>
                <c:pt idx="574">
                  <c:v>44015</c:v>
                </c:pt>
                <c:pt idx="575">
                  <c:v>44018</c:v>
                </c:pt>
                <c:pt idx="576">
                  <c:v>44019</c:v>
                </c:pt>
                <c:pt idx="577">
                  <c:v>44020</c:v>
                </c:pt>
                <c:pt idx="578">
                  <c:v>44021</c:v>
                </c:pt>
                <c:pt idx="579">
                  <c:v>44022</c:v>
                </c:pt>
                <c:pt idx="580">
                  <c:v>44025</c:v>
                </c:pt>
                <c:pt idx="581">
                  <c:v>44026</c:v>
                </c:pt>
                <c:pt idx="582">
                  <c:v>44027</c:v>
                </c:pt>
                <c:pt idx="583">
                  <c:v>44028</c:v>
                </c:pt>
                <c:pt idx="584">
                  <c:v>44029</c:v>
                </c:pt>
                <c:pt idx="585">
                  <c:v>44032</c:v>
                </c:pt>
                <c:pt idx="586">
                  <c:v>44033</c:v>
                </c:pt>
                <c:pt idx="587">
                  <c:v>44034</c:v>
                </c:pt>
                <c:pt idx="588">
                  <c:v>44035</c:v>
                </c:pt>
                <c:pt idx="589">
                  <c:v>44036</c:v>
                </c:pt>
                <c:pt idx="590">
                  <c:v>44039</c:v>
                </c:pt>
                <c:pt idx="591">
                  <c:v>44040</c:v>
                </c:pt>
                <c:pt idx="592">
                  <c:v>44041</c:v>
                </c:pt>
                <c:pt idx="593">
                  <c:v>44042</c:v>
                </c:pt>
                <c:pt idx="594">
                  <c:v>44043</c:v>
                </c:pt>
                <c:pt idx="595">
                  <c:v>44046</c:v>
                </c:pt>
                <c:pt idx="596">
                  <c:v>44047</c:v>
                </c:pt>
                <c:pt idx="597">
                  <c:v>44048</c:v>
                </c:pt>
                <c:pt idx="598">
                  <c:v>44049</c:v>
                </c:pt>
                <c:pt idx="599">
                  <c:v>44050</c:v>
                </c:pt>
                <c:pt idx="600">
                  <c:v>44053</c:v>
                </c:pt>
                <c:pt idx="601">
                  <c:v>44054</c:v>
                </c:pt>
                <c:pt idx="602">
                  <c:v>44055</c:v>
                </c:pt>
                <c:pt idx="603">
                  <c:v>44056</c:v>
                </c:pt>
                <c:pt idx="604">
                  <c:v>44057</c:v>
                </c:pt>
                <c:pt idx="605">
                  <c:v>44060</c:v>
                </c:pt>
                <c:pt idx="606">
                  <c:v>44061</c:v>
                </c:pt>
                <c:pt idx="607">
                  <c:v>44062</c:v>
                </c:pt>
                <c:pt idx="608">
                  <c:v>44063</c:v>
                </c:pt>
                <c:pt idx="609">
                  <c:v>44064</c:v>
                </c:pt>
                <c:pt idx="610">
                  <c:v>44067</c:v>
                </c:pt>
                <c:pt idx="611">
                  <c:v>44068</c:v>
                </c:pt>
                <c:pt idx="612">
                  <c:v>44069</c:v>
                </c:pt>
                <c:pt idx="613">
                  <c:v>44070</c:v>
                </c:pt>
                <c:pt idx="614">
                  <c:v>44071</c:v>
                </c:pt>
                <c:pt idx="615">
                  <c:v>44074</c:v>
                </c:pt>
                <c:pt idx="616">
                  <c:v>44075</c:v>
                </c:pt>
                <c:pt idx="617">
                  <c:v>44076</c:v>
                </c:pt>
                <c:pt idx="618">
                  <c:v>44077</c:v>
                </c:pt>
                <c:pt idx="619">
                  <c:v>44078</c:v>
                </c:pt>
                <c:pt idx="620">
                  <c:v>44081</c:v>
                </c:pt>
                <c:pt idx="621">
                  <c:v>44082</c:v>
                </c:pt>
                <c:pt idx="622">
                  <c:v>44083</c:v>
                </c:pt>
                <c:pt idx="623">
                  <c:v>44084</c:v>
                </c:pt>
                <c:pt idx="624">
                  <c:v>44085</c:v>
                </c:pt>
                <c:pt idx="625">
                  <c:v>44088</c:v>
                </c:pt>
                <c:pt idx="626">
                  <c:v>44089</c:v>
                </c:pt>
                <c:pt idx="627">
                  <c:v>44090</c:v>
                </c:pt>
                <c:pt idx="628">
                  <c:v>44091</c:v>
                </c:pt>
                <c:pt idx="629">
                  <c:v>44092</c:v>
                </c:pt>
                <c:pt idx="630">
                  <c:v>44095</c:v>
                </c:pt>
                <c:pt idx="631">
                  <c:v>44096</c:v>
                </c:pt>
                <c:pt idx="632">
                  <c:v>44097</c:v>
                </c:pt>
                <c:pt idx="633">
                  <c:v>44098</c:v>
                </c:pt>
                <c:pt idx="634">
                  <c:v>44099</c:v>
                </c:pt>
                <c:pt idx="635">
                  <c:v>44102</c:v>
                </c:pt>
                <c:pt idx="636">
                  <c:v>44103</c:v>
                </c:pt>
                <c:pt idx="637">
                  <c:v>44104</c:v>
                </c:pt>
                <c:pt idx="638">
                  <c:v>44105</c:v>
                </c:pt>
                <c:pt idx="639">
                  <c:v>44106</c:v>
                </c:pt>
                <c:pt idx="640">
                  <c:v>44109</c:v>
                </c:pt>
                <c:pt idx="641">
                  <c:v>44110</c:v>
                </c:pt>
                <c:pt idx="642">
                  <c:v>44111</c:v>
                </c:pt>
                <c:pt idx="643">
                  <c:v>44112</c:v>
                </c:pt>
                <c:pt idx="644">
                  <c:v>44113</c:v>
                </c:pt>
                <c:pt idx="645">
                  <c:v>44116</c:v>
                </c:pt>
                <c:pt idx="646">
                  <c:v>44117</c:v>
                </c:pt>
                <c:pt idx="647">
                  <c:v>44118</c:v>
                </c:pt>
                <c:pt idx="648">
                  <c:v>44119</c:v>
                </c:pt>
                <c:pt idx="649">
                  <c:v>44120</c:v>
                </c:pt>
                <c:pt idx="650">
                  <c:v>44123</c:v>
                </c:pt>
                <c:pt idx="651">
                  <c:v>44124</c:v>
                </c:pt>
                <c:pt idx="652">
                  <c:v>44125</c:v>
                </c:pt>
                <c:pt idx="653">
                  <c:v>44126</c:v>
                </c:pt>
                <c:pt idx="654">
                  <c:v>44127</c:v>
                </c:pt>
                <c:pt idx="655">
                  <c:v>44130</c:v>
                </c:pt>
                <c:pt idx="656">
                  <c:v>44131</c:v>
                </c:pt>
                <c:pt idx="657">
                  <c:v>44132</c:v>
                </c:pt>
                <c:pt idx="658">
                  <c:v>44133</c:v>
                </c:pt>
                <c:pt idx="659">
                  <c:v>44134</c:v>
                </c:pt>
                <c:pt idx="660">
                  <c:v>44137</c:v>
                </c:pt>
                <c:pt idx="661">
                  <c:v>44138</c:v>
                </c:pt>
                <c:pt idx="662">
                  <c:v>44139</c:v>
                </c:pt>
                <c:pt idx="663">
                  <c:v>44140</c:v>
                </c:pt>
                <c:pt idx="664">
                  <c:v>44141</c:v>
                </c:pt>
                <c:pt idx="665">
                  <c:v>44144</c:v>
                </c:pt>
                <c:pt idx="666">
                  <c:v>44145</c:v>
                </c:pt>
                <c:pt idx="667">
                  <c:v>44146</c:v>
                </c:pt>
                <c:pt idx="668">
                  <c:v>44147</c:v>
                </c:pt>
                <c:pt idx="669">
                  <c:v>44148</c:v>
                </c:pt>
                <c:pt idx="670">
                  <c:v>44151</c:v>
                </c:pt>
                <c:pt idx="671">
                  <c:v>44152</c:v>
                </c:pt>
                <c:pt idx="672">
                  <c:v>44153</c:v>
                </c:pt>
                <c:pt idx="673">
                  <c:v>44154</c:v>
                </c:pt>
                <c:pt idx="674">
                  <c:v>44155</c:v>
                </c:pt>
                <c:pt idx="675">
                  <c:v>44158</c:v>
                </c:pt>
                <c:pt idx="676">
                  <c:v>44159</c:v>
                </c:pt>
                <c:pt idx="677">
                  <c:v>44160</c:v>
                </c:pt>
                <c:pt idx="678">
                  <c:v>44161</c:v>
                </c:pt>
                <c:pt idx="679">
                  <c:v>44162</c:v>
                </c:pt>
                <c:pt idx="680">
                  <c:v>44165</c:v>
                </c:pt>
                <c:pt idx="681">
                  <c:v>44166</c:v>
                </c:pt>
                <c:pt idx="682">
                  <c:v>44167</c:v>
                </c:pt>
                <c:pt idx="683">
                  <c:v>44168</c:v>
                </c:pt>
                <c:pt idx="684">
                  <c:v>44169</c:v>
                </c:pt>
                <c:pt idx="685">
                  <c:v>44172</c:v>
                </c:pt>
                <c:pt idx="686">
                  <c:v>44173</c:v>
                </c:pt>
                <c:pt idx="687">
                  <c:v>44174</c:v>
                </c:pt>
                <c:pt idx="688">
                  <c:v>44175</c:v>
                </c:pt>
                <c:pt idx="689">
                  <c:v>44176</c:v>
                </c:pt>
                <c:pt idx="690">
                  <c:v>44179</c:v>
                </c:pt>
                <c:pt idx="691">
                  <c:v>44180</c:v>
                </c:pt>
                <c:pt idx="692">
                  <c:v>44181</c:v>
                </c:pt>
                <c:pt idx="693">
                  <c:v>44182</c:v>
                </c:pt>
                <c:pt idx="694">
                  <c:v>44183</c:v>
                </c:pt>
                <c:pt idx="695">
                  <c:v>44186</c:v>
                </c:pt>
                <c:pt idx="696">
                  <c:v>44187</c:v>
                </c:pt>
                <c:pt idx="697">
                  <c:v>44188</c:v>
                </c:pt>
                <c:pt idx="698">
                  <c:v>44189</c:v>
                </c:pt>
                <c:pt idx="699">
                  <c:v>44190</c:v>
                </c:pt>
                <c:pt idx="700">
                  <c:v>44193</c:v>
                </c:pt>
                <c:pt idx="701">
                  <c:v>44194</c:v>
                </c:pt>
                <c:pt idx="702">
                  <c:v>44195</c:v>
                </c:pt>
                <c:pt idx="703">
                  <c:v>44196</c:v>
                </c:pt>
                <c:pt idx="704">
                  <c:v>44197</c:v>
                </c:pt>
                <c:pt idx="705">
                  <c:v>44200</c:v>
                </c:pt>
                <c:pt idx="706">
                  <c:v>44201</c:v>
                </c:pt>
                <c:pt idx="707">
                  <c:v>44202</c:v>
                </c:pt>
                <c:pt idx="708">
                  <c:v>44203</c:v>
                </c:pt>
                <c:pt idx="709">
                  <c:v>44204</c:v>
                </c:pt>
                <c:pt idx="710">
                  <c:v>44207</c:v>
                </c:pt>
                <c:pt idx="711">
                  <c:v>44208</c:v>
                </c:pt>
                <c:pt idx="712">
                  <c:v>44209</c:v>
                </c:pt>
                <c:pt idx="713">
                  <c:v>44210</c:v>
                </c:pt>
                <c:pt idx="714">
                  <c:v>44211</c:v>
                </c:pt>
                <c:pt idx="715">
                  <c:v>44214</c:v>
                </c:pt>
                <c:pt idx="716">
                  <c:v>44215</c:v>
                </c:pt>
                <c:pt idx="717">
                  <c:v>44216</c:v>
                </c:pt>
                <c:pt idx="718">
                  <c:v>44217</c:v>
                </c:pt>
                <c:pt idx="719">
                  <c:v>44218</c:v>
                </c:pt>
                <c:pt idx="720">
                  <c:v>44221</c:v>
                </c:pt>
                <c:pt idx="721">
                  <c:v>44222</c:v>
                </c:pt>
                <c:pt idx="722">
                  <c:v>44223</c:v>
                </c:pt>
                <c:pt idx="723">
                  <c:v>44224</c:v>
                </c:pt>
                <c:pt idx="724">
                  <c:v>44225</c:v>
                </c:pt>
                <c:pt idx="725">
                  <c:v>44228</c:v>
                </c:pt>
                <c:pt idx="726">
                  <c:v>44229</c:v>
                </c:pt>
                <c:pt idx="727">
                  <c:v>44230</c:v>
                </c:pt>
                <c:pt idx="728">
                  <c:v>44231</c:v>
                </c:pt>
                <c:pt idx="729">
                  <c:v>44232</c:v>
                </c:pt>
                <c:pt idx="730">
                  <c:v>44235</c:v>
                </c:pt>
                <c:pt idx="731">
                  <c:v>44236</c:v>
                </c:pt>
                <c:pt idx="732">
                  <c:v>44237</c:v>
                </c:pt>
                <c:pt idx="733">
                  <c:v>44238</c:v>
                </c:pt>
                <c:pt idx="734">
                  <c:v>44239</c:v>
                </c:pt>
                <c:pt idx="735">
                  <c:v>44242</c:v>
                </c:pt>
                <c:pt idx="736">
                  <c:v>44243</c:v>
                </c:pt>
                <c:pt idx="737">
                  <c:v>44244</c:v>
                </c:pt>
                <c:pt idx="738">
                  <c:v>44245</c:v>
                </c:pt>
                <c:pt idx="739">
                  <c:v>44246</c:v>
                </c:pt>
                <c:pt idx="740">
                  <c:v>44249</c:v>
                </c:pt>
                <c:pt idx="741">
                  <c:v>44250</c:v>
                </c:pt>
                <c:pt idx="742">
                  <c:v>44251</c:v>
                </c:pt>
                <c:pt idx="743">
                  <c:v>44252</c:v>
                </c:pt>
                <c:pt idx="744">
                  <c:v>44253</c:v>
                </c:pt>
                <c:pt idx="745">
                  <c:v>44256</c:v>
                </c:pt>
                <c:pt idx="746">
                  <c:v>44257</c:v>
                </c:pt>
                <c:pt idx="747">
                  <c:v>44258</c:v>
                </c:pt>
                <c:pt idx="748">
                  <c:v>44259</c:v>
                </c:pt>
                <c:pt idx="749">
                  <c:v>44260</c:v>
                </c:pt>
                <c:pt idx="750">
                  <c:v>44263</c:v>
                </c:pt>
                <c:pt idx="751">
                  <c:v>44264</c:v>
                </c:pt>
                <c:pt idx="752">
                  <c:v>44265</c:v>
                </c:pt>
                <c:pt idx="753">
                  <c:v>44266</c:v>
                </c:pt>
                <c:pt idx="754">
                  <c:v>44267</c:v>
                </c:pt>
                <c:pt idx="755">
                  <c:v>44270</c:v>
                </c:pt>
                <c:pt idx="756">
                  <c:v>44271</c:v>
                </c:pt>
                <c:pt idx="757">
                  <c:v>44272</c:v>
                </c:pt>
                <c:pt idx="758">
                  <c:v>44273</c:v>
                </c:pt>
                <c:pt idx="759">
                  <c:v>44274</c:v>
                </c:pt>
                <c:pt idx="760">
                  <c:v>44277</c:v>
                </c:pt>
                <c:pt idx="761">
                  <c:v>44278</c:v>
                </c:pt>
                <c:pt idx="762">
                  <c:v>44279</c:v>
                </c:pt>
                <c:pt idx="763">
                  <c:v>44280</c:v>
                </c:pt>
                <c:pt idx="764">
                  <c:v>44281</c:v>
                </c:pt>
                <c:pt idx="765">
                  <c:v>44284</c:v>
                </c:pt>
                <c:pt idx="766">
                  <c:v>44285</c:v>
                </c:pt>
                <c:pt idx="767">
                  <c:v>44286</c:v>
                </c:pt>
                <c:pt idx="768">
                  <c:v>44287</c:v>
                </c:pt>
                <c:pt idx="769">
                  <c:v>44288</c:v>
                </c:pt>
                <c:pt idx="770">
                  <c:v>44291</c:v>
                </c:pt>
                <c:pt idx="771">
                  <c:v>44292</c:v>
                </c:pt>
                <c:pt idx="772">
                  <c:v>44293</c:v>
                </c:pt>
                <c:pt idx="773">
                  <c:v>44294</c:v>
                </c:pt>
                <c:pt idx="774">
                  <c:v>44295</c:v>
                </c:pt>
                <c:pt idx="775">
                  <c:v>44298</c:v>
                </c:pt>
                <c:pt idx="776">
                  <c:v>44299</c:v>
                </c:pt>
                <c:pt idx="777">
                  <c:v>44300</c:v>
                </c:pt>
                <c:pt idx="778">
                  <c:v>44301</c:v>
                </c:pt>
                <c:pt idx="779">
                  <c:v>44302</c:v>
                </c:pt>
                <c:pt idx="780">
                  <c:v>44305</c:v>
                </c:pt>
                <c:pt idx="781">
                  <c:v>44306</c:v>
                </c:pt>
                <c:pt idx="782">
                  <c:v>44307</c:v>
                </c:pt>
                <c:pt idx="783">
                  <c:v>44308</c:v>
                </c:pt>
                <c:pt idx="784">
                  <c:v>44309</c:v>
                </c:pt>
                <c:pt idx="785">
                  <c:v>44312</c:v>
                </c:pt>
                <c:pt idx="786">
                  <c:v>44313</c:v>
                </c:pt>
                <c:pt idx="787">
                  <c:v>44314</c:v>
                </c:pt>
                <c:pt idx="788">
                  <c:v>44315</c:v>
                </c:pt>
                <c:pt idx="789">
                  <c:v>44316</c:v>
                </c:pt>
              </c:numCache>
            </c:numRef>
          </c:cat>
          <c:val>
            <c:numRef>
              <c:f>Daily!$Q$11:$Q$1003</c:f>
              <c:numCache>
                <c:formatCode>General</c:formatCode>
                <c:ptCount val="993"/>
                <c:pt idx="0">
                  <c:v>179.4</c:v>
                </c:pt>
                <c:pt idx="1">
                  <c:v>172.42</c:v>
                </c:pt>
                <c:pt idx="2">
                  <c:v>174.19</c:v>
                </c:pt>
                <c:pt idx="3">
                  <c:v>162.75</c:v>
                </c:pt>
                <c:pt idx="4">
                  <c:v>162.75</c:v>
                </c:pt>
                <c:pt idx="5">
                  <c:v>162.75</c:v>
                </c:pt>
                <c:pt idx="6">
                  <c:v>162.75</c:v>
                </c:pt>
                <c:pt idx="7">
                  <c:v>162.75</c:v>
                </c:pt>
                <c:pt idx="8">
                  <c:v>162.75</c:v>
                </c:pt>
                <c:pt idx="9">
                  <c:v>167.36</c:v>
                </c:pt>
                <c:pt idx="10">
                  <c:v>167.36</c:v>
                </c:pt>
                <c:pt idx="11">
                  <c:v>167.36</c:v>
                </c:pt>
                <c:pt idx="12">
                  <c:v>173.6</c:v>
                </c:pt>
                <c:pt idx="13">
                  <c:v>173.6</c:v>
                </c:pt>
                <c:pt idx="14">
                  <c:v>173.6</c:v>
                </c:pt>
                <c:pt idx="15">
                  <c:v>173.6</c:v>
                </c:pt>
                <c:pt idx="16">
                  <c:v>173.6</c:v>
                </c:pt>
                <c:pt idx="17">
                  <c:v>173.6</c:v>
                </c:pt>
                <c:pt idx="18">
                  <c:v>173.6</c:v>
                </c:pt>
                <c:pt idx="19">
                  <c:v>173.6</c:v>
                </c:pt>
                <c:pt idx="20">
                  <c:v>173.6</c:v>
                </c:pt>
                <c:pt idx="21">
                  <c:v>173.6</c:v>
                </c:pt>
                <c:pt idx="22">
                  <c:v>173.6</c:v>
                </c:pt>
                <c:pt idx="23">
                  <c:v>173.6</c:v>
                </c:pt>
                <c:pt idx="24">
                  <c:v>173.6</c:v>
                </c:pt>
                <c:pt idx="25">
                  <c:v>171.01</c:v>
                </c:pt>
                <c:pt idx="26">
                  <c:v>171.01</c:v>
                </c:pt>
                <c:pt idx="27">
                  <c:v>173.76</c:v>
                </c:pt>
                <c:pt idx="28">
                  <c:v>173.85</c:v>
                </c:pt>
                <c:pt idx="29">
                  <c:v>175.51</c:v>
                </c:pt>
                <c:pt idx="30">
                  <c:v>175.51</c:v>
                </c:pt>
                <c:pt idx="31">
                  <c:v>177.29</c:v>
                </c:pt>
                <c:pt idx="32">
                  <c:v>177.43</c:v>
                </c:pt>
                <c:pt idx="33">
                  <c:v>178.15</c:v>
                </c:pt>
                <c:pt idx="34">
                  <c:v>178.15</c:v>
                </c:pt>
                <c:pt idx="35">
                  <c:v>180.61</c:v>
                </c:pt>
                <c:pt idx="36">
                  <c:v>182</c:v>
                </c:pt>
                <c:pt idx="37">
                  <c:v>182</c:v>
                </c:pt>
                <c:pt idx="38">
                  <c:v>182</c:v>
                </c:pt>
                <c:pt idx="39">
                  <c:v>182</c:v>
                </c:pt>
                <c:pt idx="40">
                  <c:v>182</c:v>
                </c:pt>
                <c:pt idx="41">
                  <c:v>182</c:v>
                </c:pt>
                <c:pt idx="42">
                  <c:v>182</c:v>
                </c:pt>
                <c:pt idx="43">
                  <c:v>182</c:v>
                </c:pt>
                <c:pt idx="44">
                  <c:v>182</c:v>
                </c:pt>
                <c:pt idx="45">
                  <c:v>182</c:v>
                </c:pt>
                <c:pt idx="46">
                  <c:v>182</c:v>
                </c:pt>
                <c:pt idx="47">
                  <c:v>180.98</c:v>
                </c:pt>
                <c:pt idx="48">
                  <c:v>180.98</c:v>
                </c:pt>
                <c:pt idx="49">
                  <c:v>180.98</c:v>
                </c:pt>
                <c:pt idx="50">
                  <c:v>180</c:v>
                </c:pt>
                <c:pt idx="51">
                  <c:v>183.25</c:v>
                </c:pt>
                <c:pt idx="52">
                  <c:v>183.25</c:v>
                </c:pt>
                <c:pt idx="53">
                  <c:v>183.25</c:v>
                </c:pt>
                <c:pt idx="54">
                  <c:v>183.25</c:v>
                </c:pt>
                <c:pt idx="55">
                  <c:v>183.25</c:v>
                </c:pt>
                <c:pt idx="56">
                  <c:v>183.25</c:v>
                </c:pt>
                <c:pt idx="57">
                  <c:v>183.25</c:v>
                </c:pt>
                <c:pt idx="58">
                  <c:v>176.54</c:v>
                </c:pt>
                <c:pt idx="59">
                  <c:v>167.21</c:v>
                </c:pt>
                <c:pt idx="60">
                  <c:v>167.21</c:v>
                </c:pt>
                <c:pt idx="61">
                  <c:v>167.21</c:v>
                </c:pt>
                <c:pt idx="62">
                  <c:v>166.04</c:v>
                </c:pt>
                <c:pt idx="63">
                  <c:v>165.97</c:v>
                </c:pt>
                <c:pt idx="64">
                  <c:v>161.44</c:v>
                </c:pt>
                <c:pt idx="65">
                  <c:v>161.44</c:v>
                </c:pt>
                <c:pt idx="66">
                  <c:v>161.44</c:v>
                </c:pt>
                <c:pt idx="67">
                  <c:v>161.44</c:v>
                </c:pt>
                <c:pt idx="68">
                  <c:v>155</c:v>
                </c:pt>
                <c:pt idx="69">
                  <c:v>155</c:v>
                </c:pt>
                <c:pt idx="70">
                  <c:v>154.16</c:v>
                </c:pt>
                <c:pt idx="71">
                  <c:v>154.16</c:v>
                </c:pt>
                <c:pt idx="72">
                  <c:v>154.16</c:v>
                </c:pt>
                <c:pt idx="73">
                  <c:v>154.16</c:v>
                </c:pt>
                <c:pt idx="74">
                  <c:v>154.16</c:v>
                </c:pt>
                <c:pt idx="75">
                  <c:v>157.69999999999999</c:v>
                </c:pt>
                <c:pt idx="76">
                  <c:v>157.69999999999999</c:v>
                </c:pt>
                <c:pt idx="77">
                  <c:v>160.12</c:v>
                </c:pt>
                <c:pt idx="78">
                  <c:v>160.12</c:v>
                </c:pt>
                <c:pt idx="79">
                  <c:v>160.12</c:v>
                </c:pt>
                <c:pt idx="80">
                  <c:v>163.02000000000001</c:v>
                </c:pt>
                <c:pt idx="81">
                  <c:v>165.01</c:v>
                </c:pt>
                <c:pt idx="82">
                  <c:v>165.01</c:v>
                </c:pt>
                <c:pt idx="83">
                  <c:v>165.01</c:v>
                </c:pt>
                <c:pt idx="84">
                  <c:v>165.01</c:v>
                </c:pt>
                <c:pt idx="85">
                  <c:v>165.01</c:v>
                </c:pt>
                <c:pt idx="86">
                  <c:v>162.65</c:v>
                </c:pt>
                <c:pt idx="87">
                  <c:v>162.65</c:v>
                </c:pt>
                <c:pt idx="88">
                  <c:v>162.65</c:v>
                </c:pt>
                <c:pt idx="89">
                  <c:v>162.65</c:v>
                </c:pt>
                <c:pt idx="90">
                  <c:v>162.65</c:v>
                </c:pt>
                <c:pt idx="91">
                  <c:v>162.65</c:v>
                </c:pt>
                <c:pt idx="92">
                  <c:v>158.84</c:v>
                </c:pt>
                <c:pt idx="93">
                  <c:v>158.84</c:v>
                </c:pt>
                <c:pt idx="94">
                  <c:v>164.23</c:v>
                </c:pt>
                <c:pt idx="95">
                  <c:v>165.89</c:v>
                </c:pt>
                <c:pt idx="96">
                  <c:v>165.89</c:v>
                </c:pt>
                <c:pt idx="97">
                  <c:v>165.89</c:v>
                </c:pt>
                <c:pt idx="98">
                  <c:v>167.73</c:v>
                </c:pt>
                <c:pt idx="99">
                  <c:v>168.95</c:v>
                </c:pt>
                <c:pt idx="100">
                  <c:v>170.31</c:v>
                </c:pt>
                <c:pt idx="101">
                  <c:v>170.31</c:v>
                </c:pt>
                <c:pt idx="102">
                  <c:v>170.38</c:v>
                </c:pt>
                <c:pt idx="103">
                  <c:v>170.38</c:v>
                </c:pt>
                <c:pt idx="104">
                  <c:v>180.71</c:v>
                </c:pt>
                <c:pt idx="105">
                  <c:v>180.71</c:v>
                </c:pt>
                <c:pt idx="106">
                  <c:v>180.71</c:v>
                </c:pt>
                <c:pt idx="107">
                  <c:v>180.71</c:v>
                </c:pt>
                <c:pt idx="108">
                  <c:v>180.71</c:v>
                </c:pt>
                <c:pt idx="109">
                  <c:v>180.71</c:v>
                </c:pt>
                <c:pt idx="110">
                  <c:v>180.71</c:v>
                </c:pt>
                <c:pt idx="111">
                  <c:v>180.71</c:v>
                </c:pt>
                <c:pt idx="112">
                  <c:v>177.01</c:v>
                </c:pt>
                <c:pt idx="113">
                  <c:v>177.01</c:v>
                </c:pt>
                <c:pt idx="114">
                  <c:v>177.01</c:v>
                </c:pt>
                <c:pt idx="115">
                  <c:v>177.01</c:v>
                </c:pt>
                <c:pt idx="116">
                  <c:v>177.01</c:v>
                </c:pt>
                <c:pt idx="117">
                  <c:v>177.01</c:v>
                </c:pt>
                <c:pt idx="118">
                  <c:v>177.01</c:v>
                </c:pt>
                <c:pt idx="119">
                  <c:v>177.01</c:v>
                </c:pt>
                <c:pt idx="120">
                  <c:v>177.01</c:v>
                </c:pt>
                <c:pt idx="121">
                  <c:v>177.01</c:v>
                </c:pt>
                <c:pt idx="122">
                  <c:v>177.01</c:v>
                </c:pt>
                <c:pt idx="123">
                  <c:v>178.76</c:v>
                </c:pt>
                <c:pt idx="124">
                  <c:v>179.45</c:v>
                </c:pt>
                <c:pt idx="125">
                  <c:v>179.45</c:v>
                </c:pt>
                <c:pt idx="126">
                  <c:v>179.45</c:v>
                </c:pt>
                <c:pt idx="127">
                  <c:v>179.45</c:v>
                </c:pt>
                <c:pt idx="128">
                  <c:v>179.45</c:v>
                </c:pt>
                <c:pt idx="129">
                  <c:v>185.3</c:v>
                </c:pt>
                <c:pt idx="130">
                  <c:v>187.77</c:v>
                </c:pt>
                <c:pt idx="131">
                  <c:v>188.36</c:v>
                </c:pt>
                <c:pt idx="132">
                  <c:v>188.36</c:v>
                </c:pt>
                <c:pt idx="133">
                  <c:v>192.95</c:v>
                </c:pt>
                <c:pt idx="134">
                  <c:v>192.99</c:v>
                </c:pt>
                <c:pt idx="135">
                  <c:v>192.99</c:v>
                </c:pt>
                <c:pt idx="136">
                  <c:v>192.99</c:v>
                </c:pt>
                <c:pt idx="137">
                  <c:v>192.99</c:v>
                </c:pt>
                <c:pt idx="138">
                  <c:v>192.99</c:v>
                </c:pt>
                <c:pt idx="139">
                  <c:v>192.99</c:v>
                </c:pt>
                <c:pt idx="140">
                  <c:v>192.99</c:v>
                </c:pt>
                <c:pt idx="141">
                  <c:v>192.99</c:v>
                </c:pt>
                <c:pt idx="142">
                  <c:v>192.99</c:v>
                </c:pt>
                <c:pt idx="143">
                  <c:v>192.99</c:v>
                </c:pt>
                <c:pt idx="144">
                  <c:v>192.99</c:v>
                </c:pt>
                <c:pt idx="145">
                  <c:v>192.99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191.01</c:v>
                </c:pt>
                <c:pt idx="157">
                  <c:v>191.01</c:v>
                </c:pt>
                <c:pt idx="158">
                  <c:v>191.01</c:v>
                </c:pt>
                <c:pt idx="159">
                  <c:v>190.04</c:v>
                </c:pt>
                <c:pt idx="160">
                  <c:v>190.04</c:v>
                </c:pt>
                <c:pt idx="161">
                  <c:v>189.76</c:v>
                </c:pt>
                <c:pt idx="162">
                  <c:v>189.76</c:v>
                </c:pt>
                <c:pt idx="163">
                  <c:v>189.76</c:v>
                </c:pt>
                <c:pt idx="164">
                  <c:v>189.76</c:v>
                </c:pt>
                <c:pt idx="165">
                  <c:v>189.76</c:v>
                </c:pt>
                <c:pt idx="166">
                  <c:v>189.76</c:v>
                </c:pt>
                <c:pt idx="167">
                  <c:v>186.04</c:v>
                </c:pt>
                <c:pt idx="168">
                  <c:v>186.04</c:v>
                </c:pt>
                <c:pt idx="169">
                  <c:v>186.04</c:v>
                </c:pt>
                <c:pt idx="170">
                  <c:v>186.04</c:v>
                </c:pt>
                <c:pt idx="171">
                  <c:v>186.04</c:v>
                </c:pt>
                <c:pt idx="172">
                  <c:v>186.04</c:v>
                </c:pt>
                <c:pt idx="173">
                  <c:v>186.04</c:v>
                </c:pt>
                <c:pt idx="174">
                  <c:v>182.83</c:v>
                </c:pt>
                <c:pt idx="175">
                  <c:v>182.83</c:v>
                </c:pt>
                <c:pt idx="176">
                  <c:v>182.83</c:v>
                </c:pt>
                <c:pt idx="177">
                  <c:v>182.83</c:v>
                </c:pt>
                <c:pt idx="178">
                  <c:v>182.83</c:v>
                </c:pt>
                <c:pt idx="179">
                  <c:v>182.83</c:v>
                </c:pt>
                <c:pt idx="180">
                  <c:v>182.83</c:v>
                </c:pt>
                <c:pt idx="181">
                  <c:v>182.83</c:v>
                </c:pt>
                <c:pt idx="182">
                  <c:v>182.83</c:v>
                </c:pt>
                <c:pt idx="183">
                  <c:v>182.83</c:v>
                </c:pt>
                <c:pt idx="184">
                  <c:v>182.83</c:v>
                </c:pt>
                <c:pt idx="185">
                  <c:v>181.15</c:v>
                </c:pt>
                <c:pt idx="186">
                  <c:v>181.15</c:v>
                </c:pt>
                <c:pt idx="187">
                  <c:v>177</c:v>
                </c:pt>
                <c:pt idx="188">
                  <c:v>177</c:v>
                </c:pt>
                <c:pt idx="189">
                  <c:v>177</c:v>
                </c:pt>
                <c:pt idx="190">
                  <c:v>172.19</c:v>
                </c:pt>
                <c:pt idx="191">
                  <c:v>172.19</c:v>
                </c:pt>
                <c:pt idx="192">
                  <c:v>172.15</c:v>
                </c:pt>
                <c:pt idx="193">
                  <c:v>172.15</c:v>
                </c:pt>
                <c:pt idx="194">
                  <c:v>172.15</c:v>
                </c:pt>
                <c:pt idx="195">
                  <c:v>172.15</c:v>
                </c:pt>
                <c:pt idx="196">
                  <c:v>172.15</c:v>
                </c:pt>
                <c:pt idx="197">
                  <c:v>176.68</c:v>
                </c:pt>
                <c:pt idx="198">
                  <c:v>176.72</c:v>
                </c:pt>
                <c:pt idx="199">
                  <c:v>179.5</c:v>
                </c:pt>
                <c:pt idx="200">
                  <c:v>179.5</c:v>
                </c:pt>
                <c:pt idx="201">
                  <c:v>179.5</c:v>
                </c:pt>
                <c:pt idx="202">
                  <c:v>179.5</c:v>
                </c:pt>
                <c:pt idx="203">
                  <c:v>179.5</c:v>
                </c:pt>
                <c:pt idx="204">
                  <c:v>179.5</c:v>
                </c:pt>
                <c:pt idx="205">
                  <c:v>179.5</c:v>
                </c:pt>
                <c:pt idx="206">
                  <c:v>179.5</c:v>
                </c:pt>
                <c:pt idx="207">
                  <c:v>179.5</c:v>
                </c:pt>
                <c:pt idx="208">
                  <c:v>179.5</c:v>
                </c:pt>
                <c:pt idx="209">
                  <c:v>179.5</c:v>
                </c:pt>
                <c:pt idx="210">
                  <c:v>179.5</c:v>
                </c:pt>
                <c:pt idx="211">
                  <c:v>179.5</c:v>
                </c:pt>
                <c:pt idx="212">
                  <c:v>179.5</c:v>
                </c:pt>
                <c:pt idx="213">
                  <c:v>179.5</c:v>
                </c:pt>
                <c:pt idx="214">
                  <c:v>179.5</c:v>
                </c:pt>
                <c:pt idx="215">
                  <c:v>179.5</c:v>
                </c:pt>
                <c:pt idx="216">
                  <c:v>180.17</c:v>
                </c:pt>
                <c:pt idx="217">
                  <c:v>180.55</c:v>
                </c:pt>
                <c:pt idx="218">
                  <c:v>183.71</c:v>
                </c:pt>
                <c:pt idx="219">
                  <c:v>183.71</c:v>
                </c:pt>
                <c:pt idx="220">
                  <c:v>183.71</c:v>
                </c:pt>
                <c:pt idx="221">
                  <c:v>183.71</c:v>
                </c:pt>
                <c:pt idx="222">
                  <c:v>183.71</c:v>
                </c:pt>
                <c:pt idx="223">
                  <c:v>185.98</c:v>
                </c:pt>
                <c:pt idx="224">
                  <c:v>186.03</c:v>
                </c:pt>
                <c:pt idx="225">
                  <c:v>186.03</c:v>
                </c:pt>
                <c:pt idx="226">
                  <c:v>186.03</c:v>
                </c:pt>
                <c:pt idx="227">
                  <c:v>186.03</c:v>
                </c:pt>
                <c:pt idx="228">
                  <c:v>186.03</c:v>
                </c:pt>
                <c:pt idx="229">
                  <c:v>186.03</c:v>
                </c:pt>
                <c:pt idx="230">
                  <c:v>186.03</c:v>
                </c:pt>
                <c:pt idx="231">
                  <c:v>186.03</c:v>
                </c:pt>
                <c:pt idx="232">
                  <c:v>186.03</c:v>
                </c:pt>
                <c:pt idx="233">
                  <c:v>186.03</c:v>
                </c:pt>
                <c:pt idx="234">
                  <c:v>186.03</c:v>
                </c:pt>
                <c:pt idx="235">
                  <c:v>185.57</c:v>
                </c:pt>
                <c:pt idx="236">
                  <c:v>185.57</c:v>
                </c:pt>
                <c:pt idx="237">
                  <c:v>185.57</c:v>
                </c:pt>
                <c:pt idx="238">
                  <c:v>185.57</c:v>
                </c:pt>
                <c:pt idx="239">
                  <c:v>185.57</c:v>
                </c:pt>
                <c:pt idx="240">
                  <c:v>180.5</c:v>
                </c:pt>
                <c:pt idx="241">
                  <c:v>180.5</c:v>
                </c:pt>
                <c:pt idx="242">
                  <c:v>180.5</c:v>
                </c:pt>
                <c:pt idx="243">
                  <c:v>180.5</c:v>
                </c:pt>
                <c:pt idx="244">
                  <c:v>178.73</c:v>
                </c:pt>
                <c:pt idx="245">
                  <c:v>178.02</c:v>
                </c:pt>
                <c:pt idx="246">
                  <c:v>178.02</c:v>
                </c:pt>
                <c:pt idx="247">
                  <c:v>178.02</c:v>
                </c:pt>
                <c:pt idx="248">
                  <c:v>178.02</c:v>
                </c:pt>
                <c:pt idx="249">
                  <c:v>178.02</c:v>
                </c:pt>
                <c:pt idx="250">
                  <c:v>175.12</c:v>
                </c:pt>
                <c:pt idx="251">
                  <c:v>175.12</c:v>
                </c:pt>
                <c:pt idx="252">
                  <c:v>175.12</c:v>
                </c:pt>
                <c:pt idx="253">
                  <c:v>175.12</c:v>
                </c:pt>
                <c:pt idx="254">
                  <c:v>175.12</c:v>
                </c:pt>
                <c:pt idx="255">
                  <c:v>175.07</c:v>
                </c:pt>
                <c:pt idx="256">
                  <c:v>175.07</c:v>
                </c:pt>
                <c:pt idx="257">
                  <c:v>175.11</c:v>
                </c:pt>
                <c:pt idx="258">
                  <c:v>175.34</c:v>
                </c:pt>
                <c:pt idx="259">
                  <c:v>175.34</c:v>
                </c:pt>
                <c:pt idx="260">
                  <c:v>175.34</c:v>
                </c:pt>
                <c:pt idx="261">
                  <c:v>175.34</c:v>
                </c:pt>
                <c:pt idx="262">
                  <c:v>177.22</c:v>
                </c:pt>
                <c:pt idx="263">
                  <c:v>177.22</c:v>
                </c:pt>
                <c:pt idx="264">
                  <c:v>177.22</c:v>
                </c:pt>
                <c:pt idx="265">
                  <c:v>175.6</c:v>
                </c:pt>
                <c:pt idx="266">
                  <c:v>175.6</c:v>
                </c:pt>
                <c:pt idx="267">
                  <c:v>175.6</c:v>
                </c:pt>
                <c:pt idx="268">
                  <c:v>180.4</c:v>
                </c:pt>
                <c:pt idx="269">
                  <c:v>180.4</c:v>
                </c:pt>
                <c:pt idx="270">
                  <c:v>180.4</c:v>
                </c:pt>
                <c:pt idx="271">
                  <c:v>180.4</c:v>
                </c:pt>
                <c:pt idx="272">
                  <c:v>180.4</c:v>
                </c:pt>
                <c:pt idx="273">
                  <c:v>180.4</c:v>
                </c:pt>
                <c:pt idx="274">
                  <c:v>180.4</c:v>
                </c:pt>
                <c:pt idx="275">
                  <c:v>180.4</c:v>
                </c:pt>
                <c:pt idx="276">
                  <c:v>179.09</c:v>
                </c:pt>
                <c:pt idx="277">
                  <c:v>179.09</c:v>
                </c:pt>
                <c:pt idx="278">
                  <c:v>179.09</c:v>
                </c:pt>
                <c:pt idx="279">
                  <c:v>179.09</c:v>
                </c:pt>
                <c:pt idx="280">
                  <c:v>179.09</c:v>
                </c:pt>
                <c:pt idx="281">
                  <c:v>179.12</c:v>
                </c:pt>
                <c:pt idx="282">
                  <c:v>179.12</c:v>
                </c:pt>
                <c:pt idx="283">
                  <c:v>179.12</c:v>
                </c:pt>
                <c:pt idx="284">
                  <c:v>180</c:v>
                </c:pt>
                <c:pt idx="285">
                  <c:v>180</c:v>
                </c:pt>
                <c:pt idx="286">
                  <c:v>184</c:v>
                </c:pt>
                <c:pt idx="287">
                  <c:v>183.83</c:v>
                </c:pt>
                <c:pt idx="288">
                  <c:v>186.33</c:v>
                </c:pt>
                <c:pt idx="289">
                  <c:v>183.91</c:v>
                </c:pt>
                <c:pt idx="290">
                  <c:v>183.91</c:v>
                </c:pt>
                <c:pt idx="291">
                  <c:v>183.91</c:v>
                </c:pt>
                <c:pt idx="292">
                  <c:v>183.91</c:v>
                </c:pt>
                <c:pt idx="293">
                  <c:v>183.91</c:v>
                </c:pt>
                <c:pt idx="294">
                  <c:v>182</c:v>
                </c:pt>
                <c:pt idx="295">
                  <c:v>182</c:v>
                </c:pt>
                <c:pt idx="296">
                  <c:v>179.09</c:v>
                </c:pt>
                <c:pt idx="297">
                  <c:v>179.09</c:v>
                </c:pt>
                <c:pt idx="298">
                  <c:v>179.94</c:v>
                </c:pt>
                <c:pt idx="299">
                  <c:v>179.94</c:v>
                </c:pt>
                <c:pt idx="300">
                  <c:v>179.94</c:v>
                </c:pt>
                <c:pt idx="301">
                  <c:v>179.94</c:v>
                </c:pt>
                <c:pt idx="302">
                  <c:v>179.94</c:v>
                </c:pt>
                <c:pt idx="303">
                  <c:v>179.94</c:v>
                </c:pt>
                <c:pt idx="304">
                  <c:v>179.94</c:v>
                </c:pt>
                <c:pt idx="305">
                  <c:v>178.13</c:v>
                </c:pt>
                <c:pt idx="306">
                  <c:v>177.63</c:v>
                </c:pt>
                <c:pt idx="307">
                  <c:v>176.88</c:v>
                </c:pt>
                <c:pt idx="308">
                  <c:v>176.88</c:v>
                </c:pt>
                <c:pt idx="309">
                  <c:v>176.88</c:v>
                </c:pt>
                <c:pt idx="310">
                  <c:v>172.66</c:v>
                </c:pt>
                <c:pt idx="311">
                  <c:v>172.66</c:v>
                </c:pt>
                <c:pt idx="312">
                  <c:v>171.9</c:v>
                </c:pt>
                <c:pt idx="313">
                  <c:v>171.9</c:v>
                </c:pt>
                <c:pt idx="314">
                  <c:v>169.76</c:v>
                </c:pt>
                <c:pt idx="315">
                  <c:v>169.76</c:v>
                </c:pt>
                <c:pt idx="316">
                  <c:v>169.76</c:v>
                </c:pt>
                <c:pt idx="317">
                  <c:v>170.86</c:v>
                </c:pt>
                <c:pt idx="318">
                  <c:v>170.86</c:v>
                </c:pt>
                <c:pt idx="319">
                  <c:v>170.86</c:v>
                </c:pt>
                <c:pt idx="320">
                  <c:v>170.86</c:v>
                </c:pt>
                <c:pt idx="321">
                  <c:v>168.76</c:v>
                </c:pt>
                <c:pt idx="322">
                  <c:v>168.76</c:v>
                </c:pt>
                <c:pt idx="323">
                  <c:v>168.76</c:v>
                </c:pt>
                <c:pt idx="324">
                  <c:v>168.67</c:v>
                </c:pt>
                <c:pt idx="325">
                  <c:v>168.67</c:v>
                </c:pt>
                <c:pt idx="326">
                  <c:v>164.92</c:v>
                </c:pt>
                <c:pt idx="327">
                  <c:v>166.51</c:v>
                </c:pt>
                <c:pt idx="328">
                  <c:v>166.51</c:v>
                </c:pt>
                <c:pt idx="329">
                  <c:v>166.51</c:v>
                </c:pt>
                <c:pt idx="330">
                  <c:v>161.51</c:v>
                </c:pt>
                <c:pt idx="331">
                  <c:v>161.51</c:v>
                </c:pt>
                <c:pt idx="332">
                  <c:v>157.01</c:v>
                </c:pt>
                <c:pt idx="333">
                  <c:v>157.01</c:v>
                </c:pt>
                <c:pt idx="334">
                  <c:v>147.63</c:v>
                </c:pt>
                <c:pt idx="335">
                  <c:v>146.63999999999999</c:v>
                </c:pt>
                <c:pt idx="336">
                  <c:v>146.63999999999999</c:v>
                </c:pt>
                <c:pt idx="337">
                  <c:v>146.63999999999999</c:v>
                </c:pt>
                <c:pt idx="338">
                  <c:v>146.63999999999999</c:v>
                </c:pt>
                <c:pt idx="339">
                  <c:v>146.63999999999999</c:v>
                </c:pt>
                <c:pt idx="340">
                  <c:v>146.63999999999999</c:v>
                </c:pt>
                <c:pt idx="341">
                  <c:v>146.63999999999999</c:v>
                </c:pt>
                <c:pt idx="342">
                  <c:v>146.63999999999999</c:v>
                </c:pt>
                <c:pt idx="343">
                  <c:v>146.63999999999999</c:v>
                </c:pt>
                <c:pt idx="344">
                  <c:v>141.51</c:v>
                </c:pt>
                <c:pt idx="345">
                  <c:v>141.51</c:v>
                </c:pt>
                <c:pt idx="346">
                  <c:v>138.76</c:v>
                </c:pt>
                <c:pt idx="347">
                  <c:v>138.76</c:v>
                </c:pt>
                <c:pt idx="348">
                  <c:v>138.76</c:v>
                </c:pt>
                <c:pt idx="349">
                  <c:v>138.76</c:v>
                </c:pt>
                <c:pt idx="350">
                  <c:v>138.76</c:v>
                </c:pt>
                <c:pt idx="351">
                  <c:v>138.76</c:v>
                </c:pt>
                <c:pt idx="352">
                  <c:v>138.76</c:v>
                </c:pt>
                <c:pt idx="353">
                  <c:v>134.01</c:v>
                </c:pt>
                <c:pt idx="354">
                  <c:v>134.01</c:v>
                </c:pt>
                <c:pt idx="355">
                  <c:v>134.01</c:v>
                </c:pt>
                <c:pt idx="356">
                  <c:v>134.01</c:v>
                </c:pt>
                <c:pt idx="357">
                  <c:v>134.01</c:v>
                </c:pt>
                <c:pt idx="358">
                  <c:v>134.01</c:v>
                </c:pt>
                <c:pt idx="359">
                  <c:v>134.01</c:v>
                </c:pt>
                <c:pt idx="360">
                  <c:v>134.01</c:v>
                </c:pt>
                <c:pt idx="361">
                  <c:v>134.01</c:v>
                </c:pt>
                <c:pt idx="362">
                  <c:v>131.75</c:v>
                </c:pt>
                <c:pt idx="363">
                  <c:v>131.75</c:v>
                </c:pt>
                <c:pt idx="364">
                  <c:v>131.75</c:v>
                </c:pt>
                <c:pt idx="365">
                  <c:v>131.75</c:v>
                </c:pt>
                <c:pt idx="366">
                  <c:v>131.75</c:v>
                </c:pt>
                <c:pt idx="367">
                  <c:v>131.75</c:v>
                </c:pt>
                <c:pt idx="368">
                  <c:v>122.5</c:v>
                </c:pt>
                <c:pt idx="369">
                  <c:v>122.5</c:v>
                </c:pt>
                <c:pt idx="370">
                  <c:v>122.5</c:v>
                </c:pt>
                <c:pt idx="371">
                  <c:v>122.5</c:v>
                </c:pt>
                <c:pt idx="372">
                  <c:v>122.5</c:v>
                </c:pt>
                <c:pt idx="373">
                  <c:v>122.5</c:v>
                </c:pt>
                <c:pt idx="374">
                  <c:v>121.25</c:v>
                </c:pt>
                <c:pt idx="375">
                  <c:v>121.25</c:v>
                </c:pt>
                <c:pt idx="376">
                  <c:v>123.13</c:v>
                </c:pt>
                <c:pt idx="377">
                  <c:v>123.13</c:v>
                </c:pt>
                <c:pt idx="378">
                  <c:v>123.13</c:v>
                </c:pt>
                <c:pt idx="379">
                  <c:v>123.13</c:v>
                </c:pt>
                <c:pt idx="380">
                  <c:v>123.13</c:v>
                </c:pt>
                <c:pt idx="381">
                  <c:v>123.13</c:v>
                </c:pt>
                <c:pt idx="382">
                  <c:v>123.13</c:v>
                </c:pt>
                <c:pt idx="383">
                  <c:v>123.13</c:v>
                </c:pt>
                <c:pt idx="384">
                  <c:v>123.13</c:v>
                </c:pt>
                <c:pt idx="385">
                  <c:v>123.13</c:v>
                </c:pt>
                <c:pt idx="386">
                  <c:v>123.13</c:v>
                </c:pt>
                <c:pt idx="387">
                  <c:v>123.13</c:v>
                </c:pt>
                <c:pt idx="388">
                  <c:v>123.13</c:v>
                </c:pt>
                <c:pt idx="389">
                  <c:v>125.5</c:v>
                </c:pt>
                <c:pt idx="390">
                  <c:v>129.91999999999999</c:v>
                </c:pt>
                <c:pt idx="391">
                  <c:v>129.91999999999999</c:v>
                </c:pt>
                <c:pt idx="392">
                  <c:v>129.91999999999999</c:v>
                </c:pt>
                <c:pt idx="393">
                  <c:v>130.05000000000001</c:v>
                </c:pt>
                <c:pt idx="394">
                  <c:v>129.36000000000001</c:v>
                </c:pt>
                <c:pt idx="395">
                  <c:v>129.36000000000001</c:v>
                </c:pt>
                <c:pt idx="396">
                  <c:v>129.36000000000001</c:v>
                </c:pt>
                <c:pt idx="397">
                  <c:v>129.36000000000001</c:v>
                </c:pt>
                <c:pt idx="398">
                  <c:v>128.84</c:v>
                </c:pt>
                <c:pt idx="399">
                  <c:v>128.84</c:v>
                </c:pt>
                <c:pt idx="400">
                  <c:v>123.21</c:v>
                </c:pt>
                <c:pt idx="401">
                  <c:v>123.21</c:v>
                </c:pt>
                <c:pt idx="402">
                  <c:v>123.21</c:v>
                </c:pt>
                <c:pt idx="403">
                  <c:v>121.7</c:v>
                </c:pt>
                <c:pt idx="404">
                  <c:v>121.7</c:v>
                </c:pt>
                <c:pt idx="405">
                  <c:v>121.7</c:v>
                </c:pt>
                <c:pt idx="406">
                  <c:v>121.7</c:v>
                </c:pt>
                <c:pt idx="407">
                  <c:v>121.7</c:v>
                </c:pt>
                <c:pt idx="408">
                  <c:v>121.7</c:v>
                </c:pt>
                <c:pt idx="409">
                  <c:v>120.7</c:v>
                </c:pt>
                <c:pt idx="410">
                  <c:v>120.7</c:v>
                </c:pt>
                <c:pt idx="411">
                  <c:v>120.7</c:v>
                </c:pt>
                <c:pt idx="412">
                  <c:v>120.7</c:v>
                </c:pt>
                <c:pt idx="413">
                  <c:v>120.7</c:v>
                </c:pt>
                <c:pt idx="414">
                  <c:v>120.7</c:v>
                </c:pt>
                <c:pt idx="415">
                  <c:v>120.7</c:v>
                </c:pt>
                <c:pt idx="416">
                  <c:v>120.7</c:v>
                </c:pt>
                <c:pt idx="417">
                  <c:v>120.7</c:v>
                </c:pt>
                <c:pt idx="418">
                  <c:v>120.7</c:v>
                </c:pt>
                <c:pt idx="419">
                  <c:v>120.7</c:v>
                </c:pt>
                <c:pt idx="420">
                  <c:v>120.7</c:v>
                </c:pt>
                <c:pt idx="421">
                  <c:v>120.7</c:v>
                </c:pt>
                <c:pt idx="422">
                  <c:v>120.7</c:v>
                </c:pt>
                <c:pt idx="423">
                  <c:v>120.83</c:v>
                </c:pt>
                <c:pt idx="424">
                  <c:v>121.33</c:v>
                </c:pt>
                <c:pt idx="425">
                  <c:v>121.33</c:v>
                </c:pt>
                <c:pt idx="426">
                  <c:v>122.33</c:v>
                </c:pt>
                <c:pt idx="427">
                  <c:v>122.33</c:v>
                </c:pt>
                <c:pt idx="428">
                  <c:v>122.33</c:v>
                </c:pt>
                <c:pt idx="429">
                  <c:v>122.33</c:v>
                </c:pt>
                <c:pt idx="430">
                  <c:v>122.33</c:v>
                </c:pt>
                <c:pt idx="431">
                  <c:v>122.33</c:v>
                </c:pt>
                <c:pt idx="432">
                  <c:v>122.33</c:v>
                </c:pt>
                <c:pt idx="433">
                  <c:v>122.33</c:v>
                </c:pt>
                <c:pt idx="434">
                  <c:v>122.33</c:v>
                </c:pt>
                <c:pt idx="435">
                  <c:v>122.33</c:v>
                </c:pt>
                <c:pt idx="436">
                  <c:v>122.33</c:v>
                </c:pt>
                <c:pt idx="437">
                  <c:v>122.33</c:v>
                </c:pt>
                <c:pt idx="438">
                  <c:v>122.33</c:v>
                </c:pt>
                <c:pt idx="439">
                  <c:v>122.33</c:v>
                </c:pt>
                <c:pt idx="440">
                  <c:v>122.33</c:v>
                </c:pt>
                <c:pt idx="441">
                  <c:v>122.33</c:v>
                </c:pt>
                <c:pt idx="442">
                  <c:v>122.33</c:v>
                </c:pt>
                <c:pt idx="443">
                  <c:v>122.33</c:v>
                </c:pt>
                <c:pt idx="444">
                  <c:v>122.33</c:v>
                </c:pt>
                <c:pt idx="445">
                  <c:v>122.33</c:v>
                </c:pt>
                <c:pt idx="446">
                  <c:v>122.33</c:v>
                </c:pt>
                <c:pt idx="447">
                  <c:v>122.33</c:v>
                </c:pt>
                <c:pt idx="448">
                  <c:v>122.33</c:v>
                </c:pt>
                <c:pt idx="449">
                  <c:v>122.33</c:v>
                </c:pt>
                <c:pt idx="450">
                  <c:v>125.01</c:v>
                </c:pt>
                <c:pt idx="451">
                  <c:v>125.01</c:v>
                </c:pt>
                <c:pt idx="452">
                  <c:v>125.01</c:v>
                </c:pt>
                <c:pt idx="453">
                  <c:v>127.01</c:v>
                </c:pt>
                <c:pt idx="454">
                  <c:v>127.01</c:v>
                </c:pt>
                <c:pt idx="455">
                  <c:v>127.01</c:v>
                </c:pt>
                <c:pt idx="456">
                  <c:v>127.01</c:v>
                </c:pt>
                <c:pt idx="457">
                  <c:v>127.01</c:v>
                </c:pt>
                <c:pt idx="458">
                  <c:v>127.01</c:v>
                </c:pt>
                <c:pt idx="459">
                  <c:v>127.01</c:v>
                </c:pt>
                <c:pt idx="460">
                  <c:v>127.01</c:v>
                </c:pt>
                <c:pt idx="461">
                  <c:v>127.01</c:v>
                </c:pt>
                <c:pt idx="462">
                  <c:v>127.01</c:v>
                </c:pt>
                <c:pt idx="463">
                  <c:v>127.01</c:v>
                </c:pt>
                <c:pt idx="464">
                  <c:v>127.01</c:v>
                </c:pt>
                <c:pt idx="465">
                  <c:v>127.01</c:v>
                </c:pt>
                <c:pt idx="466">
                  <c:v>127.01</c:v>
                </c:pt>
                <c:pt idx="467">
                  <c:v>127.01</c:v>
                </c:pt>
                <c:pt idx="468">
                  <c:v>127.01</c:v>
                </c:pt>
                <c:pt idx="469">
                  <c:v>127.01</c:v>
                </c:pt>
                <c:pt idx="470">
                  <c:v>127.01</c:v>
                </c:pt>
                <c:pt idx="471">
                  <c:v>127.01</c:v>
                </c:pt>
                <c:pt idx="472">
                  <c:v>127.01</c:v>
                </c:pt>
                <c:pt idx="473">
                  <c:v>127.01</c:v>
                </c:pt>
                <c:pt idx="474">
                  <c:v>127.01</c:v>
                </c:pt>
                <c:pt idx="475">
                  <c:v>127.01</c:v>
                </c:pt>
                <c:pt idx="476">
                  <c:v>127.01</c:v>
                </c:pt>
                <c:pt idx="477">
                  <c:v>133.5</c:v>
                </c:pt>
                <c:pt idx="478">
                  <c:v>141.63</c:v>
                </c:pt>
                <c:pt idx="479">
                  <c:v>141.63</c:v>
                </c:pt>
                <c:pt idx="480">
                  <c:v>141.63</c:v>
                </c:pt>
                <c:pt idx="481">
                  <c:v>142</c:v>
                </c:pt>
                <c:pt idx="482">
                  <c:v>142.5</c:v>
                </c:pt>
                <c:pt idx="483">
                  <c:v>144.5</c:v>
                </c:pt>
                <c:pt idx="484">
                  <c:v>144.5</c:v>
                </c:pt>
                <c:pt idx="485">
                  <c:v>144.5</c:v>
                </c:pt>
                <c:pt idx="486">
                  <c:v>145.01</c:v>
                </c:pt>
                <c:pt idx="487">
                  <c:v>145.01</c:v>
                </c:pt>
                <c:pt idx="488">
                  <c:v>141.51</c:v>
                </c:pt>
                <c:pt idx="489">
                  <c:v>141.51</c:v>
                </c:pt>
                <c:pt idx="490">
                  <c:v>144.01</c:v>
                </c:pt>
                <c:pt idx="491">
                  <c:v>144.01</c:v>
                </c:pt>
                <c:pt idx="492">
                  <c:v>144.01</c:v>
                </c:pt>
                <c:pt idx="493">
                  <c:v>144.01</c:v>
                </c:pt>
                <c:pt idx="494">
                  <c:v>146.01</c:v>
                </c:pt>
                <c:pt idx="495">
                  <c:v>146.01</c:v>
                </c:pt>
                <c:pt idx="496">
                  <c:v>146.01</c:v>
                </c:pt>
                <c:pt idx="497">
                  <c:v>145.01</c:v>
                </c:pt>
                <c:pt idx="498">
                  <c:v>147.51</c:v>
                </c:pt>
                <c:pt idx="499">
                  <c:v>144.51</c:v>
                </c:pt>
                <c:pt idx="500">
                  <c:v>142.51</c:v>
                </c:pt>
                <c:pt idx="501">
                  <c:v>142.26</c:v>
                </c:pt>
                <c:pt idx="502">
                  <c:v>141.63999999999999</c:v>
                </c:pt>
                <c:pt idx="503">
                  <c:v>140.01</c:v>
                </c:pt>
                <c:pt idx="504">
                  <c:v>139.88999999999999</c:v>
                </c:pt>
                <c:pt idx="505">
                  <c:v>134.01</c:v>
                </c:pt>
                <c:pt idx="506">
                  <c:v>131.01</c:v>
                </c:pt>
                <c:pt idx="507">
                  <c:v>128.51</c:v>
                </c:pt>
                <c:pt idx="508">
                  <c:v>126.18</c:v>
                </c:pt>
                <c:pt idx="509">
                  <c:v>125.64</c:v>
                </c:pt>
                <c:pt idx="510">
                  <c:v>125.64</c:v>
                </c:pt>
                <c:pt idx="511">
                  <c:v>119.01</c:v>
                </c:pt>
                <c:pt idx="512">
                  <c:v>118.34</c:v>
                </c:pt>
                <c:pt idx="513">
                  <c:v>120.01</c:v>
                </c:pt>
                <c:pt idx="514">
                  <c:v>120.01</c:v>
                </c:pt>
                <c:pt idx="515">
                  <c:v>120.01</c:v>
                </c:pt>
                <c:pt idx="516">
                  <c:v>114.01</c:v>
                </c:pt>
                <c:pt idx="517">
                  <c:v>118.01</c:v>
                </c:pt>
                <c:pt idx="518">
                  <c:v>118.01</c:v>
                </c:pt>
                <c:pt idx="519">
                  <c:v>119.01</c:v>
                </c:pt>
                <c:pt idx="520">
                  <c:v>117.01</c:v>
                </c:pt>
                <c:pt idx="521">
                  <c:v>116.01</c:v>
                </c:pt>
                <c:pt idx="522">
                  <c:v>115.01</c:v>
                </c:pt>
                <c:pt idx="523">
                  <c:v>114.01</c:v>
                </c:pt>
                <c:pt idx="524">
                  <c:v>108.01</c:v>
                </c:pt>
                <c:pt idx="525">
                  <c:v>102.01</c:v>
                </c:pt>
                <c:pt idx="526">
                  <c:v>102.01</c:v>
                </c:pt>
                <c:pt idx="527">
                  <c:v>95.01</c:v>
                </c:pt>
                <c:pt idx="528">
                  <c:v>93.26</c:v>
                </c:pt>
                <c:pt idx="529">
                  <c:v>93.26</c:v>
                </c:pt>
                <c:pt idx="530">
                  <c:v>93.26</c:v>
                </c:pt>
                <c:pt idx="531">
                  <c:v>93.26</c:v>
                </c:pt>
                <c:pt idx="532">
                  <c:v>89.56</c:v>
                </c:pt>
                <c:pt idx="533">
                  <c:v>89.56</c:v>
                </c:pt>
                <c:pt idx="534">
                  <c:v>88.66</c:v>
                </c:pt>
                <c:pt idx="535">
                  <c:v>88.06</c:v>
                </c:pt>
                <c:pt idx="536">
                  <c:v>87.16</c:v>
                </c:pt>
                <c:pt idx="537">
                  <c:v>87.56</c:v>
                </c:pt>
                <c:pt idx="538">
                  <c:v>87.56</c:v>
                </c:pt>
                <c:pt idx="539">
                  <c:v>88.56</c:v>
                </c:pt>
                <c:pt idx="540">
                  <c:v>89.68</c:v>
                </c:pt>
                <c:pt idx="541">
                  <c:v>90.56</c:v>
                </c:pt>
                <c:pt idx="542">
                  <c:v>90.94</c:v>
                </c:pt>
                <c:pt idx="543">
                  <c:v>90.94</c:v>
                </c:pt>
                <c:pt idx="544">
                  <c:v>90.81</c:v>
                </c:pt>
                <c:pt idx="545">
                  <c:v>90.81</c:v>
                </c:pt>
                <c:pt idx="546">
                  <c:v>90.73</c:v>
                </c:pt>
                <c:pt idx="547">
                  <c:v>91.31</c:v>
                </c:pt>
                <c:pt idx="548">
                  <c:v>90.39</c:v>
                </c:pt>
                <c:pt idx="549">
                  <c:v>90.56</c:v>
                </c:pt>
                <c:pt idx="550">
                  <c:v>89.57</c:v>
                </c:pt>
                <c:pt idx="551">
                  <c:v>89.57</c:v>
                </c:pt>
                <c:pt idx="552">
                  <c:v>87.66</c:v>
                </c:pt>
                <c:pt idx="553">
                  <c:v>87.08</c:v>
                </c:pt>
                <c:pt idx="554">
                  <c:v>87.58</c:v>
                </c:pt>
                <c:pt idx="555">
                  <c:v>87.25</c:v>
                </c:pt>
                <c:pt idx="556">
                  <c:v>87.25</c:v>
                </c:pt>
                <c:pt idx="557">
                  <c:v>88.24</c:v>
                </c:pt>
                <c:pt idx="558">
                  <c:v>88.58</c:v>
                </c:pt>
                <c:pt idx="559">
                  <c:v>89.42</c:v>
                </c:pt>
                <c:pt idx="560">
                  <c:v>89.32</c:v>
                </c:pt>
                <c:pt idx="561">
                  <c:v>89.41</c:v>
                </c:pt>
                <c:pt idx="562">
                  <c:v>89.41</c:v>
                </c:pt>
                <c:pt idx="563">
                  <c:v>89.41</c:v>
                </c:pt>
                <c:pt idx="564">
                  <c:v>89.41</c:v>
                </c:pt>
                <c:pt idx="565">
                  <c:v>89.41</c:v>
                </c:pt>
                <c:pt idx="566">
                  <c:v>89.57</c:v>
                </c:pt>
                <c:pt idx="567">
                  <c:v>89.57</c:v>
                </c:pt>
                <c:pt idx="568">
                  <c:v>89.57</c:v>
                </c:pt>
                <c:pt idx="569">
                  <c:v>89.57</c:v>
                </c:pt>
                <c:pt idx="570">
                  <c:v>92.06</c:v>
                </c:pt>
                <c:pt idx="571">
                  <c:v>91.56</c:v>
                </c:pt>
                <c:pt idx="572">
                  <c:v>91.83</c:v>
                </c:pt>
                <c:pt idx="573">
                  <c:v>92.5</c:v>
                </c:pt>
                <c:pt idx="574">
                  <c:v>92.83</c:v>
                </c:pt>
                <c:pt idx="575">
                  <c:v>93.33</c:v>
                </c:pt>
                <c:pt idx="576">
                  <c:v>93.33</c:v>
                </c:pt>
                <c:pt idx="577">
                  <c:v>93.83</c:v>
                </c:pt>
                <c:pt idx="578">
                  <c:v>93.83</c:v>
                </c:pt>
                <c:pt idx="579">
                  <c:v>93.83</c:v>
                </c:pt>
                <c:pt idx="580">
                  <c:v>93.66</c:v>
                </c:pt>
                <c:pt idx="581">
                  <c:v>92.25</c:v>
                </c:pt>
                <c:pt idx="582">
                  <c:v>91.42</c:v>
                </c:pt>
                <c:pt idx="583">
                  <c:v>91.33</c:v>
                </c:pt>
                <c:pt idx="584">
                  <c:v>89.09</c:v>
                </c:pt>
                <c:pt idx="585">
                  <c:v>89.09</c:v>
                </c:pt>
                <c:pt idx="586">
                  <c:v>88.51</c:v>
                </c:pt>
                <c:pt idx="587">
                  <c:v>88.59</c:v>
                </c:pt>
                <c:pt idx="588">
                  <c:v>88.09</c:v>
                </c:pt>
                <c:pt idx="589">
                  <c:v>88.09</c:v>
                </c:pt>
                <c:pt idx="590">
                  <c:v>88.17</c:v>
                </c:pt>
                <c:pt idx="591">
                  <c:v>88.34</c:v>
                </c:pt>
                <c:pt idx="592">
                  <c:v>89.34</c:v>
                </c:pt>
                <c:pt idx="593">
                  <c:v>89.09</c:v>
                </c:pt>
                <c:pt idx="594">
                  <c:v>89.09</c:v>
                </c:pt>
                <c:pt idx="595">
                  <c:v>89.78</c:v>
                </c:pt>
                <c:pt idx="596">
                  <c:v>88.84</c:v>
                </c:pt>
                <c:pt idx="597">
                  <c:v>88.77</c:v>
                </c:pt>
                <c:pt idx="598">
                  <c:v>88.02</c:v>
                </c:pt>
                <c:pt idx="599">
                  <c:v>88.02</c:v>
                </c:pt>
                <c:pt idx="600">
                  <c:v>88.02</c:v>
                </c:pt>
                <c:pt idx="601">
                  <c:v>87.02</c:v>
                </c:pt>
                <c:pt idx="602">
                  <c:v>87.15</c:v>
                </c:pt>
                <c:pt idx="603">
                  <c:v>85.02</c:v>
                </c:pt>
                <c:pt idx="604">
                  <c:v>85.02</c:v>
                </c:pt>
                <c:pt idx="605">
                  <c:v>85.02</c:v>
                </c:pt>
                <c:pt idx="606">
                  <c:v>85.02</c:v>
                </c:pt>
                <c:pt idx="607">
                  <c:v>85.02</c:v>
                </c:pt>
                <c:pt idx="608">
                  <c:v>85.02</c:v>
                </c:pt>
                <c:pt idx="609">
                  <c:v>85.19</c:v>
                </c:pt>
                <c:pt idx="610">
                  <c:v>85.19</c:v>
                </c:pt>
                <c:pt idx="611">
                  <c:v>85.19</c:v>
                </c:pt>
                <c:pt idx="612">
                  <c:v>85.52</c:v>
                </c:pt>
                <c:pt idx="613">
                  <c:v>85.52</c:v>
                </c:pt>
                <c:pt idx="614">
                  <c:v>85.27</c:v>
                </c:pt>
                <c:pt idx="615">
                  <c:v>85.93</c:v>
                </c:pt>
                <c:pt idx="616">
                  <c:v>85.76</c:v>
                </c:pt>
                <c:pt idx="617">
                  <c:v>85.76</c:v>
                </c:pt>
                <c:pt idx="618">
                  <c:v>85.76</c:v>
                </c:pt>
                <c:pt idx="619">
                  <c:v>86.26</c:v>
                </c:pt>
                <c:pt idx="620">
                  <c:v>86.76</c:v>
                </c:pt>
                <c:pt idx="621">
                  <c:v>86.76</c:v>
                </c:pt>
                <c:pt idx="622">
                  <c:v>87.26</c:v>
                </c:pt>
                <c:pt idx="623">
                  <c:v>92.18</c:v>
                </c:pt>
                <c:pt idx="624">
                  <c:v>92.18</c:v>
                </c:pt>
                <c:pt idx="625">
                  <c:v>92.93</c:v>
                </c:pt>
                <c:pt idx="626">
                  <c:v>95.26</c:v>
                </c:pt>
                <c:pt idx="627">
                  <c:v>101.97</c:v>
                </c:pt>
                <c:pt idx="628">
                  <c:v>104.03</c:v>
                </c:pt>
                <c:pt idx="629">
                  <c:v>107.49</c:v>
                </c:pt>
                <c:pt idx="630">
                  <c:v>108.01</c:v>
                </c:pt>
                <c:pt idx="631">
                  <c:v>108.35</c:v>
                </c:pt>
                <c:pt idx="632">
                  <c:v>110.18</c:v>
                </c:pt>
                <c:pt idx="633">
                  <c:v>110.76</c:v>
                </c:pt>
                <c:pt idx="634">
                  <c:v>110.76</c:v>
                </c:pt>
                <c:pt idx="635">
                  <c:v>112.26</c:v>
                </c:pt>
                <c:pt idx="636">
                  <c:v>112.26</c:v>
                </c:pt>
                <c:pt idx="637">
                  <c:v>112.26</c:v>
                </c:pt>
                <c:pt idx="638">
                  <c:v>112.26</c:v>
                </c:pt>
                <c:pt idx="639">
                  <c:v>114.02</c:v>
                </c:pt>
                <c:pt idx="640">
                  <c:v>114.02</c:v>
                </c:pt>
                <c:pt idx="641">
                  <c:v>113.52</c:v>
                </c:pt>
                <c:pt idx="642">
                  <c:v>113.52</c:v>
                </c:pt>
                <c:pt idx="643">
                  <c:v>111.02</c:v>
                </c:pt>
                <c:pt idx="644">
                  <c:v>111.02</c:v>
                </c:pt>
                <c:pt idx="645">
                  <c:v>111.52</c:v>
                </c:pt>
                <c:pt idx="646">
                  <c:v>111.02</c:v>
                </c:pt>
                <c:pt idx="647">
                  <c:v>108.52</c:v>
                </c:pt>
                <c:pt idx="648">
                  <c:v>108.52</c:v>
                </c:pt>
                <c:pt idx="649">
                  <c:v>105.02</c:v>
                </c:pt>
                <c:pt idx="650">
                  <c:v>105.02</c:v>
                </c:pt>
                <c:pt idx="651">
                  <c:v>105.02</c:v>
                </c:pt>
                <c:pt idx="652">
                  <c:v>105.02</c:v>
                </c:pt>
                <c:pt idx="653">
                  <c:v>105.02</c:v>
                </c:pt>
                <c:pt idx="654">
                  <c:v>102.52</c:v>
                </c:pt>
                <c:pt idx="655">
                  <c:v>95.52</c:v>
                </c:pt>
                <c:pt idx="656">
                  <c:v>95.77</c:v>
                </c:pt>
                <c:pt idx="657">
                  <c:v>95.77</c:v>
                </c:pt>
                <c:pt idx="658">
                  <c:v>95.52</c:v>
                </c:pt>
                <c:pt idx="659">
                  <c:v>95.52</c:v>
                </c:pt>
                <c:pt idx="660">
                  <c:v>95.53</c:v>
                </c:pt>
                <c:pt idx="661">
                  <c:v>95.03</c:v>
                </c:pt>
                <c:pt idx="662">
                  <c:v>95.03</c:v>
                </c:pt>
                <c:pt idx="663">
                  <c:v>95.03</c:v>
                </c:pt>
                <c:pt idx="664">
                  <c:v>95.03</c:v>
                </c:pt>
                <c:pt idx="665">
                  <c:v>95.03</c:v>
                </c:pt>
                <c:pt idx="666">
                  <c:v>95.03</c:v>
                </c:pt>
                <c:pt idx="667">
                  <c:v>95.03</c:v>
                </c:pt>
                <c:pt idx="668">
                  <c:v>95.03</c:v>
                </c:pt>
                <c:pt idx="669">
                  <c:v>95.03</c:v>
                </c:pt>
                <c:pt idx="670">
                  <c:v>95.8</c:v>
                </c:pt>
                <c:pt idx="671">
                  <c:v>95.5</c:v>
                </c:pt>
                <c:pt idx="672">
                  <c:v>91.78</c:v>
                </c:pt>
                <c:pt idx="673">
                  <c:v>92.78</c:v>
                </c:pt>
                <c:pt idx="674">
                  <c:v>92.78</c:v>
                </c:pt>
                <c:pt idx="675">
                  <c:v>90.53</c:v>
                </c:pt>
                <c:pt idx="676">
                  <c:v>90.53</c:v>
                </c:pt>
                <c:pt idx="677">
                  <c:v>90.03</c:v>
                </c:pt>
                <c:pt idx="678">
                  <c:v>90.03</c:v>
                </c:pt>
                <c:pt idx="679">
                  <c:v>90.03</c:v>
                </c:pt>
                <c:pt idx="680">
                  <c:v>90.03</c:v>
                </c:pt>
                <c:pt idx="681">
                  <c:v>90.05</c:v>
                </c:pt>
                <c:pt idx="682">
                  <c:v>90.05</c:v>
                </c:pt>
                <c:pt idx="683">
                  <c:v>90.8</c:v>
                </c:pt>
                <c:pt idx="684">
                  <c:v>92.97</c:v>
                </c:pt>
                <c:pt idx="685">
                  <c:v>92.68</c:v>
                </c:pt>
                <c:pt idx="686">
                  <c:v>92.68</c:v>
                </c:pt>
                <c:pt idx="687">
                  <c:v>92.56</c:v>
                </c:pt>
                <c:pt idx="688">
                  <c:v>92.56</c:v>
                </c:pt>
                <c:pt idx="689">
                  <c:v>92.97</c:v>
                </c:pt>
                <c:pt idx="690">
                  <c:v>92.06</c:v>
                </c:pt>
                <c:pt idx="691">
                  <c:v>92.97</c:v>
                </c:pt>
                <c:pt idx="692">
                  <c:v>93.56</c:v>
                </c:pt>
                <c:pt idx="693">
                  <c:v>93.56</c:v>
                </c:pt>
                <c:pt idx="694">
                  <c:v>91.72</c:v>
                </c:pt>
                <c:pt idx="695">
                  <c:v>90.05</c:v>
                </c:pt>
                <c:pt idx="696">
                  <c:v>90.05</c:v>
                </c:pt>
                <c:pt idx="697">
                  <c:v>90.05</c:v>
                </c:pt>
                <c:pt idx="698">
                  <c:v>90.05</c:v>
                </c:pt>
                <c:pt idx="699">
                  <c:v>90.05</c:v>
                </c:pt>
                <c:pt idx="700">
                  <c:v>90.05</c:v>
                </c:pt>
                <c:pt idx="701">
                  <c:v>90.05</c:v>
                </c:pt>
                <c:pt idx="702">
                  <c:v>90.05</c:v>
                </c:pt>
                <c:pt idx="703">
                  <c:v>90.05</c:v>
                </c:pt>
                <c:pt idx="704">
                  <c:v>90.05</c:v>
                </c:pt>
                <c:pt idx="705">
                  <c:v>94.31</c:v>
                </c:pt>
                <c:pt idx="706">
                  <c:v>93.89</c:v>
                </c:pt>
                <c:pt idx="707">
                  <c:v>93.47</c:v>
                </c:pt>
                <c:pt idx="708">
                  <c:v>93.47</c:v>
                </c:pt>
                <c:pt idx="709">
                  <c:v>94.31</c:v>
                </c:pt>
                <c:pt idx="710">
                  <c:v>94.31</c:v>
                </c:pt>
                <c:pt idx="711">
                  <c:v>94.31</c:v>
                </c:pt>
                <c:pt idx="712">
                  <c:v>102.29</c:v>
                </c:pt>
                <c:pt idx="713">
                  <c:v>98.8</c:v>
                </c:pt>
                <c:pt idx="714">
                  <c:v>101.54</c:v>
                </c:pt>
                <c:pt idx="715">
                  <c:v>101.54</c:v>
                </c:pt>
                <c:pt idx="716">
                  <c:v>101.54</c:v>
                </c:pt>
                <c:pt idx="717">
                  <c:v>104.78</c:v>
                </c:pt>
                <c:pt idx="718">
                  <c:v>107.78</c:v>
                </c:pt>
                <c:pt idx="719">
                  <c:v>107.78</c:v>
                </c:pt>
                <c:pt idx="720">
                  <c:v>112.27</c:v>
                </c:pt>
                <c:pt idx="721">
                  <c:v>118.26</c:v>
                </c:pt>
                <c:pt idx="722">
                  <c:v>124.74</c:v>
                </c:pt>
                <c:pt idx="723">
                  <c:v>129.72999999999999</c:v>
                </c:pt>
                <c:pt idx="724">
                  <c:v>129.72999999999999</c:v>
                </c:pt>
                <c:pt idx="725">
                  <c:v>133.07</c:v>
                </c:pt>
                <c:pt idx="726">
                  <c:v>133.07</c:v>
                </c:pt>
                <c:pt idx="727">
                  <c:v>132.57</c:v>
                </c:pt>
                <c:pt idx="728">
                  <c:v>135.07</c:v>
                </c:pt>
                <c:pt idx="729">
                  <c:v>135.19999999999999</c:v>
                </c:pt>
                <c:pt idx="730">
                  <c:v>133.57</c:v>
                </c:pt>
                <c:pt idx="731">
                  <c:v>133.57</c:v>
                </c:pt>
                <c:pt idx="732">
                  <c:v>130.07</c:v>
                </c:pt>
                <c:pt idx="733">
                  <c:v>127.57</c:v>
                </c:pt>
                <c:pt idx="734">
                  <c:v>127.57</c:v>
                </c:pt>
                <c:pt idx="735">
                  <c:v>128.32</c:v>
                </c:pt>
                <c:pt idx="736">
                  <c:v>125.07</c:v>
                </c:pt>
                <c:pt idx="737">
                  <c:v>133.57</c:v>
                </c:pt>
                <c:pt idx="738">
                  <c:v>134.07</c:v>
                </c:pt>
                <c:pt idx="739">
                  <c:v>134.07</c:v>
                </c:pt>
                <c:pt idx="740">
                  <c:v>130.07</c:v>
                </c:pt>
                <c:pt idx="741">
                  <c:v>130.07</c:v>
                </c:pt>
                <c:pt idx="742">
                  <c:v>129.57</c:v>
                </c:pt>
                <c:pt idx="743">
                  <c:v>130.07</c:v>
                </c:pt>
                <c:pt idx="744">
                  <c:v>119.07</c:v>
                </c:pt>
                <c:pt idx="745">
                  <c:v>119.17</c:v>
                </c:pt>
                <c:pt idx="746">
                  <c:v>119.67</c:v>
                </c:pt>
                <c:pt idx="747">
                  <c:v>117.66</c:v>
                </c:pt>
                <c:pt idx="748">
                  <c:v>116.16</c:v>
                </c:pt>
                <c:pt idx="749">
                  <c:v>116.66</c:v>
                </c:pt>
                <c:pt idx="750">
                  <c:v>116.66</c:v>
                </c:pt>
                <c:pt idx="751">
                  <c:v>108.65</c:v>
                </c:pt>
                <c:pt idx="752">
                  <c:v>109.4</c:v>
                </c:pt>
                <c:pt idx="753">
                  <c:v>108.78</c:v>
                </c:pt>
                <c:pt idx="754">
                  <c:v>108.78</c:v>
                </c:pt>
                <c:pt idx="755">
                  <c:v>108.65</c:v>
                </c:pt>
                <c:pt idx="756">
                  <c:v>108.15</c:v>
                </c:pt>
                <c:pt idx="757">
                  <c:v>105.2</c:v>
                </c:pt>
                <c:pt idx="758">
                  <c:v>105.59</c:v>
                </c:pt>
                <c:pt idx="759">
                  <c:v>106.31</c:v>
                </c:pt>
                <c:pt idx="760">
                  <c:v>106.25</c:v>
                </c:pt>
                <c:pt idx="761">
                  <c:v>104.65</c:v>
                </c:pt>
                <c:pt idx="762">
                  <c:v>104.65</c:v>
                </c:pt>
                <c:pt idx="763">
                  <c:v>104.85</c:v>
                </c:pt>
                <c:pt idx="764">
                  <c:v>105.65</c:v>
                </c:pt>
                <c:pt idx="765">
                  <c:v>105.81</c:v>
                </c:pt>
                <c:pt idx="766">
                  <c:v>107.65</c:v>
                </c:pt>
                <c:pt idx="767">
                  <c:v>107.65</c:v>
                </c:pt>
                <c:pt idx="768">
                  <c:v>108.37</c:v>
                </c:pt>
                <c:pt idx="769">
                  <c:v>108.37</c:v>
                </c:pt>
                <c:pt idx="770">
                  <c:v>108.37</c:v>
                </c:pt>
                <c:pt idx="771">
                  <c:v>108.62</c:v>
                </c:pt>
                <c:pt idx="772">
                  <c:v>108.62</c:v>
                </c:pt>
                <c:pt idx="773">
                  <c:v>108.12</c:v>
                </c:pt>
                <c:pt idx="774">
                  <c:v>108.12</c:v>
                </c:pt>
                <c:pt idx="775">
                  <c:v>107.12</c:v>
                </c:pt>
                <c:pt idx="776">
                  <c:v>106.12</c:v>
                </c:pt>
                <c:pt idx="777">
                  <c:v>106.12</c:v>
                </c:pt>
                <c:pt idx="778">
                  <c:v>105.62</c:v>
                </c:pt>
                <c:pt idx="779">
                  <c:v>105.12</c:v>
                </c:pt>
                <c:pt idx="780">
                  <c:v>105.12</c:v>
                </c:pt>
                <c:pt idx="781">
                  <c:v>105.12</c:v>
                </c:pt>
                <c:pt idx="782">
                  <c:v>105.12</c:v>
                </c:pt>
                <c:pt idx="783">
                  <c:v>105.62</c:v>
                </c:pt>
                <c:pt idx="784">
                  <c:v>105.62</c:v>
                </c:pt>
                <c:pt idx="785">
                  <c:v>105.12</c:v>
                </c:pt>
                <c:pt idx="786">
                  <c:v>105.37</c:v>
                </c:pt>
                <c:pt idx="787">
                  <c:v>104.62</c:v>
                </c:pt>
                <c:pt idx="788">
                  <c:v>105.94</c:v>
                </c:pt>
                <c:pt idx="789">
                  <c:v>103.87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0A-4A0A-95B2-424565B0BFCC}"/>
            </c:ext>
          </c:extLst>
        </c:ser>
        <c:ser>
          <c:idx val="1"/>
          <c:order val="1"/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Daily!$P$11:$P$1003</c:f>
              <c:numCache>
                <c:formatCode>m/d/yyyy</c:formatCode>
                <c:ptCount val="993"/>
                <c:pt idx="0">
                  <c:v>43213</c:v>
                </c:pt>
                <c:pt idx="1">
                  <c:v>43214</c:v>
                </c:pt>
                <c:pt idx="2">
                  <c:v>43215</c:v>
                </c:pt>
                <c:pt idx="3">
                  <c:v>43216</c:v>
                </c:pt>
                <c:pt idx="4">
                  <c:v>43217</c:v>
                </c:pt>
                <c:pt idx="5">
                  <c:v>43220</c:v>
                </c:pt>
                <c:pt idx="6">
                  <c:v>43221</c:v>
                </c:pt>
                <c:pt idx="7">
                  <c:v>43222</c:v>
                </c:pt>
                <c:pt idx="8">
                  <c:v>43223</c:v>
                </c:pt>
                <c:pt idx="9">
                  <c:v>43224</c:v>
                </c:pt>
                <c:pt idx="10">
                  <c:v>43227</c:v>
                </c:pt>
                <c:pt idx="11">
                  <c:v>43228</c:v>
                </c:pt>
                <c:pt idx="12">
                  <c:v>43229</c:v>
                </c:pt>
                <c:pt idx="13">
                  <c:v>43230</c:v>
                </c:pt>
                <c:pt idx="14">
                  <c:v>43231</c:v>
                </c:pt>
                <c:pt idx="15">
                  <c:v>43234</c:v>
                </c:pt>
                <c:pt idx="16">
                  <c:v>43235</c:v>
                </c:pt>
                <c:pt idx="17">
                  <c:v>43236</c:v>
                </c:pt>
                <c:pt idx="18">
                  <c:v>43237</c:v>
                </c:pt>
                <c:pt idx="19">
                  <c:v>43238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43248</c:v>
                </c:pt>
                <c:pt idx="26">
                  <c:v>43249</c:v>
                </c:pt>
                <c:pt idx="27">
                  <c:v>43250</c:v>
                </c:pt>
                <c:pt idx="28">
                  <c:v>43251</c:v>
                </c:pt>
                <c:pt idx="29">
                  <c:v>43252</c:v>
                </c:pt>
                <c:pt idx="30">
                  <c:v>43255</c:v>
                </c:pt>
                <c:pt idx="31">
                  <c:v>43256</c:v>
                </c:pt>
                <c:pt idx="32">
                  <c:v>43257</c:v>
                </c:pt>
                <c:pt idx="33">
                  <c:v>43258</c:v>
                </c:pt>
                <c:pt idx="34">
                  <c:v>43259</c:v>
                </c:pt>
                <c:pt idx="35">
                  <c:v>43262</c:v>
                </c:pt>
                <c:pt idx="36">
                  <c:v>43263</c:v>
                </c:pt>
                <c:pt idx="37">
                  <c:v>43264</c:v>
                </c:pt>
                <c:pt idx="38">
                  <c:v>43265</c:v>
                </c:pt>
                <c:pt idx="39">
                  <c:v>43266</c:v>
                </c:pt>
                <c:pt idx="40">
                  <c:v>43269</c:v>
                </c:pt>
                <c:pt idx="41">
                  <c:v>43270</c:v>
                </c:pt>
                <c:pt idx="42">
                  <c:v>43271</c:v>
                </c:pt>
                <c:pt idx="43">
                  <c:v>43272</c:v>
                </c:pt>
                <c:pt idx="44">
                  <c:v>43273</c:v>
                </c:pt>
                <c:pt idx="45">
                  <c:v>43276</c:v>
                </c:pt>
                <c:pt idx="46">
                  <c:v>43277</c:v>
                </c:pt>
                <c:pt idx="47">
                  <c:v>43278</c:v>
                </c:pt>
                <c:pt idx="48">
                  <c:v>43279</c:v>
                </c:pt>
                <c:pt idx="49">
                  <c:v>43280</c:v>
                </c:pt>
                <c:pt idx="50">
                  <c:v>43283</c:v>
                </c:pt>
                <c:pt idx="51">
                  <c:v>43284</c:v>
                </c:pt>
                <c:pt idx="52">
                  <c:v>43285</c:v>
                </c:pt>
                <c:pt idx="53">
                  <c:v>43286</c:v>
                </c:pt>
                <c:pt idx="54">
                  <c:v>43287</c:v>
                </c:pt>
                <c:pt idx="55">
                  <c:v>43290</c:v>
                </c:pt>
                <c:pt idx="56">
                  <c:v>43291</c:v>
                </c:pt>
                <c:pt idx="57">
                  <c:v>43292</c:v>
                </c:pt>
                <c:pt idx="58">
                  <c:v>43293</c:v>
                </c:pt>
                <c:pt idx="59">
                  <c:v>43294</c:v>
                </c:pt>
                <c:pt idx="60">
                  <c:v>43297</c:v>
                </c:pt>
                <c:pt idx="61">
                  <c:v>43298</c:v>
                </c:pt>
                <c:pt idx="62">
                  <c:v>43299</c:v>
                </c:pt>
                <c:pt idx="63">
                  <c:v>43300</c:v>
                </c:pt>
                <c:pt idx="64">
                  <c:v>43301</c:v>
                </c:pt>
                <c:pt idx="65">
                  <c:v>43304</c:v>
                </c:pt>
                <c:pt idx="66">
                  <c:v>43305</c:v>
                </c:pt>
                <c:pt idx="67">
                  <c:v>43306</c:v>
                </c:pt>
                <c:pt idx="68">
                  <c:v>43307</c:v>
                </c:pt>
                <c:pt idx="69">
                  <c:v>43308</c:v>
                </c:pt>
                <c:pt idx="70">
                  <c:v>43311</c:v>
                </c:pt>
                <c:pt idx="71">
                  <c:v>43312</c:v>
                </c:pt>
                <c:pt idx="72">
                  <c:v>43313</c:v>
                </c:pt>
                <c:pt idx="73">
                  <c:v>43314</c:v>
                </c:pt>
                <c:pt idx="74">
                  <c:v>43315</c:v>
                </c:pt>
                <c:pt idx="75">
                  <c:v>43318</c:v>
                </c:pt>
                <c:pt idx="76">
                  <c:v>43319</c:v>
                </c:pt>
                <c:pt idx="77">
                  <c:v>43320</c:v>
                </c:pt>
                <c:pt idx="78">
                  <c:v>43321</c:v>
                </c:pt>
                <c:pt idx="79">
                  <c:v>43322</c:v>
                </c:pt>
                <c:pt idx="80">
                  <c:v>43325</c:v>
                </c:pt>
                <c:pt idx="81">
                  <c:v>43326</c:v>
                </c:pt>
                <c:pt idx="82">
                  <c:v>43327</c:v>
                </c:pt>
                <c:pt idx="83">
                  <c:v>43328</c:v>
                </c:pt>
                <c:pt idx="84">
                  <c:v>43329</c:v>
                </c:pt>
                <c:pt idx="85">
                  <c:v>43332</c:v>
                </c:pt>
                <c:pt idx="86">
                  <c:v>43333</c:v>
                </c:pt>
                <c:pt idx="87">
                  <c:v>43334</c:v>
                </c:pt>
                <c:pt idx="88">
                  <c:v>43335</c:v>
                </c:pt>
                <c:pt idx="89">
                  <c:v>43336</c:v>
                </c:pt>
                <c:pt idx="90">
                  <c:v>43339</c:v>
                </c:pt>
                <c:pt idx="91">
                  <c:v>43340</c:v>
                </c:pt>
                <c:pt idx="92">
                  <c:v>43341</c:v>
                </c:pt>
                <c:pt idx="93">
                  <c:v>43342</c:v>
                </c:pt>
                <c:pt idx="94">
                  <c:v>43343</c:v>
                </c:pt>
                <c:pt idx="95">
                  <c:v>43346</c:v>
                </c:pt>
                <c:pt idx="96">
                  <c:v>43347</c:v>
                </c:pt>
                <c:pt idx="97">
                  <c:v>43348</c:v>
                </c:pt>
                <c:pt idx="98">
                  <c:v>43349</c:v>
                </c:pt>
                <c:pt idx="99">
                  <c:v>43350</c:v>
                </c:pt>
                <c:pt idx="100">
                  <c:v>43353</c:v>
                </c:pt>
                <c:pt idx="101">
                  <c:v>43354</c:v>
                </c:pt>
                <c:pt idx="102">
                  <c:v>43355</c:v>
                </c:pt>
                <c:pt idx="103">
                  <c:v>43356</c:v>
                </c:pt>
                <c:pt idx="104">
                  <c:v>43357</c:v>
                </c:pt>
                <c:pt idx="105">
                  <c:v>43360</c:v>
                </c:pt>
                <c:pt idx="106">
                  <c:v>43361</c:v>
                </c:pt>
                <c:pt idx="107">
                  <c:v>43362</c:v>
                </c:pt>
                <c:pt idx="108">
                  <c:v>43363</c:v>
                </c:pt>
                <c:pt idx="109">
                  <c:v>43364</c:v>
                </c:pt>
                <c:pt idx="110">
                  <c:v>43367</c:v>
                </c:pt>
                <c:pt idx="111">
                  <c:v>43368</c:v>
                </c:pt>
                <c:pt idx="112">
                  <c:v>43369</c:v>
                </c:pt>
                <c:pt idx="113">
                  <c:v>43370</c:v>
                </c:pt>
                <c:pt idx="114">
                  <c:v>43371</c:v>
                </c:pt>
                <c:pt idx="115">
                  <c:v>43374</c:v>
                </c:pt>
                <c:pt idx="116">
                  <c:v>43375</c:v>
                </c:pt>
                <c:pt idx="117">
                  <c:v>43376</c:v>
                </c:pt>
                <c:pt idx="118">
                  <c:v>43377</c:v>
                </c:pt>
                <c:pt idx="119">
                  <c:v>43378</c:v>
                </c:pt>
                <c:pt idx="120">
                  <c:v>43381</c:v>
                </c:pt>
                <c:pt idx="121">
                  <c:v>43382</c:v>
                </c:pt>
                <c:pt idx="122">
                  <c:v>43383</c:v>
                </c:pt>
                <c:pt idx="123">
                  <c:v>43384</c:v>
                </c:pt>
                <c:pt idx="124">
                  <c:v>43385</c:v>
                </c:pt>
                <c:pt idx="125">
                  <c:v>43388</c:v>
                </c:pt>
                <c:pt idx="126">
                  <c:v>43389</c:v>
                </c:pt>
                <c:pt idx="127">
                  <c:v>43390</c:v>
                </c:pt>
                <c:pt idx="128">
                  <c:v>43391</c:v>
                </c:pt>
                <c:pt idx="129">
                  <c:v>43392</c:v>
                </c:pt>
                <c:pt idx="130">
                  <c:v>43395</c:v>
                </c:pt>
                <c:pt idx="131">
                  <c:v>43396</c:v>
                </c:pt>
                <c:pt idx="132">
                  <c:v>43397</c:v>
                </c:pt>
                <c:pt idx="133">
                  <c:v>43398</c:v>
                </c:pt>
                <c:pt idx="134">
                  <c:v>43399</c:v>
                </c:pt>
                <c:pt idx="135">
                  <c:v>43402</c:v>
                </c:pt>
                <c:pt idx="136">
                  <c:v>43403</c:v>
                </c:pt>
                <c:pt idx="137">
                  <c:v>43404</c:v>
                </c:pt>
                <c:pt idx="138">
                  <c:v>43405</c:v>
                </c:pt>
                <c:pt idx="139">
                  <c:v>43406</c:v>
                </c:pt>
                <c:pt idx="140">
                  <c:v>43409</c:v>
                </c:pt>
                <c:pt idx="141">
                  <c:v>43410</c:v>
                </c:pt>
                <c:pt idx="142">
                  <c:v>43411</c:v>
                </c:pt>
                <c:pt idx="143">
                  <c:v>43412</c:v>
                </c:pt>
                <c:pt idx="144">
                  <c:v>43413</c:v>
                </c:pt>
                <c:pt idx="145">
                  <c:v>43416</c:v>
                </c:pt>
                <c:pt idx="146">
                  <c:v>43417</c:v>
                </c:pt>
                <c:pt idx="147">
                  <c:v>43418</c:v>
                </c:pt>
                <c:pt idx="148">
                  <c:v>43419</c:v>
                </c:pt>
                <c:pt idx="149">
                  <c:v>43420</c:v>
                </c:pt>
                <c:pt idx="150">
                  <c:v>43423</c:v>
                </c:pt>
                <c:pt idx="151">
                  <c:v>43424</c:v>
                </c:pt>
                <c:pt idx="152">
                  <c:v>43425</c:v>
                </c:pt>
                <c:pt idx="153">
                  <c:v>43426</c:v>
                </c:pt>
                <c:pt idx="154">
                  <c:v>43427</c:v>
                </c:pt>
                <c:pt idx="155">
                  <c:v>43430</c:v>
                </c:pt>
                <c:pt idx="156">
                  <c:v>43431</c:v>
                </c:pt>
                <c:pt idx="157">
                  <c:v>43432</c:v>
                </c:pt>
                <c:pt idx="158">
                  <c:v>43433</c:v>
                </c:pt>
                <c:pt idx="159">
                  <c:v>43434</c:v>
                </c:pt>
                <c:pt idx="160">
                  <c:v>43437</c:v>
                </c:pt>
                <c:pt idx="161">
                  <c:v>43438</c:v>
                </c:pt>
                <c:pt idx="162">
                  <c:v>43439</c:v>
                </c:pt>
                <c:pt idx="163">
                  <c:v>43440</c:v>
                </c:pt>
                <c:pt idx="164">
                  <c:v>43441</c:v>
                </c:pt>
                <c:pt idx="165">
                  <c:v>43444</c:v>
                </c:pt>
                <c:pt idx="166">
                  <c:v>43445</c:v>
                </c:pt>
                <c:pt idx="167">
                  <c:v>43446</c:v>
                </c:pt>
                <c:pt idx="168">
                  <c:v>43447</c:v>
                </c:pt>
                <c:pt idx="169">
                  <c:v>43448</c:v>
                </c:pt>
                <c:pt idx="170">
                  <c:v>43451</c:v>
                </c:pt>
                <c:pt idx="171">
                  <c:v>43452</c:v>
                </c:pt>
                <c:pt idx="172">
                  <c:v>43453</c:v>
                </c:pt>
                <c:pt idx="173">
                  <c:v>43454</c:v>
                </c:pt>
                <c:pt idx="174">
                  <c:v>43455</c:v>
                </c:pt>
                <c:pt idx="175">
                  <c:v>43458</c:v>
                </c:pt>
                <c:pt idx="176">
                  <c:v>43459</c:v>
                </c:pt>
                <c:pt idx="177">
                  <c:v>43460</c:v>
                </c:pt>
                <c:pt idx="178">
                  <c:v>43461</c:v>
                </c:pt>
                <c:pt idx="179">
                  <c:v>43462</c:v>
                </c:pt>
                <c:pt idx="180">
                  <c:v>43465</c:v>
                </c:pt>
                <c:pt idx="181">
                  <c:v>43466</c:v>
                </c:pt>
                <c:pt idx="182">
                  <c:v>43467</c:v>
                </c:pt>
                <c:pt idx="183">
                  <c:v>43468</c:v>
                </c:pt>
                <c:pt idx="184">
                  <c:v>43469</c:v>
                </c:pt>
                <c:pt idx="185">
                  <c:v>43472</c:v>
                </c:pt>
                <c:pt idx="186">
                  <c:v>43473</c:v>
                </c:pt>
                <c:pt idx="187">
                  <c:v>43474</c:v>
                </c:pt>
                <c:pt idx="188">
                  <c:v>43475</c:v>
                </c:pt>
                <c:pt idx="189">
                  <c:v>43476</c:v>
                </c:pt>
                <c:pt idx="190">
                  <c:v>43479</c:v>
                </c:pt>
                <c:pt idx="191">
                  <c:v>43480</c:v>
                </c:pt>
                <c:pt idx="192">
                  <c:v>43481</c:v>
                </c:pt>
                <c:pt idx="193">
                  <c:v>43482</c:v>
                </c:pt>
                <c:pt idx="194">
                  <c:v>43483</c:v>
                </c:pt>
                <c:pt idx="195">
                  <c:v>43486</c:v>
                </c:pt>
                <c:pt idx="196">
                  <c:v>43487</c:v>
                </c:pt>
                <c:pt idx="197">
                  <c:v>43488</c:v>
                </c:pt>
                <c:pt idx="198">
                  <c:v>43489</c:v>
                </c:pt>
                <c:pt idx="199">
                  <c:v>43490</c:v>
                </c:pt>
                <c:pt idx="200">
                  <c:v>43493</c:v>
                </c:pt>
                <c:pt idx="201">
                  <c:v>43494</c:v>
                </c:pt>
                <c:pt idx="202">
                  <c:v>43495</c:v>
                </c:pt>
                <c:pt idx="203">
                  <c:v>43496</c:v>
                </c:pt>
                <c:pt idx="204">
                  <c:v>43497</c:v>
                </c:pt>
                <c:pt idx="205">
                  <c:v>43500</c:v>
                </c:pt>
                <c:pt idx="206">
                  <c:v>43501</c:v>
                </c:pt>
                <c:pt idx="207">
                  <c:v>43502</c:v>
                </c:pt>
                <c:pt idx="208">
                  <c:v>43503</c:v>
                </c:pt>
                <c:pt idx="209">
                  <c:v>43504</c:v>
                </c:pt>
                <c:pt idx="210">
                  <c:v>43507</c:v>
                </c:pt>
                <c:pt idx="211">
                  <c:v>43508</c:v>
                </c:pt>
                <c:pt idx="212">
                  <c:v>43509</c:v>
                </c:pt>
                <c:pt idx="213">
                  <c:v>43510</c:v>
                </c:pt>
                <c:pt idx="214">
                  <c:v>43511</c:v>
                </c:pt>
                <c:pt idx="215">
                  <c:v>43514</c:v>
                </c:pt>
                <c:pt idx="216">
                  <c:v>43515</c:v>
                </c:pt>
                <c:pt idx="217">
                  <c:v>43516</c:v>
                </c:pt>
                <c:pt idx="218">
                  <c:v>43517</c:v>
                </c:pt>
                <c:pt idx="219">
                  <c:v>43518</c:v>
                </c:pt>
                <c:pt idx="220">
                  <c:v>43521</c:v>
                </c:pt>
                <c:pt idx="221">
                  <c:v>43522</c:v>
                </c:pt>
                <c:pt idx="222">
                  <c:v>43523</c:v>
                </c:pt>
                <c:pt idx="223">
                  <c:v>43524</c:v>
                </c:pt>
                <c:pt idx="224">
                  <c:v>43525</c:v>
                </c:pt>
                <c:pt idx="225">
                  <c:v>43528</c:v>
                </c:pt>
                <c:pt idx="226">
                  <c:v>43529</c:v>
                </c:pt>
                <c:pt idx="227">
                  <c:v>43530</c:v>
                </c:pt>
                <c:pt idx="228">
                  <c:v>43531</c:v>
                </c:pt>
                <c:pt idx="229">
                  <c:v>43532</c:v>
                </c:pt>
                <c:pt idx="230">
                  <c:v>43535</c:v>
                </c:pt>
                <c:pt idx="231">
                  <c:v>43536</c:v>
                </c:pt>
                <c:pt idx="232">
                  <c:v>43537</c:v>
                </c:pt>
                <c:pt idx="233">
                  <c:v>43538</c:v>
                </c:pt>
                <c:pt idx="234">
                  <c:v>43539</c:v>
                </c:pt>
                <c:pt idx="235">
                  <c:v>43542</c:v>
                </c:pt>
                <c:pt idx="236">
                  <c:v>43543</c:v>
                </c:pt>
                <c:pt idx="237">
                  <c:v>43544</c:v>
                </c:pt>
                <c:pt idx="238">
                  <c:v>43545</c:v>
                </c:pt>
                <c:pt idx="239">
                  <c:v>43546</c:v>
                </c:pt>
                <c:pt idx="240">
                  <c:v>43549</c:v>
                </c:pt>
                <c:pt idx="241">
                  <c:v>43550</c:v>
                </c:pt>
                <c:pt idx="242">
                  <c:v>43551</c:v>
                </c:pt>
                <c:pt idx="243">
                  <c:v>43552</c:v>
                </c:pt>
                <c:pt idx="244">
                  <c:v>43553</c:v>
                </c:pt>
                <c:pt idx="245">
                  <c:v>43556</c:v>
                </c:pt>
                <c:pt idx="246">
                  <c:v>43557</c:v>
                </c:pt>
                <c:pt idx="247">
                  <c:v>43558</c:v>
                </c:pt>
                <c:pt idx="248">
                  <c:v>43559</c:v>
                </c:pt>
                <c:pt idx="249">
                  <c:v>43560</c:v>
                </c:pt>
                <c:pt idx="250">
                  <c:v>43563</c:v>
                </c:pt>
                <c:pt idx="251">
                  <c:v>43564</c:v>
                </c:pt>
                <c:pt idx="252">
                  <c:v>43565</c:v>
                </c:pt>
                <c:pt idx="253">
                  <c:v>43566</c:v>
                </c:pt>
                <c:pt idx="254">
                  <c:v>43567</c:v>
                </c:pt>
                <c:pt idx="255">
                  <c:v>43570</c:v>
                </c:pt>
                <c:pt idx="256">
                  <c:v>43571</c:v>
                </c:pt>
                <c:pt idx="257">
                  <c:v>43572</c:v>
                </c:pt>
                <c:pt idx="258">
                  <c:v>43573</c:v>
                </c:pt>
                <c:pt idx="259">
                  <c:v>43574</c:v>
                </c:pt>
                <c:pt idx="260">
                  <c:v>43577</c:v>
                </c:pt>
                <c:pt idx="261">
                  <c:v>43578</c:v>
                </c:pt>
                <c:pt idx="262">
                  <c:v>43579</c:v>
                </c:pt>
                <c:pt idx="263">
                  <c:v>43580</c:v>
                </c:pt>
                <c:pt idx="264">
                  <c:v>43581</c:v>
                </c:pt>
                <c:pt idx="265">
                  <c:v>43584</c:v>
                </c:pt>
                <c:pt idx="266">
                  <c:v>43585</c:v>
                </c:pt>
                <c:pt idx="267">
                  <c:v>43586</c:v>
                </c:pt>
                <c:pt idx="268">
                  <c:v>43587</c:v>
                </c:pt>
                <c:pt idx="269">
                  <c:v>43588</c:v>
                </c:pt>
                <c:pt idx="270">
                  <c:v>43591</c:v>
                </c:pt>
                <c:pt idx="271">
                  <c:v>43592</c:v>
                </c:pt>
                <c:pt idx="272">
                  <c:v>43593</c:v>
                </c:pt>
                <c:pt idx="273">
                  <c:v>43594</c:v>
                </c:pt>
                <c:pt idx="274">
                  <c:v>43595</c:v>
                </c:pt>
                <c:pt idx="275">
                  <c:v>43598</c:v>
                </c:pt>
                <c:pt idx="276">
                  <c:v>43599</c:v>
                </c:pt>
                <c:pt idx="277">
                  <c:v>43600</c:v>
                </c:pt>
                <c:pt idx="278">
                  <c:v>43601</c:v>
                </c:pt>
                <c:pt idx="279">
                  <c:v>43602</c:v>
                </c:pt>
                <c:pt idx="280">
                  <c:v>43605</c:v>
                </c:pt>
                <c:pt idx="281">
                  <c:v>43606</c:v>
                </c:pt>
                <c:pt idx="282">
                  <c:v>43607</c:v>
                </c:pt>
                <c:pt idx="283">
                  <c:v>43608</c:v>
                </c:pt>
                <c:pt idx="284">
                  <c:v>43609</c:v>
                </c:pt>
                <c:pt idx="285">
                  <c:v>43612</c:v>
                </c:pt>
                <c:pt idx="286">
                  <c:v>43613</c:v>
                </c:pt>
                <c:pt idx="287">
                  <c:v>43614</c:v>
                </c:pt>
                <c:pt idx="288">
                  <c:v>43615</c:v>
                </c:pt>
                <c:pt idx="289">
                  <c:v>43616</c:v>
                </c:pt>
                <c:pt idx="290">
                  <c:v>43619</c:v>
                </c:pt>
                <c:pt idx="291">
                  <c:v>43620</c:v>
                </c:pt>
                <c:pt idx="292">
                  <c:v>43621</c:v>
                </c:pt>
                <c:pt idx="293">
                  <c:v>43622</c:v>
                </c:pt>
                <c:pt idx="294">
                  <c:v>43623</c:v>
                </c:pt>
                <c:pt idx="295">
                  <c:v>43626</c:v>
                </c:pt>
                <c:pt idx="296">
                  <c:v>43627</c:v>
                </c:pt>
                <c:pt idx="297">
                  <c:v>43628</c:v>
                </c:pt>
                <c:pt idx="298">
                  <c:v>43629</c:v>
                </c:pt>
                <c:pt idx="299">
                  <c:v>43630</c:v>
                </c:pt>
                <c:pt idx="300">
                  <c:v>43633</c:v>
                </c:pt>
                <c:pt idx="301">
                  <c:v>43634</c:v>
                </c:pt>
                <c:pt idx="302">
                  <c:v>43635</c:v>
                </c:pt>
                <c:pt idx="303">
                  <c:v>43636</c:v>
                </c:pt>
                <c:pt idx="304">
                  <c:v>43637</c:v>
                </c:pt>
                <c:pt idx="305">
                  <c:v>43640</c:v>
                </c:pt>
                <c:pt idx="306">
                  <c:v>43641</c:v>
                </c:pt>
                <c:pt idx="307">
                  <c:v>43642</c:v>
                </c:pt>
                <c:pt idx="308">
                  <c:v>43643</c:v>
                </c:pt>
                <c:pt idx="309">
                  <c:v>43644</c:v>
                </c:pt>
                <c:pt idx="310">
                  <c:v>43647</c:v>
                </c:pt>
                <c:pt idx="311">
                  <c:v>43648</c:v>
                </c:pt>
                <c:pt idx="312">
                  <c:v>43649</c:v>
                </c:pt>
                <c:pt idx="313">
                  <c:v>43650</c:v>
                </c:pt>
                <c:pt idx="314">
                  <c:v>43651</c:v>
                </c:pt>
                <c:pt idx="315">
                  <c:v>43654</c:v>
                </c:pt>
                <c:pt idx="316">
                  <c:v>43655</c:v>
                </c:pt>
                <c:pt idx="317">
                  <c:v>43656</c:v>
                </c:pt>
                <c:pt idx="318">
                  <c:v>43657</c:v>
                </c:pt>
                <c:pt idx="319">
                  <c:v>43658</c:v>
                </c:pt>
                <c:pt idx="320">
                  <c:v>43661</c:v>
                </c:pt>
                <c:pt idx="321">
                  <c:v>43662</c:v>
                </c:pt>
                <c:pt idx="322">
                  <c:v>43663</c:v>
                </c:pt>
                <c:pt idx="323">
                  <c:v>43664</c:v>
                </c:pt>
                <c:pt idx="324">
                  <c:v>43665</c:v>
                </c:pt>
                <c:pt idx="325">
                  <c:v>43668</c:v>
                </c:pt>
                <c:pt idx="326">
                  <c:v>43669</c:v>
                </c:pt>
                <c:pt idx="327">
                  <c:v>43670</c:v>
                </c:pt>
                <c:pt idx="328">
                  <c:v>43671</c:v>
                </c:pt>
                <c:pt idx="329">
                  <c:v>43672</c:v>
                </c:pt>
                <c:pt idx="330">
                  <c:v>43675</c:v>
                </c:pt>
                <c:pt idx="331">
                  <c:v>43676</c:v>
                </c:pt>
                <c:pt idx="332">
                  <c:v>43677</c:v>
                </c:pt>
                <c:pt idx="333">
                  <c:v>43678</c:v>
                </c:pt>
                <c:pt idx="334">
                  <c:v>43679</c:v>
                </c:pt>
                <c:pt idx="335">
                  <c:v>43682</c:v>
                </c:pt>
                <c:pt idx="336">
                  <c:v>43683</c:v>
                </c:pt>
                <c:pt idx="337">
                  <c:v>43684</c:v>
                </c:pt>
                <c:pt idx="338">
                  <c:v>43685</c:v>
                </c:pt>
                <c:pt idx="339">
                  <c:v>43686</c:v>
                </c:pt>
                <c:pt idx="340">
                  <c:v>43689</c:v>
                </c:pt>
                <c:pt idx="341">
                  <c:v>43690</c:v>
                </c:pt>
                <c:pt idx="342">
                  <c:v>43691</c:v>
                </c:pt>
                <c:pt idx="343">
                  <c:v>43692</c:v>
                </c:pt>
                <c:pt idx="344">
                  <c:v>43693</c:v>
                </c:pt>
                <c:pt idx="345">
                  <c:v>43696</c:v>
                </c:pt>
                <c:pt idx="346">
                  <c:v>43697</c:v>
                </c:pt>
                <c:pt idx="347">
                  <c:v>43698</c:v>
                </c:pt>
                <c:pt idx="348">
                  <c:v>43699</c:v>
                </c:pt>
                <c:pt idx="349">
                  <c:v>43700</c:v>
                </c:pt>
                <c:pt idx="350">
                  <c:v>43703</c:v>
                </c:pt>
                <c:pt idx="351">
                  <c:v>43704</c:v>
                </c:pt>
                <c:pt idx="352">
                  <c:v>43705</c:v>
                </c:pt>
                <c:pt idx="353">
                  <c:v>43706</c:v>
                </c:pt>
                <c:pt idx="354">
                  <c:v>43707</c:v>
                </c:pt>
                <c:pt idx="355">
                  <c:v>43710</c:v>
                </c:pt>
                <c:pt idx="356">
                  <c:v>43711</c:v>
                </c:pt>
                <c:pt idx="357">
                  <c:v>43712</c:v>
                </c:pt>
                <c:pt idx="358">
                  <c:v>43713</c:v>
                </c:pt>
                <c:pt idx="359">
                  <c:v>43714</c:v>
                </c:pt>
                <c:pt idx="360">
                  <c:v>43717</c:v>
                </c:pt>
                <c:pt idx="361">
                  <c:v>43718</c:v>
                </c:pt>
                <c:pt idx="362">
                  <c:v>43719</c:v>
                </c:pt>
                <c:pt idx="363">
                  <c:v>43720</c:v>
                </c:pt>
                <c:pt idx="364">
                  <c:v>43721</c:v>
                </c:pt>
                <c:pt idx="365">
                  <c:v>43724</c:v>
                </c:pt>
                <c:pt idx="366">
                  <c:v>43725</c:v>
                </c:pt>
                <c:pt idx="367">
                  <c:v>43726</c:v>
                </c:pt>
                <c:pt idx="368">
                  <c:v>43727</c:v>
                </c:pt>
                <c:pt idx="369">
                  <c:v>43728</c:v>
                </c:pt>
                <c:pt idx="370">
                  <c:v>43731</c:v>
                </c:pt>
                <c:pt idx="371">
                  <c:v>43732</c:v>
                </c:pt>
                <c:pt idx="372">
                  <c:v>43733</c:v>
                </c:pt>
                <c:pt idx="373">
                  <c:v>43734</c:v>
                </c:pt>
                <c:pt idx="374">
                  <c:v>43735</c:v>
                </c:pt>
                <c:pt idx="375">
                  <c:v>43738</c:v>
                </c:pt>
                <c:pt idx="376">
                  <c:v>43739</c:v>
                </c:pt>
                <c:pt idx="377">
                  <c:v>43740</c:v>
                </c:pt>
                <c:pt idx="378">
                  <c:v>43741</c:v>
                </c:pt>
                <c:pt idx="379">
                  <c:v>43742</c:v>
                </c:pt>
                <c:pt idx="380">
                  <c:v>43745</c:v>
                </c:pt>
                <c:pt idx="381">
                  <c:v>43746</c:v>
                </c:pt>
                <c:pt idx="382">
                  <c:v>43747</c:v>
                </c:pt>
                <c:pt idx="383">
                  <c:v>43748</c:v>
                </c:pt>
                <c:pt idx="384">
                  <c:v>43749</c:v>
                </c:pt>
                <c:pt idx="385">
                  <c:v>43752</c:v>
                </c:pt>
                <c:pt idx="386">
                  <c:v>43753</c:v>
                </c:pt>
                <c:pt idx="387">
                  <c:v>43754</c:v>
                </c:pt>
                <c:pt idx="388">
                  <c:v>43755</c:v>
                </c:pt>
                <c:pt idx="389">
                  <c:v>43756</c:v>
                </c:pt>
                <c:pt idx="390">
                  <c:v>43759</c:v>
                </c:pt>
                <c:pt idx="391">
                  <c:v>43760</c:v>
                </c:pt>
                <c:pt idx="392">
                  <c:v>43761</c:v>
                </c:pt>
                <c:pt idx="393">
                  <c:v>43762</c:v>
                </c:pt>
                <c:pt idx="394">
                  <c:v>43763</c:v>
                </c:pt>
                <c:pt idx="395">
                  <c:v>43766</c:v>
                </c:pt>
                <c:pt idx="396">
                  <c:v>43767</c:v>
                </c:pt>
                <c:pt idx="397">
                  <c:v>43768</c:v>
                </c:pt>
                <c:pt idx="398">
                  <c:v>43769</c:v>
                </c:pt>
                <c:pt idx="399">
                  <c:v>43770</c:v>
                </c:pt>
                <c:pt idx="400">
                  <c:v>43773</c:v>
                </c:pt>
                <c:pt idx="401">
                  <c:v>43774</c:v>
                </c:pt>
                <c:pt idx="402">
                  <c:v>43775</c:v>
                </c:pt>
                <c:pt idx="403">
                  <c:v>43776</c:v>
                </c:pt>
                <c:pt idx="404">
                  <c:v>43777</c:v>
                </c:pt>
                <c:pt idx="405">
                  <c:v>43780</c:v>
                </c:pt>
                <c:pt idx="406">
                  <c:v>43781</c:v>
                </c:pt>
                <c:pt idx="407">
                  <c:v>43782</c:v>
                </c:pt>
                <c:pt idx="408">
                  <c:v>43783</c:v>
                </c:pt>
                <c:pt idx="409">
                  <c:v>43784</c:v>
                </c:pt>
                <c:pt idx="410">
                  <c:v>43787</c:v>
                </c:pt>
                <c:pt idx="411">
                  <c:v>43788</c:v>
                </c:pt>
                <c:pt idx="412">
                  <c:v>43789</c:v>
                </c:pt>
                <c:pt idx="413">
                  <c:v>43790</c:v>
                </c:pt>
                <c:pt idx="414">
                  <c:v>43791</c:v>
                </c:pt>
                <c:pt idx="415">
                  <c:v>43794</c:v>
                </c:pt>
                <c:pt idx="416">
                  <c:v>43795</c:v>
                </c:pt>
                <c:pt idx="417">
                  <c:v>43796</c:v>
                </c:pt>
                <c:pt idx="418">
                  <c:v>43797</c:v>
                </c:pt>
                <c:pt idx="419">
                  <c:v>43798</c:v>
                </c:pt>
                <c:pt idx="420">
                  <c:v>43801</c:v>
                </c:pt>
                <c:pt idx="421">
                  <c:v>43802</c:v>
                </c:pt>
                <c:pt idx="422">
                  <c:v>43803</c:v>
                </c:pt>
                <c:pt idx="423">
                  <c:v>43804</c:v>
                </c:pt>
                <c:pt idx="424">
                  <c:v>43805</c:v>
                </c:pt>
                <c:pt idx="425">
                  <c:v>43808</c:v>
                </c:pt>
                <c:pt idx="426">
                  <c:v>43809</c:v>
                </c:pt>
                <c:pt idx="427">
                  <c:v>43810</c:v>
                </c:pt>
                <c:pt idx="428">
                  <c:v>43811</c:v>
                </c:pt>
                <c:pt idx="429">
                  <c:v>43812</c:v>
                </c:pt>
                <c:pt idx="430">
                  <c:v>43815</c:v>
                </c:pt>
                <c:pt idx="431">
                  <c:v>43816</c:v>
                </c:pt>
                <c:pt idx="432">
                  <c:v>43817</c:v>
                </c:pt>
                <c:pt idx="433">
                  <c:v>43818</c:v>
                </c:pt>
                <c:pt idx="434">
                  <c:v>43819</c:v>
                </c:pt>
                <c:pt idx="435">
                  <c:v>43822</c:v>
                </c:pt>
                <c:pt idx="436">
                  <c:v>43823</c:v>
                </c:pt>
                <c:pt idx="437">
                  <c:v>43824</c:v>
                </c:pt>
                <c:pt idx="438">
                  <c:v>43825</c:v>
                </c:pt>
                <c:pt idx="439">
                  <c:v>43826</c:v>
                </c:pt>
                <c:pt idx="440">
                  <c:v>43829</c:v>
                </c:pt>
                <c:pt idx="441">
                  <c:v>43830</c:v>
                </c:pt>
                <c:pt idx="442">
                  <c:v>43831</c:v>
                </c:pt>
                <c:pt idx="443">
                  <c:v>43832</c:v>
                </c:pt>
                <c:pt idx="444">
                  <c:v>43833</c:v>
                </c:pt>
                <c:pt idx="445">
                  <c:v>43836</c:v>
                </c:pt>
                <c:pt idx="446">
                  <c:v>43837</c:v>
                </c:pt>
                <c:pt idx="447">
                  <c:v>43838</c:v>
                </c:pt>
                <c:pt idx="448">
                  <c:v>43839</c:v>
                </c:pt>
                <c:pt idx="449">
                  <c:v>43840</c:v>
                </c:pt>
                <c:pt idx="450">
                  <c:v>43843</c:v>
                </c:pt>
                <c:pt idx="451">
                  <c:v>43844</c:v>
                </c:pt>
                <c:pt idx="452">
                  <c:v>43845</c:v>
                </c:pt>
                <c:pt idx="453">
                  <c:v>43846</c:v>
                </c:pt>
                <c:pt idx="454">
                  <c:v>43847</c:v>
                </c:pt>
                <c:pt idx="455">
                  <c:v>43850</c:v>
                </c:pt>
                <c:pt idx="456">
                  <c:v>43851</c:v>
                </c:pt>
                <c:pt idx="457">
                  <c:v>43852</c:v>
                </c:pt>
                <c:pt idx="458">
                  <c:v>43853</c:v>
                </c:pt>
                <c:pt idx="459">
                  <c:v>43854</c:v>
                </c:pt>
                <c:pt idx="460">
                  <c:v>43857</c:v>
                </c:pt>
                <c:pt idx="461">
                  <c:v>43858</c:v>
                </c:pt>
                <c:pt idx="462">
                  <c:v>43859</c:v>
                </c:pt>
                <c:pt idx="463">
                  <c:v>43860</c:v>
                </c:pt>
                <c:pt idx="464">
                  <c:v>43861</c:v>
                </c:pt>
                <c:pt idx="465">
                  <c:v>43864</c:v>
                </c:pt>
                <c:pt idx="466">
                  <c:v>43865</c:v>
                </c:pt>
                <c:pt idx="467">
                  <c:v>43866</c:v>
                </c:pt>
                <c:pt idx="468">
                  <c:v>43867</c:v>
                </c:pt>
                <c:pt idx="469">
                  <c:v>43868</c:v>
                </c:pt>
                <c:pt idx="470">
                  <c:v>43871</c:v>
                </c:pt>
                <c:pt idx="471">
                  <c:v>43872</c:v>
                </c:pt>
                <c:pt idx="472">
                  <c:v>43873</c:v>
                </c:pt>
                <c:pt idx="473">
                  <c:v>43874</c:v>
                </c:pt>
                <c:pt idx="474">
                  <c:v>43875</c:v>
                </c:pt>
                <c:pt idx="475">
                  <c:v>43878</c:v>
                </c:pt>
                <c:pt idx="476">
                  <c:v>43879</c:v>
                </c:pt>
                <c:pt idx="477">
                  <c:v>43880</c:v>
                </c:pt>
                <c:pt idx="478">
                  <c:v>43881</c:v>
                </c:pt>
                <c:pt idx="479">
                  <c:v>43882</c:v>
                </c:pt>
                <c:pt idx="480">
                  <c:v>43885</c:v>
                </c:pt>
                <c:pt idx="481">
                  <c:v>43886</c:v>
                </c:pt>
                <c:pt idx="482">
                  <c:v>43887</c:v>
                </c:pt>
                <c:pt idx="483">
                  <c:v>43888</c:v>
                </c:pt>
                <c:pt idx="484">
                  <c:v>43889</c:v>
                </c:pt>
                <c:pt idx="485">
                  <c:v>43892</c:v>
                </c:pt>
                <c:pt idx="486">
                  <c:v>43893</c:v>
                </c:pt>
                <c:pt idx="487">
                  <c:v>43894</c:v>
                </c:pt>
                <c:pt idx="488">
                  <c:v>43895</c:v>
                </c:pt>
                <c:pt idx="489">
                  <c:v>43896</c:v>
                </c:pt>
                <c:pt idx="490">
                  <c:v>43899</c:v>
                </c:pt>
                <c:pt idx="491">
                  <c:v>43900</c:v>
                </c:pt>
                <c:pt idx="492">
                  <c:v>43901</c:v>
                </c:pt>
                <c:pt idx="493">
                  <c:v>43902</c:v>
                </c:pt>
                <c:pt idx="494">
                  <c:v>43903</c:v>
                </c:pt>
                <c:pt idx="495">
                  <c:v>43906</c:v>
                </c:pt>
                <c:pt idx="496">
                  <c:v>43907</c:v>
                </c:pt>
                <c:pt idx="497">
                  <c:v>43908</c:v>
                </c:pt>
                <c:pt idx="498">
                  <c:v>43909</c:v>
                </c:pt>
                <c:pt idx="499">
                  <c:v>43910</c:v>
                </c:pt>
                <c:pt idx="500">
                  <c:v>43913</c:v>
                </c:pt>
                <c:pt idx="501">
                  <c:v>43914</c:v>
                </c:pt>
                <c:pt idx="502">
                  <c:v>43915</c:v>
                </c:pt>
                <c:pt idx="503">
                  <c:v>43916</c:v>
                </c:pt>
                <c:pt idx="504">
                  <c:v>43917</c:v>
                </c:pt>
                <c:pt idx="505">
                  <c:v>43920</c:v>
                </c:pt>
                <c:pt idx="506">
                  <c:v>43921</c:v>
                </c:pt>
                <c:pt idx="507">
                  <c:v>43922</c:v>
                </c:pt>
                <c:pt idx="508">
                  <c:v>43923</c:v>
                </c:pt>
                <c:pt idx="509">
                  <c:v>43924</c:v>
                </c:pt>
                <c:pt idx="510">
                  <c:v>43927</c:v>
                </c:pt>
                <c:pt idx="511">
                  <c:v>43928</c:v>
                </c:pt>
                <c:pt idx="512">
                  <c:v>43929</c:v>
                </c:pt>
                <c:pt idx="513">
                  <c:v>43930</c:v>
                </c:pt>
                <c:pt idx="514">
                  <c:v>43931</c:v>
                </c:pt>
                <c:pt idx="515">
                  <c:v>43934</c:v>
                </c:pt>
                <c:pt idx="516">
                  <c:v>43935</c:v>
                </c:pt>
                <c:pt idx="517">
                  <c:v>43936</c:v>
                </c:pt>
                <c:pt idx="518">
                  <c:v>43937</c:v>
                </c:pt>
                <c:pt idx="519">
                  <c:v>43938</c:v>
                </c:pt>
                <c:pt idx="520">
                  <c:v>43941</c:v>
                </c:pt>
                <c:pt idx="521">
                  <c:v>43942</c:v>
                </c:pt>
                <c:pt idx="522">
                  <c:v>43943</c:v>
                </c:pt>
                <c:pt idx="523">
                  <c:v>43944</c:v>
                </c:pt>
                <c:pt idx="524">
                  <c:v>43945</c:v>
                </c:pt>
                <c:pt idx="525">
                  <c:v>43948</c:v>
                </c:pt>
                <c:pt idx="526">
                  <c:v>43949</c:v>
                </c:pt>
                <c:pt idx="527">
                  <c:v>43950</c:v>
                </c:pt>
                <c:pt idx="528">
                  <c:v>43951</c:v>
                </c:pt>
                <c:pt idx="529">
                  <c:v>43952</c:v>
                </c:pt>
                <c:pt idx="530">
                  <c:v>43955</c:v>
                </c:pt>
                <c:pt idx="531">
                  <c:v>43956</c:v>
                </c:pt>
                <c:pt idx="532">
                  <c:v>43957</c:v>
                </c:pt>
                <c:pt idx="533">
                  <c:v>43958</c:v>
                </c:pt>
                <c:pt idx="534">
                  <c:v>43959</c:v>
                </c:pt>
                <c:pt idx="535">
                  <c:v>43962</c:v>
                </c:pt>
                <c:pt idx="536">
                  <c:v>43963</c:v>
                </c:pt>
                <c:pt idx="537">
                  <c:v>43964</c:v>
                </c:pt>
                <c:pt idx="538">
                  <c:v>43965</c:v>
                </c:pt>
                <c:pt idx="539">
                  <c:v>43966</c:v>
                </c:pt>
                <c:pt idx="540">
                  <c:v>43969</c:v>
                </c:pt>
                <c:pt idx="541">
                  <c:v>43970</c:v>
                </c:pt>
                <c:pt idx="542">
                  <c:v>43971</c:v>
                </c:pt>
                <c:pt idx="543">
                  <c:v>43972</c:v>
                </c:pt>
                <c:pt idx="544">
                  <c:v>43973</c:v>
                </c:pt>
                <c:pt idx="545">
                  <c:v>43976</c:v>
                </c:pt>
                <c:pt idx="546">
                  <c:v>43977</c:v>
                </c:pt>
                <c:pt idx="547">
                  <c:v>43978</c:v>
                </c:pt>
                <c:pt idx="548">
                  <c:v>43979</c:v>
                </c:pt>
                <c:pt idx="549">
                  <c:v>43980</c:v>
                </c:pt>
                <c:pt idx="550">
                  <c:v>43983</c:v>
                </c:pt>
                <c:pt idx="551">
                  <c:v>43984</c:v>
                </c:pt>
                <c:pt idx="552">
                  <c:v>43985</c:v>
                </c:pt>
                <c:pt idx="553">
                  <c:v>43986</c:v>
                </c:pt>
                <c:pt idx="554">
                  <c:v>43987</c:v>
                </c:pt>
                <c:pt idx="555">
                  <c:v>43990</c:v>
                </c:pt>
                <c:pt idx="556">
                  <c:v>43991</c:v>
                </c:pt>
                <c:pt idx="557">
                  <c:v>43992</c:v>
                </c:pt>
                <c:pt idx="558">
                  <c:v>43993</c:v>
                </c:pt>
                <c:pt idx="559">
                  <c:v>43994</c:v>
                </c:pt>
                <c:pt idx="560">
                  <c:v>43997</c:v>
                </c:pt>
                <c:pt idx="561">
                  <c:v>43998</c:v>
                </c:pt>
                <c:pt idx="562">
                  <c:v>43999</c:v>
                </c:pt>
                <c:pt idx="563">
                  <c:v>44000</c:v>
                </c:pt>
                <c:pt idx="564">
                  <c:v>44001</c:v>
                </c:pt>
                <c:pt idx="565">
                  <c:v>44004</c:v>
                </c:pt>
                <c:pt idx="566">
                  <c:v>44005</c:v>
                </c:pt>
                <c:pt idx="567">
                  <c:v>44006</c:v>
                </c:pt>
                <c:pt idx="568">
                  <c:v>44007</c:v>
                </c:pt>
                <c:pt idx="569">
                  <c:v>44008</c:v>
                </c:pt>
                <c:pt idx="570">
                  <c:v>44011</c:v>
                </c:pt>
                <c:pt idx="571">
                  <c:v>44012</c:v>
                </c:pt>
                <c:pt idx="572">
                  <c:v>44013</c:v>
                </c:pt>
                <c:pt idx="573">
                  <c:v>44014</c:v>
                </c:pt>
                <c:pt idx="574">
                  <c:v>44015</c:v>
                </c:pt>
                <c:pt idx="575">
                  <c:v>44018</c:v>
                </c:pt>
                <c:pt idx="576">
                  <c:v>44019</c:v>
                </c:pt>
                <c:pt idx="577">
                  <c:v>44020</c:v>
                </c:pt>
                <c:pt idx="578">
                  <c:v>44021</c:v>
                </c:pt>
                <c:pt idx="579">
                  <c:v>44022</c:v>
                </c:pt>
                <c:pt idx="580">
                  <c:v>44025</c:v>
                </c:pt>
                <c:pt idx="581">
                  <c:v>44026</c:v>
                </c:pt>
                <c:pt idx="582">
                  <c:v>44027</c:v>
                </c:pt>
                <c:pt idx="583">
                  <c:v>44028</c:v>
                </c:pt>
                <c:pt idx="584">
                  <c:v>44029</c:v>
                </c:pt>
                <c:pt idx="585">
                  <c:v>44032</c:v>
                </c:pt>
                <c:pt idx="586">
                  <c:v>44033</c:v>
                </c:pt>
                <c:pt idx="587">
                  <c:v>44034</c:v>
                </c:pt>
                <c:pt idx="588">
                  <c:v>44035</c:v>
                </c:pt>
                <c:pt idx="589">
                  <c:v>44036</c:v>
                </c:pt>
                <c:pt idx="590">
                  <c:v>44039</c:v>
                </c:pt>
                <c:pt idx="591">
                  <c:v>44040</c:v>
                </c:pt>
                <c:pt idx="592">
                  <c:v>44041</c:v>
                </c:pt>
                <c:pt idx="593">
                  <c:v>44042</c:v>
                </c:pt>
                <c:pt idx="594">
                  <c:v>44043</c:v>
                </c:pt>
                <c:pt idx="595">
                  <c:v>44046</c:v>
                </c:pt>
                <c:pt idx="596">
                  <c:v>44047</c:v>
                </c:pt>
                <c:pt idx="597">
                  <c:v>44048</c:v>
                </c:pt>
                <c:pt idx="598">
                  <c:v>44049</c:v>
                </c:pt>
                <c:pt idx="599">
                  <c:v>44050</c:v>
                </c:pt>
                <c:pt idx="600">
                  <c:v>44053</c:v>
                </c:pt>
                <c:pt idx="601">
                  <c:v>44054</c:v>
                </c:pt>
                <c:pt idx="602">
                  <c:v>44055</c:v>
                </c:pt>
                <c:pt idx="603">
                  <c:v>44056</c:v>
                </c:pt>
                <c:pt idx="604">
                  <c:v>44057</c:v>
                </c:pt>
                <c:pt idx="605">
                  <c:v>44060</c:v>
                </c:pt>
                <c:pt idx="606">
                  <c:v>44061</c:v>
                </c:pt>
                <c:pt idx="607">
                  <c:v>44062</c:v>
                </c:pt>
                <c:pt idx="608">
                  <c:v>44063</c:v>
                </c:pt>
                <c:pt idx="609">
                  <c:v>44064</c:v>
                </c:pt>
                <c:pt idx="610">
                  <c:v>44067</c:v>
                </c:pt>
                <c:pt idx="611">
                  <c:v>44068</c:v>
                </c:pt>
                <c:pt idx="612">
                  <c:v>44069</c:v>
                </c:pt>
                <c:pt idx="613">
                  <c:v>44070</c:v>
                </c:pt>
                <c:pt idx="614">
                  <c:v>44071</c:v>
                </c:pt>
                <c:pt idx="615">
                  <c:v>44074</c:v>
                </c:pt>
                <c:pt idx="616">
                  <c:v>44075</c:v>
                </c:pt>
                <c:pt idx="617">
                  <c:v>44076</c:v>
                </c:pt>
                <c:pt idx="618">
                  <c:v>44077</c:v>
                </c:pt>
                <c:pt idx="619">
                  <c:v>44078</c:v>
                </c:pt>
                <c:pt idx="620">
                  <c:v>44081</c:v>
                </c:pt>
                <c:pt idx="621">
                  <c:v>44082</c:v>
                </c:pt>
                <c:pt idx="622">
                  <c:v>44083</c:v>
                </c:pt>
                <c:pt idx="623">
                  <c:v>44084</c:v>
                </c:pt>
                <c:pt idx="624">
                  <c:v>44085</c:v>
                </c:pt>
                <c:pt idx="625">
                  <c:v>44088</c:v>
                </c:pt>
                <c:pt idx="626">
                  <c:v>44089</c:v>
                </c:pt>
                <c:pt idx="627">
                  <c:v>44090</c:v>
                </c:pt>
                <c:pt idx="628">
                  <c:v>44091</c:v>
                </c:pt>
                <c:pt idx="629">
                  <c:v>44092</c:v>
                </c:pt>
                <c:pt idx="630">
                  <c:v>44095</c:v>
                </c:pt>
                <c:pt idx="631">
                  <c:v>44096</c:v>
                </c:pt>
                <c:pt idx="632">
                  <c:v>44097</c:v>
                </c:pt>
                <c:pt idx="633">
                  <c:v>44098</c:v>
                </c:pt>
                <c:pt idx="634">
                  <c:v>44099</c:v>
                </c:pt>
                <c:pt idx="635">
                  <c:v>44102</c:v>
                </c:pt>
                <c:pt idx="636">
                  <c:v>44103</c:v>
                </c:pt>
                <c:pt idx="637">
                  <c:v>44104</c:v>
                </c:pt>
                <c:pt idx="638">
                  <c:v>44105</c:v>
                </c:pt>
                <c:pt idx="639">
                  <c:v>44106</c:v>
                </c:pt>
                <c:pt idx="640">
                  <c:v>44109</c:v>
                </c:pt>
                <c:pt idx="641">
                  <c:v>44110</c:v>
                </c:pt>
                <c:pt idx="642">
                  <c:v>44111</c:v>
                </c:pt>
                <c:pt idx="643">
                  <c:v>44112</c:v>
                </c:pt>
                <c:pt idx="644">
                  <c:v>44113</c:v>
                </c:pt>
                <c:pt idx="645">
                  <c:v>44116</c:v>
                </c:pt>
                <c:pt idx="646">
                  <c:v>44117</c:v>
                </c:pt>
                <c:pt idx="647">
                  <c:v>44118</c:v>
                </c:pt>
                <c:pt idx="648">
                  <c:v>44119</c:v>
                </c:pt>
                <c:pt idx="649">
                  <c:v>44120</c:v>
                </c:pt>
                <c:pt idx="650">
                  <c:v>44123</c:v>
                </c:pt>
                <c:pt idx="651">
                  <c:v>44124</c:v>
                </c:pt>
                <c:pt idx="652">
                  <c:v>44125</c:v>
                </c:pt>
                <c:pt idx="653">
                  <c:v>44126</c:v>
                </c:pt>
                <c:pt idx="654">
                  <c:v>44127</c:v>
                </c:pt>
                <c:pt idx="655">
                  <c:v>44130</c:v>
                </c:pt>
                <c:pt idx="656">
                  <c:v>44131</c:v>
                </c:pt>
                <c:pt idx="657">
                  <c:v>44132</c:v>
                </c:pt>
                <c:pt idx="658">
                  <c:v>44133</c:v>
                </c:pt>
                <c:pt idx="659">
                  <c:v>44134</c:v>
                </c:pt>
                <c:pt idx="660">
                  <c:v>44137</c:v>
                </c:pt>
                <c:pt idx="661">
                  <c:v>44138</c:v>
                </c:pt>
                <c:pt idx="662">
                  <c:v>44139</c:v>
                </c:pt>
                <c:pt idx="663">
                  <c:v>44140</c:v>
                </c:pt>
                <c:pt idx="664">
                  <c:v>44141</c:v>
                </c:pt>
                <c:pt idx="665">
                  <c:v>44144</c:v>
                </c:pt>
                <c:pt idx="666">
                  <c:v>44145</c:v>
                </c:pt>
                <c:pt idx="667">
                  <c:v>44146</c:v>
                </c:pt>
                <c:pt idx="668">
                  <c:v>44147</c:v>
                </c:pt>
                <c:pt idx="669">
                  <c:v>44148</c:v>
                </c:pt>
                <c:pt idx="670">
                  <c:v>44151</c:v>
                </c:pt>
                <c:pt idx="671">
                  <c:v>44152</c:v>
                </c:pt>
                <c:pt idx="672">
                  <c:v>44153</c:v>
                </c:pt>
                <c:pt idx="673">
                  <c:v>44154</c:v>
                </c:pt>
                <c:pt idx="674">
                  <c:v>44155</c:v>
                </c:pt>
                <c:pt idx="675">
                  <c:v>44158</c:v>
                </c:pt>
                <c:pt idx="676">
                  <c:v>44159</c:v>
                </c:pt>
                <c:pt idx="677">
                  <c:v>44160</c:v>
                </c:pt>
                <c:pt idx="678">
                  <c:v>44161</c:v>
                </c:pt>
                <c:pt idx="679">
                  <c:v>44162</c:v>
                </c:pt>
                <c:pt idx="680">
                  <c:v>44165</c:v>
                </c:pt>
                <c:pt idx="681">
                  <c:v>44166</c:v>
                </c:pt>
                <c:pt idx="682">
                  <c:v>44167</c:v>
                </c:pt>
                <c:pt idx="683">
                  <c:v>44168</c:v>
                </c:pt>
                <c:pt idx="684">
                  <c:v>44169</c:v>
                </c:pt>
                <c:pt idx="685">
                  <c:v>44172</c:v>
                </c:pt>
                <c:pt idx="686">
                  <c:v>44173</c:v>
                </c:pt>
                <c:pt idx="687">
                  <c:v>44174</c:v>
                </c:pt>
                <c:pt idx="688">
                  <c:v>44175</c:v>
                </c:pt>
                <c:pt idx="689">
                  <c:v>44176</c:v>
                </c:pt>
                <c:pt idx="690">
                  <c:v>44179</c:v>
                </c:pt>
                <c:pt idx="691">
                  <c:v>44180</c:v>
                </c:pt>
                <c:pt idx="692">
                  <c:v>44181</c:v>
                </c:pt>
                <c:pt idx="693">
                  <c:v>44182</c:v>
                </c:pt>
                <c:pt idx="694">
                  <c:v>44183</c:v>
                </c:pt>
                <c:pt idx="695">
                  <c:v>44186</c:v>
                </c:pt>
                <c:pt idx="696">
                  <c:v>44187</c:v>
                </c:pt>
                <c:pt idx="697">
                  <c:v>44188</c:v>
                </c:pt>
                <c:pt idx="698">
                  <c:v>44189</c:v>
                </c:pt>
                <c:pt idx="699">
                  <c:v>44190</c:v>
                </c:pt>
                <c:pt idx="700">
                  <c:v>44193</c:v>
                </c:pt>
                <c:pt idx="701">
                  <c:v>44194</c:v>
                </c:pt>
                <c:pt idx="702">
                  <c:v>44195</c:v>
                </c:pt>
                <c:pt idx="703">
                  <c:v>44196</c:v>
                </c:pt>
                <c:pt idx="704">
                  <c:v>44197</c:v>
                </c:pt>
                <c:pt idx="705">
                  <c:v>44200</c:v>
                </c:pt>
                <c:pt idx="706">
                  <c:v>44201</c:v>
                </c:pt>
                <c:pt idx="707">
                  <c:v>44202</c:v>
                </c:pt>
                <c:pt idx="708">
                  <c:v>44203</c:v>
                </c:pt>
                <c:pt idx="709">
                  <c:v>44204</c:v>
                </c:pt>
                <c:pt idx="710">
                  <c:v>44207</c:v>
                </c:pt>
                <c:pt idx="711">
                  <c:v>44208</c:v>
                </c:pt>
                <c:pt idx="712">
                  <c:v>44209</c:v>
                </c:pt>
                <c:pt idx="713">
                  <c:v>44210</c:v>
                </c:pt>
                <c:pt idx="714">
                  <c:v>44211</c:v>
                </c:pt>
                <c:pt idx="715">
                  <c:v>44214</c:v>
                </c:pt>
                <c:pt idx="716">
                  <c:v>44215</c:v>
                </c:pt>
                <c:pt idx="717">
                  <c:v>44216</c:v>
                </c:pt>
                <c:pt idx="718">
                  <c:v>44217</c:v>
                </c:pt>
                <c:pt idx="719">
                  <c:v>44218</c:v>
                </c:pt>
                <c:pt idx="720">
                  <c:v>44221</c:v>
                </c:pt>
                <c:pt idx="721">
                  <c:v>44222</c:v>
                </c:pt>
                <c:pt idx="722">
                  <c:v>44223</c:v>
                </c:pt>
                <c:pt idx="723">
                  <c:v>44224</c:v>
                </c:pt>
                <c:pt idx="724">
                  <c:v>44225</c:v>
                </c:pt>
                <c:pt idx="725">
                  <c:v>44228</c:v>
                </c:pt>
                <c:pt idx="726">
                  <c:v>44229</c:v>
                </c:pt>
                <c:pt idx="727">
                  <c:v>44230</c:v>
                </c:pt>
                <c:pt idx="728">
                  <c:v>44231</c:v>
                </c:pt>
                <c:pt idx="729">
                  <c:v>44232</c:v>
                </c:pt>
                <c:pt idx="730">
                  <c:v>44235</c:v>
                </c:pt>
                <c:pt idx="731">
                  <c:v>44236</c:v>
                </c:pt>
                <c:pt idx="732">
                  <c:v>44237</c:v>
                </c:pt>
                <c:pt idx="733">
                  <c:v>44238</c:v>
                </c:pt>
                <c:pt idx="734">
                  <c:v>44239</c:v>
                </c:pt>
                <c:pt idx="735">
                  <c:v>44242</c:v>
                </c:pt>
                <c:pt idx="736">
                  <c:v>44243</c:v>
                </c:pt>
                <c:pt idx="737">
                  <c:v>44244</c:v>
                </c:pt>
                <c:pt idx="738">
                  <c:v>44245</c:v>
                </c:pt>
                <c:pt idx="739">
                  <c:v>44246</c:v>
                </c:pt>
                <c:pt idx="740">
                  <c:v>44249</c:v>
                </c:pt>
                <c:pt idx="741">
                  <c:v>44250</c:v>
                </c:pt>
                <c:pt idx="742">
                  <c:v>44251</c:v>
                </c:pt>
                <c:pt idx="743">
                  <c:v>44252</c:v>
                </c:pt>
                <c:pt idx="744">
                  <c:v>44253</c:v>
                </c:pt>
                <c:pt idx="745">
                  <c:v>44256</c:v>
                </c:pt>
                <c:pt idx="746">
                  <c:v>44257</c:v>
                </c:pt>
                <c:pt idx="747">
                  <c:v>44258</c:v>
                </c:pt>
                <c:pt idx="748">
                  <c:v>44259</c:v>
                </c:pt>
                <c:pt idx="749">
                  <c:v>44260</c:v>
                </c:pt>
                <c:pt idx="750">
                  <c:v>44263</c:v>
                </c:pt>
                <c:pt idx="751">
                  <c:v>44264</c:v>
                </c:pt>
                <c:pt idx="752">
                  <c:v>44265</c:v>
                </c:pt>
                <c:pt idx="753">
                  <c:v>44266</c:v>
                </c:pt>
                <c:pt idx="754">
                  <c:v>44267</c:v>
                </c:pt>
                <c:pt idx="755">
                  <c:v>44270</c:v>
                </c:pt>
                <c:pt idx="756">
                  <c:v>44271</c:v>
                </c:pt>
                <c:pt idx="757">
                  <c:v>44272</c:v>
                </c:pt>
                <c:pt idx="758">
                  <c:v>44273</c:v>
                </c:pt>
                <c:pt idx="759">
                  <c:v>44274</c:v>
                </c:pt>
                <c:pt idx="760">
                  <c:v>44277</c:v>
                </c:pt>
                <c:pt idx="761">
                  <c:v>44278</c:v>
                </c:pt>
                <c:pt idx="762">
                  <c:v>44279</c:v>
                </c:pt>
                <c:pt idx="763">
                  <c:v>44280</c:v>
                </c:pt>
                <c:pt idx="764">
                  <c:v>44281</c:v>
                </c:pt>
                <c:pt idx="765">
                  <c:v>44284</c:v>
                </c:pt>
                <c:pt idx="766">
                  <c:v>44285</c:v>
                </c:pt>
                <c:pt idx="767">
                  <c:v>44286</c:v>
                </c:pt>
                <c:pt idx="768">
                  <c:v>44287</c:v>
                </c:pt>
                <c:pt idx="769">
                  <c:v>44288</c:v>
                </c:pt>
                <c:pt idx="770">
                  <c:v>44291</c:v>
                </c:pt>
                <c:pt idx="771">
                  <c:v>44292</c:v>
                </c:pt>
                <c:pt idx="772">
                  <c:v>44293</c:v>
                </c:pt>
                <c:pt idx="773">
                  <c:v>44294</c:v>
                </c:pt>
                <c:pt idx="774">
                  <c:v>44295</c:v>
                </c:pt>
                <c:pt idx="775">
                  <c:v>44298</c:v>
                </c:pt>
                <c:pt idx="776">
                  <c:v>44299</c:v>
                </c:pt>
                <c:pt idx="777">
                  <c:v>44300</c:v>
                </c:pt>
                <c:pt idx="778">
                  <c:v>44301</c:v>
                </c:pt>
                <c:pt idx="779">
                  <c:v>44302</c:v>
                </c:pt>
                <c:pt idx="780">
                  <c:v>44305</c:v>
                </c:pt>
                <c:pt idx="781">
                  <c:v>44306</c:v>
                </c:pt>
                <c:pt idx="782">
                  <c:v>44307</c:v>
                </c:pt>
                <c:pt idx="783">
                  <c:v>44308</c:v>
                </c:pt>
                <c:pt idx="784">
                  <c:v>44309</c:v>
                </c:pt>
                <c:pt idx="785">
                  <c:v>44312</c:v>
                </c:pt>
                <c:pt idx="786">
                  <c:v>44313</c:v>
                </c:pt>
                <c:pt idx="787">
                  <c:v>44314</c:v>
                </c:pt>
                <c:pt idx="788">
                  <c:v>44315</c:v>
                </c:pt>
                <c:pt idx="789">
                  <c:v>44316</c:v>
                </c:pt>
              </c:numCache>
            </c:numRef>
          </c:cat>
          <c:val>
            <c:numRef>
              <c:f>Daily!$O$11:$O$1003</c:f>
              <c:numCache>
                <c:formatCode>General</c:formatCode>
                <c:ptCount val="993"/>
                <c:pt idx="0">
                  <c:v>181.86</c:v>
                </c:pt>
                <c:pt idx="1">
                  <c:v>176.94</c:v>
                </c:pt>
                <c:pt idx="2">
                  <c:v>176.94</c:v>
                </c:pt>
                <c:pt idx="3">
                  <c:v>172.56</c:v>
                </c:pt>
                <c:pt idx="4">
                  <c:v>172.56</c:v>
                </c:pt>
                <c:pt idx="5">
                  <c:v>175.83</c:v>
                </c:pt>
                <c:pt idx="6">
                  <c:v>175.83</c:v>
                </c:pt>
                <c:pt idx="7">
                  <c:v>175.83</c:v>
                </c:pt>
                <c:pt idx="8">
                  <c:v>175.83</c:v>
                </c:pt>
                <c:pt idx="9">
                  <c:v>179.14</c:v>
                </c:pt>
                <c:pt idx="10">
                  <c:v>179.14</c:v>
                </c:pt>
                <c:pt idx="11">
                  <c:v>186.44</c:v>
                </c:pt>
                <c:pt idx="12">
                  <c:v>188.73</c:v>
                </c:pt>
                <c:pt idx="13">
                  <c:v>188.73</c:v>
                </c:pt>
                <c:pt idx="14">
                  <c:v>184.03</c:v>
                </c:pt>
                <c:pt idx="15">
                  <c:v>183</c:v>
                </c:pt>
                <c:pt idx="16">
                  <c:v>183</c:v>
                </c:pt>
                <c:pt idx="17">
                  <c:v>183</c:v>
                </c:pt>
                <c:pt idx="18">
                  <c:v>183</c:v>
                </c:pt>
                <c:pt idx="19">
                  <c:v>183</c:v>
                </c:pt>
                <c:pt idx="20">
                  <c:v>183</c:v>
                </c:pt>
                <c:pt idx="21">
                  <c:v>183</c:v>
                </c:pt>
                <c:pt idx="22">
                  <c:v>183</c:v>
                </c:pt>
                <c:pt idx="23">
                  <c:v>183</c:v>
                </c:pt>
                <c:pt idx="24">
                  <c:v>183</c:v>
                </c:pt>
                <c:pt idx="25">
                  <c:v>183</c:v>
                </c:pt>
                <c:pt idx="26">
                  <c:v>183</c:v>
                </c:pt>
                <c:pt idx="27">
                  <c:v>189.57</c:v>
                </c:pt>
                <c:pt idx="28">
                  <c:v>190.63</c:v>
                </c:pt>
                <c:pt idx="29">
                  <c:v>190.64</c:v>
                </c:pt>
                <c:pt idx="30">
                  <c:v>190.64</c:v>
                </c:pt>
                <c:pt idx="31">
                  <c:v>194.45</c:v>
                </c:pt>
                <c:pt idx="32">
                  <c:v>195.91</c:v>
                </c:pt>
                <c:pt idx="33">
                  <c:v>195.91</c:v>
                </c:pt>
                <c:pt idx="34">
                  <c:v>197.43</c:v>
                </c:pt>
                <c:pt idx="35">
                  <c:v>199.15</c:v>
                </c:pt>
                <c:pt idx="36">
                  <c:v>199.15</c:v>
                </c:pt>
                <c:pt idx="37">
                  <c:v>199.73</c:v>
                </c:pt>
                <c:pt idx="38">
                  <c:v>199.73</c:v>
                </c:pt>
                <c:pt idx="39">
                  <c:v>199.73</c:v>
                </c:pt>
                <c:pt idx="40">
                  <c:v>199.73</c:v>
                </c:pt>
                <c:pt idx="41">
                  <c:v>199.73</c:v>
                </c:pt>
                <c:pt idx="42">
                  <c:v>199.73</c:v>
                </c:pt>
                <c:pt idx="43">
                  <c:v>199.73</c:v>
                </c:pt>
                <c:pt idx="44">
                  <c:v>197.56</c:v>
                </c:pt>
                <c:pt idx="45">
                  <c:v>197.56</c:v>
                </c:pt>
                <c:pt idx="46">
                  <c:v>195.69</c:v>
                </c:pt>
                <c:pt idx="47">
                  <c:v>194.97</c:v>
                </c:pt>
                <c:pt idx="48">
                  <c:v>195.21</c:v>
                </c:pt>
                <c:pt idx="49">
                  <c:v>195.21</c:v>
                </c:pt>
                <c:pt idx="50">
                  <c:v>194.56</c:v>
                </c:pt>
                <c:pt idx="51">
                  <c:v>195.11</c:v>
                </c:pt>
                <c:pt idx="52">
                  <c:v>195.69</c:v>
                </c:pt>
                <c:pt idx="53">
                  <c:v>195.69</c:v>
                </c:pt>
                <c:pt idx="54">
                  <c:v>196.33</c:v>
                </c:pt>
                <c:pt idx="55">
                  <c:v>204.82</c:v>
                </c:pt>
                <c:pt idx="56">
                  <c:v>202.6</c:v>
                </c:pt>
                <c:pt idx="57">
                  <c:v>197.41</c:v>
                </c:pt>
                <c:pt idx="58">
                  <c:v>189.24</c:v>
                </c:pt>
                <c:pt idx="59">
                  <c:v>180.48</c:v>
                </c:pt>
                <c:pt idx="60">
                  <c:v>180.48</c:v>
                </c:pt>
                <c:pt idx="61">
                  <c:v>178.41</c:v>
                </c:pt>
                <c:pt idx="62">
                  <c:v>176.72</c:v>
                </c:pt>
                <c:pt idx="63">
                  <c:v>175.65</c:v>
                </c:pt>
                <c:pt idx="64">
                  <c:v>174.59</c:v>
                </c:pt>
                <c:pt idx="65">
                  <c:v>173.43</c:v>
                </c:pt>
                <c:pt idx="66">
                  <c:v>172.99</c:v>
                </c:pt>
                <c:pt idx="67">
                  <c:v>172.99</c:v>
                </c:pt>
                <c:pt idx="68">
                  <c:v>172.53</c:v>
                </c:pt>
                <c:pt idx="69">
                  <c:v>172.53</c:v>
                </c:pt>
                <c:pt idx="70">
                  <c:v>172.53</c:v>
                </c:pt>
                <c:pt idx="71">
                  <c:v>172.53</c:v>
                </c:pt>
                <c:pt idx="72">
                  <c:v>174.26</c:v>
                </c:pt>
                <c:pt idx="73">
                  <c:v>174.26</c:v>
                </c:pt>
                <c:pt idx="74">
                  <c:v>174.26</c:v>
                </c:pt>
                <c:pt idx="75">
                  <c:v>177.91</c:v>
                </c:pt>
                <c:pt idx="76">
                  <c:v>180.62</c:v>
                </c:pt>
                <c:pt idx="77">
                  <c:v>181.18</c:v>
                </c:pt>
                <c:pt idx="78">
                  <c:v>181.18</c:v>
                </c:pt>
                <c:pt idx="79">
                  <c:v>182.94</c:v>
                </c:pt>
                <c:pt idx="80">
                  <c:v>183.96</c:v>
                </c:pt>
                <c:pt idx="81">
                  <c:v>186.71</c:v>
                </c:pt>
                <c:pt idx="82">
                  <c:v>186.71</c:v>
                </c:pt>
                <c:pt idx="83">
                  <c:v>189.9</c:v>
                </c:pt>
                <c:pt idx="84">
                  <c:v>188.12</c:v>
                </c:pt>
                <c:pt idx="85">
                  <c:v>186.29</c:v>
                </c:pt>
                <c:pt idx="86">
                  <c:v>183.47</c:v>
                </c:pt>
                <c:pt idx="87">
                  <c:v>183.47</c:v>
                </c:pt>
                <c:pt idx="88">
                  <c:v>183.47</c:v>
                </c:pt>
                <c:pt idx="89">
                  <c:v>189.62</c:v>
                </c:pt>
                <c:pt idx="90">
                  <c:v>185.15</c:v>
                </c:pt>
                <c:pt idx="91">
                  <c:v>184.01</c:v>
                </c:pt>
                <c:pt idx="92">
                  <c:v>184.01</c:v>
                </c:pt>
                <c:pt idx="93">
                  <c:v>184.01</c:v>
                </c:pt>
                <c:pt idx="94">
                  <c:v>184.01</c:v>
                </c:pt>
                <c:pt idx="95">
                  <c:v>184.15</c:v>
                </c:pt>
                <c:pt idx="96">
                  <c:v>188.58</c:v>
                </c:pt>
                <c:pt idx="97">
                  <c:v>187.38</c:v>
                </c:pt>
                <c:pt idx="98">
                  <c:v>188.15</c:v>
                </c:pt>
                <c:pt idx="99">
                  <c:v>194.01</c:v>
                </c:pt>
                <c:pt idx="100">
                  <c:v>196.03</c:v>
                </c:pt>
                <c:pt idx="101">
                  <c:v>196.97</c:v>
                </c:pt>
                <c:pt idx="102">
                  <c:v>200.45</c:v>
                </c:pt>
                <c:pt idx="103">
                  <c:v>200.45</c:v>
                </c:pt>
                <c:pt idx="104">
                  <c:v>206.55</c:v>
                </c:pt>
                <c:pt idx="105">
                  <c:v>206.55</c:v>
                </c:pt>
                <c:pt idx="106">
                  <c:v>205.21</c:v>
                </c:pt>
                <c:pt idx="107">
                  <c:v>205.21</c:v>
                </c:pt>
                <c:pt idx="108">
                  <c:v>204.92</c:v>
                </c:pt>
                <c:pt idx="109">
                  <c:v>204.92</c:v>
                </c:pt>
                <c:pt idx="110">
                  <c:v>204.92</c:v>
                </c:pt>
                <c:pt idx="111">
                  <c:v>204.48</c:v>
                </c:pt>
                <c:pt idx="112">
                  <c:v>194.56</c:v>
                </c:pt>
                <c:pt idx="113">
                  <c:v>194.56</c:v>
                </c:pt>
                <c:pt idx="114">
                  <c:v>194.56</c:v>
                </c:pt>
                <c:pt idx="115">
                  <c:v>213.77</c:v>
                </c:pt>
                <c:pt idx="116">
                  <c:v>213.77</c:v>
                </c:pt>
                <c:pt idx="117">
                  <c:v>213.77</c:v>
                </c:pt>
                <c:pt idx="118">
                  <c:v>213.77</c:v>
                </c:pt>
                <c:pt idx="119">
                  <c:v>213.77</c:v>
                </c:pt>
                <c:pt idx="120">
                  <c:v>213.77</c:v>
                </c:pt>
                <c:pt idx="121">
                  <c:v>213.77</c:v>
                </c:pt>
                <c:pt idx="122">
                  <c:v>215.86</c:v>
                </c:pt>
                <c:pt idx="123">
                  <c:v>218.35</c:v>
                </c:pt>
                <c:pt idx="124">
                  <c:v>216.15</c:v>
                </c:pt>
                <c:pt idx="125">
                  <c:v>215.16</c:v>
                </c:pt>
                <c:pt idx="126">
                  <c:v>215.11</c:v>
                </c:pt>
                <c:pt idx="127">
                  <c:v>222.71</c:v>
                </c:pt>
                <c:pt idx="128">
                  <c:v>222.71</c:v>
                </c:pt>
                <c:pt idx="129">
                  <c:v>221.2</c:v>
                </c:pt>
                <c:pt idx="130">
                  <c:v>221.2</c:v>
                </c:pt>
                <c:pt idx="131">
                  <c:v>221.2</c:v>
                </c:pt>
                <c:pt idx="132">
                  <c:v>219.27</c:v>
                </c:pt>
                <c:pt idx="133">
                  <c:v>225.09</c:v>
                </c:pt>
                <c:pt idx="134">
                  <c:v>225.09</c:v>
                </c:pt>
                <c:pt idx="135">
                  <c:v>220.82</c:v>
                </c:pt>
                <c:pt idx="136">
                  <c:v>220.82</c:v>
                </c:pt>
                <c:pt idx="137">
                  <c:v>221.06</c:v>
                </c:pt>
                <c:pt idx="138">
                  <c:v>221.5</c:v>
                </c:pt>
                <c:pt idx="139">
                  <c:v>219.9</c:v>
                </c:pt>
                <c:pt idx="140">
                  <c:v>216.71</c:v>
                </c:pt>
                <c:pt idx="141">
                  <c:v>216.71</c:v>
                </c:pt>
                <c:pt idx="142">
                  <c:v>216.71</c:v>
                </c:pt>
                <c:pt idx="143">
                  <c:v>216.97</c:v>
                </c:pt>
                <c:pt idx="144">
                  <c:v>216.97</c:v>
                </c:pt>
                <c:pt idx="145">
                  <c:v>225.49</c:v>
                </c:pt>
                <c:pt idx="146">
                  <c:v>225.49</c:v>
                </c:pt>
                <c:pt idx="147">
                  <c:v>225.49</c:v>
                </c:pt>
                <c:pt idx="148">
                  <c:v>225.49</c:v>
                </c:pt>
                <c:pt idx="149">
                  <c:v>225.49</c:v>
                </c:pt>
                <c:pt idx="150">
                  <c:v>225.49</c:v>
                </c:pt>
                <c:pt idx="151">
                  <c:v>224.83</c:v>
                </c:pt>
                <c:pt idx="152">
                  <c:v>224.83</c:v>
                </c:pt>
                <c:pt idx="153">
                  <c:v>221.64</c:v>
                </c:pt>
                <c:pt idx="154">
                  <c:v>221.64</c:v>
                </c:pt>
                <c:pt idx="155">
                  <c:v>221.64</c:v>
                </c:pt>
                <c:pt idx="156">
                  <c:v>217.71</c:v>
                </c:pt>
                <c:pt idx="157">
                  <c:v>217.29</c:v>
                </c:pt>
                <c:pt idx="158">
                  <c:v>217.29</c:v>
                </c:pt>
                <c:pt idx="159">
                  <c:v>217.29</c:v>
                </c:pt>
                <c:pt idx="160">
                  <c:v>218.05</c:v>
                </c:pt>
                <c:pt idx="161">
                  <c:v>222.15</c:v>
                </c:pt>
                <c:pt idx="162">
                  <c:v>225.23</c:v>
                </c:pt>
                <c:pt idx="163">
                  <c:v>226.97</c:v>
                </c:pt>
                <c:pt idx="164">
                  <c:v>224.54</c:v>
                </c:pt>
                <c:pt idx="165">
                  <c:v>224.51</c:v>
                </c:pt>
                <c:pt idx="166">
                  <c:v>224.22</c:v>
                </c:pt>
                <c:pt idx="167">
                  <c:v>222.57</c:v>
                </c:pt>
                <c:pt idx="168">
                  <c:v>226.52</c:v>
                </c:pt>
                <c:pt idx="169">
                  <c:v>226.52</c:v>
                </c:pt>
                <c:pt idx="170">
                  <c:v>226.52</c:v>
                </c:pt>
                <c:pt idx="171">
                  <c:v>226.74</c:v>
                </c:pt>
                <c:pt idx="172">
                  <c:v>226.74</c:v>
                </c:pt>
                <c:pt idx="173">
                  <c:v>226.74</c:v>
                </c:pt>
                <c:pt idx="174">
                  <c:v>221.32</c:v>
                </c:pt>
                <c:pt idx="175">
                  <c:v>219.54</c:v>
                </c:pt>
                <c:pt idx="176">
                  <c:v>219.54</c:v>
                </c:pt>
                <c:pt idx="177">
                  <c:v>219.54</c:v>
                </c:pt>
                <c:pt idx="178">
                  <c:v>219.25</c:v>
                </c:pt>
                <c:pt idx="179">
                  <c:v>219.39</c:v>
                </c:pt>
                <c:pt idx="180">
                  <c:v>219.39</c:v>
                </c:pt>
                <c:pt idx="181">
                  <c:v>219.39</c:v>
                </c:pt>
                <c:pt idx="182">
                  <c:v>215.23</c:v>
                </c:pt>
                <c:pt idx="183">
                  <c:v>212.98</c:v>
                </c:pt>
                <c:pt idx="184">
                  <c:v>200.28</c:v>
                </c:pt>
                <c:pt idx="185">
                  <c:v>200.63</c:v>
                </c:pt>
                <c:pt idx="186">
                  <c:v>200.63</c:v>
                </c:pt>
                <c:pt idx="187">
                  <c:v>198.85</c:v>
                </c:pt>
                <c:pt idx="188">
                  <c:v>199.16</c:v>
                </c:pt>
                <c:pt idx="189">
                  <c:v>193.52</c:v>
                </c:pt>
                <c:pt idx="190">
                  <c:v>193.22</c:v>
                </c:pt>
                <c:pt idx="191">
                  <c:v>191.14</c:v>
                </c:pt>
                <c:pt idx="192">
                  <c:v>190.27</c:v>
                </c:pt>
                <c:pt idx="193">
                  <c:v>190.27</c:v>
                </c:pt>
                <c:pt idx="194">
                  <c:v>192.4</c:v>
                </c:pt>
                <c:pt idx="195">
                  <c:v>194.11</c:v>
                </c:pt>
                <c:pt idx="196">
                  <c:v>194.11</c:v>
                </c:pt>
                <c:pt idx="197">
                  <c:v>196.96</c:v>
                </c:pt>
                <c:pt idx="198">
                  <c:v>197.51</c:v>
                </c:pt>
                <c:pt idx="199">
                  <c:v>200.14</c:v>
                </c:pt>
                <c:pt idx="200">
                  <c:v>200.03</c:v>
                </c:pt>
                <c:pt idx="201">
                  <c:v>200.03</c:v>
                </c:pt>
                <c:pt idx="202">
                  <c:v>203.68</c:v>
                </c:pt>
                <c:pt idx="203">
                  <c:v>203.47</c:v>
                </c:pt>
                <c:pt idx="204">
                  <c:v>203.47</c:v>
                </c:pt>
                <c:pt idx="205">
                  <c:v>203.47</c:v>
                </c:pt>
                <c:pt idx="206">
                  <c:v>203.47</c:v>
                </c:pt>
                <c:pt idx="207">
                  <c:v>203.47</c:v>
                </c:pt>
                <c:pt idx="208">
                  <c:v>203.47</c:v>
                </c:pt>
                <c:pt idx="209">
                  <c:v>203.47</c:v>
                </c:pt>
                <c:pt idx="210">
                  <c:v>200.29</c:v>
                </c:pt>
                <c:pt idx="211">
                  <c:v>208.06</c:v>
                </c:pt>
                <c:pt idx="212">
                  <c:v>209.79</c:v>
                </c:pt>
                <c:pt idx="213">
                  <c:v>210.55</c:v>
                </c:pt>
                <c:pt idx="214">
                  <c:v>206.23</c:v>
                </c:pt>
                <c:pt idx="215">
                  <c:v>206.23</c:v>
                </c:pt>
                <c:pt idx="216">
                  <c:v>206.23</c:v>
                </c:pt>
                <c:pt idx="217">
                  <c:v>207.32</c:v>
                </c:pt>
                <c:pt idx="218">
                  <c:v>215.09</c:v>
                </c:pt>
                <c:pt idx="219">
                  <c:v>215.09</c:v>
                </c:pt>
                <c:pt idx="220">
                  <c:v>215.15</c:v>
                </c:pt>
                <c:pt idx="221">
                  <c:v>216.17</c:v>
                </c:pt>
                <c:pt idx="222">
                  <c:v>214.67</c:v>
                </c:pt>
                <c:pt idx="223">
                  <c:v>215.2</c:v>
                </c:pt>
                <c:pt idx="224">
                  <c:v>214.95</c:v>
                </c:pt>
                <c:pt idx="225">
                  <c:v>213.22</c:v>
                </c:pt>
                <c:pt idx="226">
                  <c:v>213.33</c:v>
                </c:pt>
                <c:pt idx="227">
                  <c:v>213.95</c:v>
                </c:pt>
                <c:pt idx="228">
                  <c:v>214</c:v>
                </c:pt>
                <c:pt idx="229">
                  <c:v>216.37</c:v>
                </c:pt>
                <c:pt idx="230">
                  <c:v>216.62</c:v>
                </c:pt>
                <c:pt idx="231">
                  <c:v>215.43</c:v>
                </c:pt>
                <c:pt idx="232">
                  <c:v>210.01</c:v>
                </c:pt>
                <c:pt idx="233">
                  <c:v>209.35</c:v>
                </c:pt>
                <c:pt idx="234">
                  <c:v>211.23</c:v>
                </c:pt>
                <c:pt idx="235">
                  <c:v>213.1</c:v>
                </c:pt>
                <c:pt idx="236">
                  <c:v>213.47</c:v>
                </c:pt>
                <c:pt idx="237">
                  <c:v>213.46</c:v>
                </c:pt>
                <c:pt idx="238">
                  <c:v>213.3</c:v>
                </c:pt>
                <c:pt idx="239">
                  <c:v>213.3</c:v>
                </c:pt>
                <c:pt idx="240">
                  <c:v>208.24</c:v>
                </c:pt>
                <c:pt idx="241">
                  <c:v>208.36</c:v>
                </c:pt>
                <c:pt idx="242">
                  <c:v>209.1</c:v>
                </c:pt>
                <c:pt idx="243">
                  <c:v>209.6</c:v>
                </c:pt>
                <c:pt idx="244">
                  <c:v>206.97</c:v>
                </c:pt>
                <c:pt idx="245">
                  <c:v>205.29</c:v>
                </c:pt>
                <c:pt idx="246">
                  <c:v>203.97</c:v>
                </c:pt>
                <c:pt idx="247">
                  <c:v>202.1</c:v>
                </c:pt>
                <c:pt idx="248">
                  <c:v>202.71</c:v>
                </c:pt>
                <c:pt idx="249">
                  <c:v>205.88</c:v>
                </c:pt>
                <c:pt idx="250">
                  <c:v>205.17</c:v>
                </c:pt>
                <c:pt idx="251">
                  <c:v>205.17</c:v>
                </c:pt>
                <c:pt idx="252">
                  <c:v>204.75</c:v>
                </c:pt>
                <c:pt idx="253">
                  <c:v>202.4</c:v>
                </c:pt>
                <c:pt idx="254">
                  <c:v>205.04</c:v>
                </c:pt>
                <c:pt idx="255">
                  <c:v>205.04</c:v>
                </c:pt>
                <c:pt idx="256">
                  <c:v>205.24</c:v>
                </c:pt>
                <c:pt idx="257">
                  <c:v>205.24</c:v>
                </c:pt>
                <c:pt idx="258">
                  <c:v>205.24</c:v>
                </c:pt>
                <c:pt idx="259">
                  <c:v>205.24</c:v>
                </c:pt>
                <c:pt idx="260">
                  <c:v>205.24</c:v>
                </c:pt>
                <c:pt idx="261">
                  <c:v>201.91</c:v>
                </c:pt>
                <c:pt idx="262">
                  <c:v>202.14</c:v>
                </c:pt>
                <c:pt idx="263">
                  <c:v>203.04</c:v>
                </c:pt>
                <c:pt idx="264">
                  <c:v>203.04</c:v>
                </c:pt>
                <c:pt idx="265">
                  <c:v>202.43</c:v>
                </c:pt>
                <c:pt idx="266">
                  <c:v>202.43</c:v>
                </c:pt>
                <c:pt idx="267">
                  <c:v>202.43</c:v>
                </c:pt>
                <c:pt idx="268">
                  <c:v>204.78</c:v>
                </c:pt>
                <c:pt idx="269">
                  <c:v>205.19</c:v>
                </c:pt>
                <c:pt idx="270">
                  <c:v>205.19</c:v>
                </c:pt>
                <c:pt idx="271">
                  <c:v>206.11</c:v>
                </c:pt>
                <c:pt idx="272">
                  <c:v>209.72</c:v>
                </c:pt>
                <c:pt idx="273">
                  <c:v>209.41</c:v>
                </c:pt>
                <c:pt idx="274">
                  <c:v>211.33</c:v>
                </c:pt>
                <c:pt idx="275">
                  <c:v>213.16</c:v>
                </c:pt>
                <c:pt idx="276">
                  <c:v>212.67</c:v>
                </c:pt>
                <c:pt idx="277">
                  <c:v>212.67</c:v>
                </c:pt>
                <c:pt idx="278">
                  <c:v>212.58</c:v>
                </c:pt>
                <c:pt idx="279">
                  <c:v>212.18</c:v>
                </c:pt>
                <c:pt idx="280">
                  <c:v>212.18</c:v>
                </c:pt>
                <c:pt idx="281">
                  <c:v>209.13</c:v>
                </c:pt>
                <c:pt idx="282">
                  <c:v>207.99</c:v>
                </c:pt>
                <c:pt idx="283">
                  <c:v>206.56</c:v>
                </c:pt>
                <c:pt idx="284">
                  <c:v>204.04</c:v>
                </c:pt>
                <c:pt idx="285">
                  <c:v>204.15</c:v>
                </c:pt>
                <c:pt idx="286">
                  <c:v>202.58</c:v>
                </c:pt>
                <c:pt idx="287">
                  <c:v>201.9</c:v>
                </c:pt>
                <c:pt idx="288">
                  <c:v>201.59</c:v>
                </c:pt>
                <c:pt idx="289">
                  <c:v>201.59</c:v>
                </c:pt>
                <c:pt idx="290">
                  <c:v>201.59</c:v>
                </c:pt>
                <c:pt idx="291">
                  <c:v>201.3</c:v>
                </c:pt>
                <c:pt idx="292">
                  <c:v>201.3</c:v>
                </c:pt>
                <c:pt idx="293">
                  <c:v>201.04</c:v>
                </c:pt>
                <c:pt idx="294">
                  <c:v>200</c:v>
                </c:pt>
                <c:pt idx="295">
                  <c:v>200</c:v>
                </c:pt>
                <c:pt idx="296">
                  <c:v>199.48</c:v>
                </c:pt>
                <c:pt idx="297">
                  <c:v>199.48</c:v>
                </c:pt>
                <c:pt idx="298">
                  <c:v>195.64</c:v>
                </c:pt>
                <c:pt idx="299">
                  <c:v>195.64</c:v>
                </c:pt>
                <c:pt idx="300">
                  <c:v>195.64</c:v>
                </c:pt>
                <c:pt idx="301">
                  <c:v>195.2</c:v>
                </c:pt>
                <c:pt idx="302">
                  <c:v>195.09</c:v>
                </c:pt>
                <c:pt idx="303">
                  <c:v>195.09</c:v>
                </c:pt>
                <c:pt idx="304">
                  <c:v>194.57</c:v>
                </c:pt>
                <c:pt idx="305">
                  <c:v>194.57</c:v>
                </c:pt>
                <c:pt idx="306">
                  <c:v>193.91</c:v>
                </c:pt>
                <c:pt idx="307">
                  <c:v>193.15</c:v>
                </c:pt>
                <c:pt idx="308">
                  <c:v>193</c:v>
                </c:pt>
                <c:pt idx="309">
                  <c:v>191.61</c:v>
                </c:pt>
                <c:pt idx="310">
                  <c:v>191.52</c:v>
                </c:pt>
                <c:pt idx="311">
                  <c:v>190.17</c:v>
                </c:pt>
                <c:pt idx="312">
                  <c:v>188.94</c:v>
                </c:pt>
                <c:pt idx="313">
                  <c:v>188.07</c:v>
                </c:pt>
                <c:pt idx="314">
                  <c:v>188.02</c:v>
                </c:pt>
                <c:pt idx="315">
                  <c:v>188.1</c:v>
                </c:pt>
                <c:pt idx="316">
                  <c:v>188.04</c:v>
                </c:pt>
                <c:pt idx="317">
                  <c:v>188.22</c:v>
                </c:pt>
                <c:pt idx="318">
                  <c:v>187.44</c:v>
                </c:pt>
                <c:pt idx="319">
                  <c:v>184.65</c:v>
                </c:pt>
                <c:pt idx="320">
                  <c:v>185.11</c:v>
                </c:pt>
                <c:pt idx="321">
                  <c:v>183.73</c:v>
                </c:pt>
                <c:pt idx="322">
                  <c:v>183.73</c:v>
                </c:pt>
                <c:pt idx="323">
                  <c:v>183.42</c:v>
                </c:pt>
                <c:pt idx="324">
                  <c:v>180.47</c:v>
                </c:pt>
                <c:pt idx="325">
                  <c:v>179.38</c:v>
                </c:pt>
                <c:pt idx="326">
                  <c:v>176.46</c:v>
                </c:pt>
                <c:pt idx="327">
                  <c:v>176.46</c:v>
                </c:pt>
                <c:pt idx="328">
                  <c:v>174.01</c:v>
                </c:pt>
                <c:pt idx="329">
                  <c:v>172.46</c:v>
                </c:pt>
                <c:pt idx="330">
                  <c:v>169.36</c:v>
                </c:pt>
                <c:pt idx="331">
                  <c:v>169.36</c:v>
                </c:pt>
                <c:pt idx="332">
                  <c:v>168.05</c:v>
                </c:pt>
                <c:pt idx="333">
                  <c:v>165.63</c:v>
                </c:pt>
                <c:pt idx="334">
                  <c:v>159.19</c:v>
                </c:pt>
                <c:pt idx="335">
                  <c:v>158.36000000000001</c:v>
                </c:pt>
                <c:pt idx="336">
                  <c:v>156.63999999999999</c:v>
                </c:pt>
                <c:pt idx="337">
                  <c:v>157.56</c:v>
                </c:pt>
                <c:pt idx="338">
                  <c:v>157.56</c:v>
                </c:pt>
                <c:pt idx="339">
                  <c:v>157.56</c:v>
                </c:pt>
                <c:pt idx="340">
                  <c:v>157.56</c:v>
                </c:pt>
                <c:pt idx="341">
                  <c:v>156.13</c:v>
                </c:pt>
                <c:pt idx="342">
                  <c:v>155.26</c:v>
                </c:pt>
                <c:pt idx="343">
                  <c:v>155.13999999999999</c:v>
                </c:pt>
                <c:pt idx="344">
                  <c:v>154.32</c:v>
                </c:pt>
                <c:pt idx="345">
                  <c:v>154.32</c:v>
                </c:pt>
                <c:pt idx="346">
                  <c:v>154.80000000000001</c:v>
                </c:pt>
                <c:pt idx="347">
                  <c:v>153.66999999999999</c:v>
                </c:pt>
                <c:pt idx="348">
                  <c:v>153.66999999999999</c:v>
                </c:pt>
                <c:pt idx="349">
                  <c:v>153.66999999999999</c:v>
                </c:pt>
                <c:pt idx="350">
                  <c:v>154.28</c:v>
                </c:pt>
                <c:pt idx="351">
                  <c:v>154.28</c:v>
                </c:pt>
                <c:pt idx="352">
                  <c:v>149</c:v>
                </c:pt>
                <c:pt idx="353">
                  <c:v>149</c:v>
                </c:pt>
                <c:pt idx="354">
                  <c:v>154.01</c:v>
                </c:pt>
                <c:pt idx="355">
                  <c:v>154.01</c:v>
                </c:pt>
                <c:pt idx="356">
                  <c:v>155.38999999999999</c:v>
                </c:pt>
                <c:pt idx="357">
                  <c:v>155.27000000000001</c:v>
                </c:pt>
                <c:pt idx="358">
                  <c:v>149.09</c:v>
                </c:pt>
                <c:pt idx="359">
                  <c:v>151.43</c:v>
                </c:pt>
                <c:pt idx="360">
                  <c:v>152.19999999999999</c:v>
                </c:pt>
                <c:pt idx="361">
                  <c:v>150.76</c:v>
                </c:pt>
                <c:pt idx="362">
                  <c:v>149.63999999999999</c:v>
                </c:pt>
                <c:pt idx="363">
                  <c:v>149.34</c:v>
                </c:pt>
                <c:pt idx="364">
                  <c:v>148.15</c:v>
                </c:pt>
                <c:pt idx="365">
                  <c:v>148.15</c:v>
                </c:pt>
                <c:pt idx="366">
                  <c:v>144.08000000000001</c:v>
                </c:pt>
                <c:pt idx="367">
                  <c:v>144.08000000000001</c:v>
                </c:pt>
                <c:pt idx="368">
                  <c:v>140.66</c:v>
                </c:pt>
                <c:pt idx="369">
                  <c:v>128.19</c:v>
                </c:pt>
                <c:pt idx="370">
                  <c:v>128.19</c:v>
                </c:pt>
                <c:pt idx="371">
                  <c:v>128.19</c:v>
                </c:pt>
                <c:pt idx="372">
                  <c:v>133.6</c:v>
                </c:pt>
                <c:pt idx="373">
                  <c:v>133.6</c:v>
                </c:pt>
                <c:pt idx="374">
                  <c:v>132.72999999999999</c:v>
                </c:pt>
                <c:pt idx="375">
                  <c:v>137.29</c:v>
                </c:pt>
                <c:pt idx="376">
                  <c:v>146.08000000000001</c:v>
                </c:pt>
                <c:pt idx="377">
                  <c:v>146.08000000000001</c:v>
                </c:pt>
                <c:pt idx="378">
                  <c:v>146.08000000000001</c:v>
                </c:pt>
                <c:pt idx="379">
                  <c:v>146.08000000000001</c:v>
                </c:pt>
                <c:pt idx="380">
                  <c:v>146.08000000000001</c:v>
                </c:pt>
                <c:pt idx="381">
                  <c:v>146.08000000000001</c:v>
                </c:pt>
                <c:pt idx="382">
                  <c:v>146.37</c:v>
                </c:pt>
                <c:pt idx="383">
                  <c:v>145.38999999999999</c:v>
                </c:pt>
                <c:pt idx="384">
                  <c:v>146.62</c:v>
                </c:pt>
                <c:pt idx="385">
                  <c:v>146.62</c:v>
                </c:pt>
                <c:pt idx="386">
                  <c:v>151.6</c:v>
                </c:pt>
                <c:pt idx="387">
                  <c:v>151.6</c:v>
                </c:pt>
                <c:pt idx="388">
                  <c:v>150.72999999999999</c:v>
                </c:pt>
                <c:pt idx="389">
                  <c:v>150.72999999999999</c:v>
                </c:pt>
                <c:pt idx="390">
                  <c:v>151.77000000000001</c:v>
                </c:pt>
                <c:pt idx="391">
                  <c:v>152.4</c:v>
                </c:pt>
                <c:pt idx="392">
                  <c:v>152.4</c:v>
                </c:pt>
                <c:pt idx="393">
                  <c:v>152.4</c:v>
                </c:pt>
                <c:pt idx="394">
                  <c:v>146.4</c:v>
                </c:pt>
                <c:pt idx="395">
                  <c:v>146.4</c:v>
                </c:pt>
                <c:pt idx="396">
                  <c:v>146.4</c:v>
                </c:pt>
                <c:pt idx="397">
                  <c:v>143.81</c:v>
                </c:pt>
                <c:pt idx="398">
                  <c:v>143.44999999999999</c:v>
                </c:pt>
                <c:pt idx="399">
                  <c:v>132.38</c:v>
                </c:pt>
                <c:pt idx="400">
                  <c:v>134.16</c:v>
                </c:pt>
                <c:pt idx="401">
                  <c:v>133.29</c:v>
                </c:pt>
                <c:pt idx="402">
                  <c:v>133.29</c:v>
                </c:pt>
                <c:pt idx="403">
                  <c:v>132.57</c:v>
                </c:pt>
                <c:pt idx="404">
                  <c:v>133.24</c:v>
                </c:pt>
                <c:pt idx="405">
                  <c:v>134.77000000000001</c:v>
                </c:pt>
                <c:pt idx="406">
                  <c:v>134.16</c:v>
                </c:pt>
                <c:pt idx="407">
                  <c:v>135.41</c:v>
                </c:pt>
                <c:pt idx="408">
                  <c:v>134.53</c:v>
                </c:pt>
                <c:pt idx="409">
                  <c:v>133.81</c:v>
                </c:pt>
                <c:pt idx="410">
                  <c:v>133.72</c:v>
                </c:pt>
                <c:pt idx="411">
                  <c:v>131.91</c:v>
                </c:pt>
                <c:pt idx="412">
                  <c:v>132.29</c:v>
                </c:pt>
                <c:pt idx="413">
                  <c:v>133.51</c:v>
                </c:pt>
                <c:pt idx="414">
                  <c:v>134.76</c:v>
                </c:pt>
                <c:pt idx="415">
                  <c:v>134.66</c:v>
                </c:pt>
                <c:pt idx="416">
                  <c:v>132.69999999999999</c:v>
                </c:pt>
                <c:pt idx="417">
                  <c:v>133</c:v>
                </c:pt>
                <c:pt idx="418">
                  <c:v>133.66999999999999</c:v>
                </c:pt>
                <c:pt idx="419">
                  <c:v>134.66</c:v>
                </c:pt>
                <c:pt idx="420">
                  <c:v>137.94999999999999</c:v>
                </c:pt>
                <c:pt idx="421">
                  <c:v>136.86000000000001</c:v>
                </c:pt>
                <c:pt idx="422">
                  <c:v>136.80000000000001</c:v>
                </c:pt>
                <c:pt idx="423">
                  <c:v>136.79</c:v>
                </c:pt>
                <c:pt idx="424">
                  <c:v>136.21</c:v>
                </c:pt>
                <c:pt idx="425">
                  <c:v>136.21</c:v>
                </c:pt>
                <c:pt idx="426">
                  <c:v>136.25</c:v>
                </c:pt>
                <c:pt idx="427">
                  <c:v>135.99</c:v>
                </c:pt>
                <c:pt idx="428">
                  <c:v>136.58000000000001</c:v>
                </c:pt>
                <c:pt idx="429">
                  <c:v>136.58000000000001</c:v>
                </c:pt>
                <c:pt idx="430">
                  <c:v>136.58000000000001</c:v>
                </c:pt>
                <c:pt idx="431">
                  <c:v>134.16</c:v>
                </c:pt>
                <c:pt idx="432">
                  <c:v>135.66999999999999</c:v>
                </c:pt>
                <c:pt idx="433">
                  <c:v>134.12</c:v>
                </c:pt>
                <c:pt idx="434">
                  <c:v>135.78</c:v>
                </c:pt>
                <c:pt idx="435">
                  <c:v>134.97</c:v>
                </c:pt>
                <c:pt idx="436">
                  <c:v>133.13</c:v>
                </c:pt>
                <c:pt idx="437">
                  <c:v>133.13</c:v>
                </c:pt>
                <c:pt idx="438">
                  <c:v>133.13</c:v>
                </c:pt>
                <c:pt idx="439">
                  <c:v>133.25</c:v>
                </c:pt>
                <c:pt idx="440">
                  <c:v>133.65</c:v>
                </c:pt>
                <c:pt idx="441">
                  <c:v>140.69</c:v>
                </c:pt>
                <c:pt idx="442">
                  <c:v>140.69</c:v>
                </c:pt>
                <c:pt idx="443">
                  <c:v>140.69</c:v>
                </c:pt>
                <c:pt idx="444">
                  <c:v>140.06</c:v>
                </c:pt>
                <c:pt idx="445">
                  <c:v>143.16</c:v>
                </c:pt>
                <c:pt idx="446">
                  <c:v>144.97999999999999</c:v>
                </c:pt>
                <c:pt idx="447">
                  <c:v>146.26</c:v>
                </c:pt>
                <c:pt idx="448">
                  <c:v>148.30000000000001</c:v>
                </c:pt>
                <c:pt idx="449">
                  <c:v>153.53</c:v>
                </c:pt>
                <c:pt idx="450">
                  <c:v>155.26</c:v>
                </c:pt>
                <c:pt idx="451">
                  <c:v>155.26</c:v>
                </c:pt>
                <c:pt idx="452">
                  <c:v>155.26</c:v>
                </c:pt>
                <c:pt idx="453">
                  <c:v>155.26</c:v>
                </c:pt>
                <c:pt idx="454">
                  <c:v>153.07</c:v>
                </c:pt>
                <c:pt idx="455">
                  <c:v>152.22999999999999</c:v>
                </c:pt>
                <c:pt idx="456">
                  <c:v>152.22999999999999</c:v>
                </c:pt>
                <c:pt idx="457">
                  <c:v>152.29</c:v>
                </c:pt>
                <c:pt idx="458">
                  <c:v>152.29</c:v>
                </c:pt>
                <c:pt idx="459">
                  <c:v>152.29</c:v>
                </c:pt>
                <c:pt idx="460">
                  <c:v>152.29</c:v>
                </c:pt>
                <c:pt idx="461">
                  <c:v>152.29</c:v>
                </c:pt>
                <c:pt idx="462">
                  <c:v>152.29</c:v>
                </c:pt>
                <c:pt idx="463">
                  <c:v>152.29</c:v>
                </c:pt>
                <c:pt idx="464">
                  <c:v>152.29</c:v>
                </c:pt>
                <c:pt idx="465">
                  <c:v>150.79</c:v>
                </c:pt>
                <c:pt idx="466">
                  <c:v>147.88999999999999</c:v>
                </c:pt>
                <c:pt idx="467">
                  <c:v>150.69</c:v>
                </c:pt>
                <c:pt idx="468">
                  <c:v>150.65</c:v>
                </c:pt>
                <c:pt idx="469">
                  <c:v>151.58000000000001</c:v>
                </c:pt>
                <c:pt idx="470">
                  <c:v>151.58000000000001</c:v>
                </c:pt>
                <c:pt idx="471">
                  <c:v>151.85</c:v>
                </c:pt>
                <c:pt idx="472">
                  <c:v>152.29</c:v>
                </c:pt>
                <c:pt idx="473">
                  <c:v>152.29</c:v>
                </c:pt>
                <c:pt idx="474">
                  <c:v>155.43</c:v>
                </c:pt>
                <c:pt idx="475">
                  <c:v>155.43</c:v>
                </c:pt>
                <c:pt idx="476">
                  <c:v>155.43</c:v>
                </c:pt>
                <c:pt idx="477">
                  <c:v>158.29</c:v>
                </c:pt>
                <c:pt idx="478">
                  <c:v>158.29</c:v>
                </c:pt>
                <c:pt idx="479">
                  <c:v>159.19999999999999</c:v>
                </c:pt>
                <c:pt idx="480">
                  <c:v>159.19999999999999</c:v>
                </c:pt>
                <c:pt idx="481">
                  <c:v>159.19999999999999</c:v>
                </c:pt>
                <c:pt idx="482">
                  <c:v>159.30000000000001</c:v>
                </c:pt>
                <c:pt idx="483">
                  <c:v>162.05000000000001</c:v>
                </c:pt>
                <c:pt idx="484">
                  <c:v>162.05000000000001</c:v>
                </c:pt>
                <c:pt idx="485">
                  <c:v>162.38999999999999</c:v>
                </c:pt>
                <c:pt idx="486">
                  <c:v>162.38999999999999</c:v>
                </c:pt>
                <c:pt idx="487">
                  <c:v>162.75</c:v>
                </c:pt>
                <c:pt idx="488">
                  <c:v>159.63999999999999</c:v>
                </c:pt>
                <c:pt idx="489">
                  <c:v>158.41</c:v>
                </c:pt>
                <c:pt idx="490">
                  <c:v>158.65</c:v>
                </c:pt>
                <c:pt idx="491">
                  <c:v>157.29</c:v>
                </c:pt>
                <c:pt idx="492">
                  <c:v>158.22</c:v>
                </c:pt>
                <c:pt idx="493">
                  <c:v>159.56</c:v>
                </c:pt>
                <c:pt idx="494">
                  <c:v>162.13</c:v>
                </c:pt>
                <c:pt idx="495">
                  <c:v>163.05000000000001</c:v>
                </c:pt>
                <c:pt idx="496">
                  <c:v>163.74</c:v>
                </c:pt>
                <c:pt idx="497">
                  <c:v>163.91</c:v>
                </c:pt>
                <c:pt idx="498">
                  <c:v>163.15</c:v>
                </c:pt>
                <c:pt idx="499">
                  <c:v>160.65</c:v>
                </c:pt>
                <c:pt idx="500">
                  <c:v>159.43</c:v>
                </c:pt>
                <c:pt idx="501">
                  <c:v>156.4</c:v>
                </c:pt>
                <c:pt idx="502">
                  <c:v>154.91</c:v>
                </c:pt>
                <c:pt idx="503">
                  <c:v>153.03</c:v>
                </c:pt>
                <c:pt idx="504">
                  <c:v>153.44</c:v>
                </c:pt>
                <c:pt idx="505">
                  <c:v>147.72999999999999</c:v>
                </c:pt>
                <c:pt idx="506">
                  <c:v>146.16999999999999</c:v>
                </c:pt>
                <c:pt idx="507">
                  <c:v>144.9</c:v>
                </c:pt>
                <c:pt idx="508">
                  <c:v>142.09</c:v>
                </c:pt>
                <c:pt idx="509">
                  <c:v>138.6</c:v>
                </c:pt>
                <c:pt idx="510">
                  <c:v>133.41999999999999</c:v>
                </c:pt>
                <c:pt idx="511">
                  <c:v>133.01</c:v>
                </c:pt>
                <c:pt idx="512">
                  <c:v>134.27000000000001</c:v>
                </c:pt>
                <c:pt idx="513">
                  <c:v>133.13</c:v>
                </c:pt>
                <c:pt idx="514">
                  <c:v>133.13</c:v>
                </c:pt>
                <c:pt idx="515">
                  <c:v>133.29</c:v>
                </c:pt>
                <c:pt idx="516">
                  <c:v>130.59</c:v>
                </c:pt>
                <c:pt idx="517">
                  <c:v>130.32</c:v>
                </c:pt>
                <c:pt idx="518">
                  <c:v>130.94</c:v>
                </c:pt>
                <c:pt idx="519">
                  <c:v>130.6</c:v>
                </c:pt>
                <c:pt idx="520">
                  <c:v>128.26</c:v>
                </c:pt>
                <c:pt idx="521">
                  <c:v>125.05</c:v>
                </c:pt>
                <c:pt idx="522">
                  <c:v>124.02</c:v>
                </c:pt>
                <c:pt idx="523">
                  <c:v>120.36</c:v>
                </c:pt>
                <c:pt idx="524">
                  <c:v>119.42</c:v>
                </c:pt>
                <c:pt idx="525">
                  <c:v>115.53</c:v>
                </c:pt>
                <c:pt idx="526">
                  <c:v>115.53</c:v>
                </c:pt>
                <c:pt idx="527">
                  <c:v>107.3</c:v>
                </c:pt>
                <c:pt idx="528">
                  <c:v>107.12</c:v>
                </c:pt>
                <c:pt idx="529">
                  <c:v>107.12</c:v>
                </c:pt>
                <c:pt idx="530">
                  <c:v>107.12</c:v>
                </c:pt>
                <c:pt idx="531">
                  <c:v>107.12</c:v>
                </c:pt>
                <c:pt idx="532">
                  <c:v>107.63</c:v>
                </c:pt>
                <c:pt idx="533">
                  <c:v>107.63</c:v>
                </c:pt>
                <c:pt idx="534">
                  <c:v>110.43</c:v>
                </c:pt>
                <c:pt idx="535">
                  <c:v>113.97</c:v>
                </c:pt>
                <c:pt idx="536">
                  <c:v>115.06</c:v>
                </c:pt>
                <c:pt idx="537">
                  <c:v>115.17</c:v>
                </c:pt>
                <c:pt idx="538">
                  <c:v>115.14</c:v>
                </c:pt>
                <c:pt idx="539">
                  <c:v>115.69</c:v>
                </c:pt>
                <c:pt idx="540">
                  <c:v>116.31</c:v>
                </c:pt>
                <c:pt idx="541">
                  <c:v>116.98</c:v>
                </c:pt>
                <c:pt idx="542">
                  <c:v>118.98</c:v>
                </c:pt>
                <c:pt idx="543">
                  <c:v>118.44</c:v>
                </c:pt>
                <c:pt idx="544">
                  <c:v>118.27</c:v>
                </c:pt>
                <c:pt idx="545">
                  <c:v>118.27</c:v>
                </c:pt>
                <c:pt idx="546">
                  <c:v>115.36</c:v>
                </c:pt>
                <c:pt idx="547">
                  <c:v>114.3</c:v>
                </c:pt>
                <c:pt idx="548">
                  <c:v>112.23</c:v>
                </c:pt>
                <c:pt idx="549">
                  <c:v>109.59</c:v>
                </c:pt>
                <c:pt idx="550">
                  <c:v>109.02</c:v>
                </c:pt>
                <c:pt idx="551">
                  <c:v>108.97</c:v>
                </c:pt>
                <c:pt idx="552">
                  <c:v>106.46</c:v>
                </c:pt>
                <c:pt idx="553">
                  <c:v>107.75</c:v>
                </c:pt>
                <c:pt idx="554">
                  <c:v>109.99</c:v>
                </c:pt>
                <c:pt idx="555">
                  <c:v>108.34</c:v>
                </c:pt>
                <c:pt idx="556">
                  <c:v>107.32</c:v>
                </c:pt>
                <c:pt idx="557">
                  <c:v>106.96</c:v>
                </c:pt>
                <c:pt idx="558">
                  <c:v>107.59</c:v>
                </c:pt>
                <c:pt idx="559">
                  <c:v>107.36</c:v>
                </c:pt>
                <c:pt idx="560">
                  <c:v>108.47</c:v>
                </c:pt>
                <c:pt idx="561">
                  <c:v>108.36</c:v>
                </c:pt>
                <c:pt idx="562">
                  <c:v>108.18</c:v>
                </c:pt>
                <c:pt idx="563">
                  <c:v>109.22</c:v>
                </c:pt>
                <c:pt idx="564">
                  <c:v>109.2</c:v>
                </c:pt>
                <c:pt idx="565">
                  <c:v>111.78</c:v>
                </c:pt>
                <c:pt idx="566">
                  <c:v>112.93</c:v>
                </c:pt>
                <c:pt idx="567">
                  <c:v>113.79</c:v>
                </c:pt>
                <c:pt idx="568">
                  <c:v>113.79</c:v>
                </c:pt>
                <c:pt idx="569">
                  <c:v>113.79</c:v>
                </c:pt>
                <c:pt idx="570">
                  <c:v>113.57</c:v>
                </c:pt>
                <c:pt idx="571">
                  <c:v>113.46</c:v>
                </c:pt>
                <c:pt idx="572">
                  <c:v>113.57</c:v>
                </c:pt>
                <c:pt idx="573">
                  <c:v>114.49</c:v>
                </c:pt>
                <c:pt idx="574">
                  <c:v>114.6</c:v>
                </c:pt>
                <c:pt idx="575">
                  <c:v>114.03</c:v>
                </c:pt>
                <c:pt idx="576">
                  <c:v>113.86</c:v>
                </c:pt>
                <c:pt idx="577">
                  <c:v>113.36</c:v>
                </c:pt>
                <c:pt idx="578">
                  <c:v>113.03</c:v>
                </c:pt>
                <c:pt idx="579">
                  <c:v>113.03</c:v>
                </c:pt>
                <c:pt idx="580">
                  <c:v>112.49</c:v>
                </c:pt>
                <c:pt idx="581">
                  <c:v>111.11</c:v>
                </c:pt>
                <c:pt idx="582">
                  <c:v>110.85</c:v>
                </c:pt>
                <c:pt idx="583">
                  <c:v>109.22</c:v>
                </c:pt>
                <c:pt idx="584">
                  <c:v>107.5</c:v>
                </c:pt>
                <c:pt idx="585">
                  <c:v>108.35</c:v>
                </c:pt>
                <c:pt idx="586">
                  <c:v>108.26</c:v>
                </c:pt>
                <c:pt idx="587">
                  <c:v>109.93</c:v>
                </c:pt>
                <c:pt idx="588">
                  <c:v>109.02</c:v>
                </c:pt>
                <c:pt idx="589">
                  <c:v>108.22</c:v>
                </c:pt>
                <c:pt idx="590">
                  <c:v>109.38</c:v>
                </c:pt>
                <c:pt idx="591">
                  <c:v>109.26</c:v>
                </c:pt>
                <c:pt idx="592">
                  <c:v>108.6</c:v>
                </c:pt>
                <c:pt idx="593">
                  <c:v>108.49</c:v>
                </c:pt>
                <c:pt idx="594">
                  <c:v>108.49</c:v>
                </c:pt>
                <c:pt idx="595">
                  <c:v>108.36</c:v>
                </c:pt>
                <c:pt idx="596">
                  <c:v>106.4</c:v>
                </c:pt>
                <c:pt idx="597">
                  <c:v>106.01</c:v>
                </c:pt>
                <c:pt idx="598">
                  <c:v>105.91</c:v>
                </c:pt>
                <c:pt idx="599">
                  <c:v>104.56</c:v>
                </c:pt>
                <c:pt idx="600">
                  <c:v>104.56</c:v>
                </c:pt>
                <c:pt idx="601">
                  <c:v>104.51</c:v>
                </c:pt>
                <c:pt idx="602">
                  <c:v>104.42</c:v>
                </c:pt>
                <c:pt idx="603">
                  <c:v>104.99</c:v>
                </c:pt>
                <c:pt idx="604">
                  <c:v>104.84</c:v>
                </c:pt>
                <c:pt idx="605">
                  <c:v>103.55</c:v>
                </c:pt>
                <c:pt idx="606">
                  <c:v>103.49</c:v>
                </c:pt>
                <c:pt idx="607">
                  <c:v>103.56</c:v>
                </c:pt>
                <c:pt idx="608">
                  <c:v>104.17</c:v>
                </c:pt>
                <c:pt idx="609">
                  <c:v>104.71</c:v>
                </c:pt>
                <c:pt idx="610">
                  <c:v>104.09</c:v>
                </c:pt>
                <c:pt idx="611">
                  <c:v>104.41</c:v>
                </c:pt>
                <c:pt idx="612">
                  <c:v>105.91</c:v>
                </c:pt>
                <c:pt idx="613">
                  <c:v>105.92</c:v>
                </c:pt>
                <c:pt idx="614">
                  <c:v>105.9</c:v>
                </c:pt>
                <c:pt idx="615">
                  <c:v>105.59</c:v>
                </c:pt>
                <c:pt idx="616">
                  <c:v>106.07</c:v>
                </c:pt>
                <c:pt idx="617">
                  <c:v>106.1</c:v>
                </c:pt>
                <c:pt idx="618">
                  <c:v>106.22</c:v>
                </c:pt>
                <c:pt idx="619">
                  <c:v>110</c:v>
                </c:pt>
                <c:pt idx="620">
                  <c:v>110.05</c:v>
                </c:pt>
                <c:pt idx="621">
                  <c:v>110.47</c:v>
                </c:pt>
                <c:pt idx="622">
                  <c:v>111.65</c:v>
                </c:pt>
                <c:pt idx="623">
                  <c:v>112.18</c:v>
                </c:pt>
                <c:pt idx="624">
                  <c:v>113.38</c:v>
                </c:pt>
                <c:pt idx="625">
                  <c:v>113.23</c:v>
                </c:pt>
                <c:pt idx="626">
                  <c:v>119.54</c:v>
                </c:pt>
                <c:pt idx="627">
                  <c:v>121.73</c:v>
                </c:pt>
                <c:pt idx="628">
                  <c:v>121.73</c:v>
                </c:pt>
                <c:pt idx="629">
                  <c:v>122.95</c:v>
                </c:pt>
                <c:pt idx="630">
                  <c:v>128.79</c:v>
                </c:pt>
                <c:pt idx="631">
                  <c:v>129.01</c:v>
                </c:pt>
                <c:pt idx="632">
                  <c:v>133.77000000000001</c:v>
                </c:pt>
                <c:pt idx="633">
                  <c:v>133.86000000000001</c:v>
                </c:pt>
                <c:pt idx="634">
                  <c:v>133.81</c:v>
                </c:pt>
                <c:pt idx="635">
                  <c:v>133.86000000000001</c:v>
                </c:pt>
                <c:pt idx="636">
                  <c:v>134.47999999999999</c:v>
                </c:pt>
                <c:pt idx="637">
                  <c:v>134.55000000000001</c:v>
                </c:pt>
                <c:pt idx="638">
                  <c:v>134.55000000000001</c:v>
                </c:pt>
                <c:pt idx="639">
                  <c:v>137.71</c:v>
                </c:pt>
                <c:pt idx="640">
                  <c:v>137.71</c:v>
                </c:pt>
                <c:pt idx="641">
                  <c:v>137.46</c:v>
                </c:pt>
                <c:pt idx="642">
                  <c:v>137.6</c:v>
                </c:pt>
                <c:pt idx="643">
                  <c:v>135.12</c:v>
                </c:pt>
                <c:pt idx="644">
                  <c:v>132.84</c:v>
                </c:pt>
                <c:pt idx="645">
                  <c:v>131.08000000000001</c:v>
                </c:pt>
                <c:pt idx="646">
                  <c:v>125.04</c:v>
                </c:pt>
                <c:pt idx="647">
                  <c:v>124.21</c:v>
                </c:pt>
                <c:pt idx="648">
                  <c:v>124.21</c:v>
                </c:pt>
                <c:pt idx="649">
                  <c:v>118.25</c:v>
                </c:pt>
                <c:pt idx="650">
                  <c:v>117.88</c:v>
                </c:pt>
                <c:pt idx="651">
                  <c:v>113.98</c:v>
                </c:pt>
                <c:pt idx="652">
                  <c:v>113.74</c:v>
                </c:pt>
                <c:pt idx="653">
                  <c:v>113.74</c:v>
                </c:pt>
                <c:pt idx="654">
                  <c:v>113.25</c:v>
                </c:pt>
                <c:pt idx="655">
                  <c:v>107.74</c:v>
                </c:pt>
                <c:pt idx="656">
                  <c:v>115.78</c:v>
                </c:pt>
                <c:pt idx="657">
                  <c:v>115.35</c:v>
                </c:pt>
                <c:pt idx="658">
                  <c:v>107.74</c:v>
                </c:pt>
                <c:pt idx="659">
                  <c:v>107.94</c:v>
                </c:pt>
                <c:pt idx="660">
                  <c:v>107.95</c:v>
                </c:pt>
                <c:pt idx="661">
                  <c:v>107.76</c:v>
                </c:pt>
                <c:pt idx="662">
                  <c:v>106.8</c:v>
                </c:pt>
                <c:pt idx="663">
                  <c:v>106.25</c:v>
                </c:pt>
                <c:pt idx="664">
                  <c:v>107.45</c:v>
                </c:pt>
                <c:pt idx="665">
                  <c:v>106.78</c:v>
                </c:pt>
                <c:pt idx="666">
                  <c:v>108.09</c:v>
                </c:pt>
                <c:pt idx="667">
                  <c:v>104.4</c:v>
                </c:pt>
                <c:pt idx="668">
                  <c:v>104.4</c:v>
                </c:pt>
                <c:pt idx="669">
                  <c:v>104.4</c:v>
                </c:pt>
                <c:pt idx="670">
                  <c:v>100.38</c:v>
                </c:pt>
                <c:pt idx="671">
                  <c:v>100.38</c:v>
                </c:pt>
                <c:pt idx="672">
                  <c:v>98.87</c:v>
                </c:pt>
                <c:pt idx="673">
                  <c:v>97.58</c:v>
                </c:pt>
                <c:pt idx="674">
                  <c:v>98.4</c:v>
                </c:pt>
                <c:pt idx="675">
                  <c:v>99.22</c:v>
                </c:pt>
                <c:pt idx="676">
                  <c:v>108.67</c:v>
                </c:pt>
                <c:pt idx="677">
                  <c:v>101.5</c:v>
                </c:pt>
                <c:pt idx="678">
                  <c:v>101.54</c:v>
                </c:pt>
                <c:pt idx="679">
                  <c:v>101.07</c:v>
                </c:pt>
                <c:pt idx="680">
                  <c:v>101.4</c:v>
                </c:pt>
                <c:pt idx="681">
                  <c:v>101.97</c:v>
                </c:pt>
                <c:pt idx="682">
                  <c:v>102.33</c:v>
                </c:pt>
                <c:pt idx="683">
                  <c:v>103.08</c:v>
                </c:pt>
                <c:pt idx="684">
                  <c:v>102.62</c:v>
                </c:pt>
                <c:pt idx="685">
                  <c:v>103.07</c:v>
                </c:pt>
                <c:pt idx="686">
                  <c:v>103.08</c:v>
                </c:pt>
                <c:pt idx="687">
                  <c:v>102.81</c:v>
                </c:pt>
                <c:pt idx="688">
                  <c:v>102.89</c:v>
                </c:pt>
                <c:pt idx="689">
                  <c:v>103.04</c:v>
                </c:pt>
                <c:pt idx="690">
                  <c:v>102.91</c:v>
                </c:pt>
                <c:pt idx="691">
                  <c:v>102.76</c:v>
                </c:pt>
                <c:pt idx="692">
                  <c:v>101.46</c:v>
                </c:pt>
                <c:pt idx="693">
                  <c:v>101.46</c:v>
                </c:pt>
                <c:pt idx="694">
                  <c:v>102.24</c:v>
                </c:pt>
                <c:pt idx="695">
                  <c:v>102.39</c:v>
                </c:pt>
                <c:pt idx="696">
                  <c:v>102.68</c:v>
                </c:pt>
                <c:pt idx="697">
                  <c:v>103.76</c:v>
                </c:pt>
                <c:pt idx="698">
                  <c:v>103.71</c:v>
                </c:pt>
                <c:pt idx="699">
                  <c:v>103.71</c:v>
                </c:pt>
                <c:pt idx="700">
                  <c:v>104.08</c:v>
                </c:pt>
                <c:pt idx="701">
                  <c:v>104.88</c:v>
                </c:pt>
                <c:pt idx="702">
                  <c:v>104.39</c:v>
                </c:pt>
                <c:pt idx="703">
                  <c:v>104.36</c:v>
                </c:pt>
                <c:pt idx="704">
                  <c:v>104.36</c:v>
                </c:pt>
                <c:pt idx="705">
                  <c:v>103.49</c:v>
                </c:pt>
                <c:pt idx="706">
                  <c:v>103.74</c:v>
                </c:pt>
                <c:pt idx="707">
                  <c:v>103.92</c:v>
                </c:pt>
                <c:pt idx="708">
                  <c:v>103.99</c:v>
                </c:pt>
                <c:pt idx="709">
                  <c:v>103.93</c:v>
                </c:pt>
                <c:pt idx="710">
                  <c:v>103.93</c:v>
                </c:pt>
                <c:pt idx="711">
                  <c:v>103.99</c:v>
                </c:pt>
                <c:pt idx="712">
                  <c:v>114.38</c:v>
                </c:pt>
                <c:pt idx="713">
                  <c:v>113.89</c:v>
                </c:pt>
                <c:pt idx="714">
                  <c:v>123.91</c:v>
                </c:pt>
                <c:pt idx="715">
                  <c:v>124.15</c:v>
                </c:pt>
                <c:pt idx="716">
                  <c:v>123.81</c:v>
                </c:pt>
                <c:pt idx="717">
                  <c:v>132.25</c:v>
                </c:pt>
                <c:pt idx="718">
                  <c:v>134.47</c:v>
                </c:pt>
                <c:pt idx="719">
                  <c:v>133.99</c:v>
                </c:pt>
                <c:pt idx="720">
                  <c:v>145.94999999999999</c:v>
                </c:pt>
                <c:pt idx="721">
                  <c:v>150.21</c:v>
                </c:pt>
                <c:pt idx="722">
                  <c:v>155.1</c:v>
                </c:pt>
                <c:pt idx="723">
                  <c:v>155.1</c:v>
                </c:pt>
                <c:pt idx="724">
                  <c:v>154.91999999999999</c:v>
                </c:pt>
                <c:pt idx="725">
                  <c:v>156.54</c:v>
                </c:pt>
                <c:pt idx="726">
                  <c:v>156.79</c:v>
                </c:pt>
                <c:pt idx="727">
                  <c:v>157.53</c:v>
                </c:pt>
                <c:pt idx="728">
                  <c:v>157.54</c:v>
                </c:pt>
                <c:pt idx="729">
                  <c:v>156.53</c:v>
                </c:pt>
                <c:pt idx="730">
                  <c:v>154.04</c:v>
                </c:pt>
                <c:pt idx="731">
                  <c:v>154.04</c:v>
                </c:pt>
                <c:pt idx="732">
                  <c:v>145.52000000000001</c:v>
                </c:pt>
                <c:pt idx="733">
                  <c:v>142.01</c:v>
                </c:pt>
                <c:pt idx="734">
                  <c:v>142.01</c:v>
                </c:pt>
                <c:pt idx="735">
                  <c:v>144.31</c:v>
                </c:pt>
                <c:pt idx="736">
                  <c:v>141.76</c:v>
                </c:pt>
                <c:pt idx="737">
                  <c:v>141.19999999999999</c:v>
                </c:pt>
                <c:pt idx="738">
                  <c:v>141.26</c:v>
                </c:pt>
                <c:pt idx="739">
                  <c:v>141.13</c:v>
                </c:pt>
                <c:pt idx="740">
                  <c:v>137.05000000000001</c:v>
                </c:pt>
                <c:pt idx="741">
                  <c:v>138.78</c:v>
                </c:pt>
                <c:pt idx="742">
                  <c:v>138.93</c:v>
                </c:pt>
                <c:pt idx="743">
                  <c:v>127</c:v>
                </c:pt>
                <c:pt idx="744">
                  <c:v>125.73</c:v>
                </c:pt>
                <c:pt idx="745">
                  <c:v>127.05</c:v>
                </c:pt>
                <c:pt idx="746">
                  <c:v>127.76</c:v>
                </c:pt>
                <c:pt idx="747">
                  <c:v>124.68</c:v>
                </c:pt>
                <c:pt idx="748">
                  <c:v>124.45</c:v>
                </c:pt>
                <c:pt idx="749">
                  <c:v>122.99</c:v>
                </c:pt>
                <c:pt idx="750">
                  <c:v>121.53</c:v>
                </c:pt>
                <c:pt idx="751">
                  <c:v>119.4</c:v>
                </c:pt>
                <c:pt idx="752">
                  <c:v>118.27</c:v>
                </c:pt>
                <c:pt idx="753">
                  <c:v>118.63</c:v>
                </c:pt>
                <c:pt idx="754">
                  <c:v>117.57</c:v>
                </c:pt>
                <c:pt idx="755">
                  <c:v>114.52</c:v>
                </c:pt>
                <c:pt idx="756">
                  <c:v>116.1</c:v>
                </c:pt>
                <c:pt idx="757">
                  <c:v>115.43</c:v>
                </c:pt>
                <c:pt idx="758">
                  <c:v>113.78</c:v>
                </c:pt>
                <c:pt idx="759">
                  <c:v>113.96</c:v>
                </c:pt>
                <c:pt idx="760">
                  <c:v>113.9</c:v>
                </c:pt>
                <c:pt idx="761">
                  <c:v>111.64</c:v>
                </c:pt>
                <c:pt idx="762">
                  <c:v>111.96</c:v>
                </c:pt>
                <c:pt idx="763">
                  <c:v>112.77</c:v>
                </c:pt>
                <c:pt idx="764">
                  <c:v>113.74</c:v>
                </c:pt>
                <c:pt idx="765">
                  <c:v>113.47</c:v>
                </c:pt>
                <c:pt idx="766">
                  <c:v>114.47</c:v>
                </c:pt>
                <c:pt idx="767">
                  <c:v>114.67</c:v>
                </c:pt>
                <c:pt idx="768">
                  <c:v>114.68</c:v>
                </c:pt>
                <c:pt idx="769">
                  <c:v>114.68</c:v>
                </c:pt>
                <c:pt idx="770">
                  <c:v>115.04</c:v>
                </c:pt>
                <c:pt idx="771">
                  <c:v>115.07</c:v>
                </c:pt>
                <c:pt idx="772">
                  <c:v>115.11</c:v>
                </c:pt>
                <c:pt idx="773">
                  <c:v>114.96</c:v>
                </c:pt>
                <c:pt idx="774">
                  <c:v>114.71</c:v>
                </c:pt>
                <c:pt idx="775">
                  <c:v>113.86</c:v>
                </c:pt>
                <c:pt idx="776">
                  <c:v>112.59</c:v>
                </c:pt>
                <c:pt idx="777">
                  <c:v>113.18</c:v>
                </c:pt>
                <c:pt idx="778">
                  <c:v>112.94</c:v>
                </c:pt>
                <c:pt idx="779">
                  <c:v>112.81</c:v>
                </c:pt>
                <c:pt idx="780">
                  <c:v>113.58</c:v>
                </c:pt>
                <c:pt idx="781">
                  <c:v>113.61</c:v>
                </c:pt>
                <c:pt idx="782">
                  <c:v>112</c:v>
                </c:pt>
                <c:pt idx="783">
                  <c:v>113.28</c:v>
                </c:pt>
                <c:pt idx="784">
                  <c:v>113.14</c:v>
                </c:pt>
                <c:pt idx="785">
                  <c:v>113.78</c:v>
                </c:pt>
                <c:pt idx="786">
                  <c:v>113.46</c:v>
                </c:pt>
                <c:pt idx="787">
                  <c:v>112.21</c:v>
                </c:pt>
                <c:pt idx="788">
                  <c:v>112.78</c:v>
                </c:pt>
                <c:pt idx="789">
                  <c:v>110.78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0A-4A0A-95B2-424565B0B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918944"/>
        <c:axId val="537788040"/>
      </c:lineChart>
      <c:dateAx>
        <c:axId val="4389189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88040"/>
        <c:crosses val="autoZero"/>
        <c:auto val="1"/>
        <c:lblOffset val="100"/>
        <c:baseTimeUnit val="days"/>
      </c:dateAx>
      <c:valAx>
        <c:axId val="537788040"/>
        <c:scaling>
          <c:orientation val="minMax"/>
          <c:max val="230"/>
          <c:min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1894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rgbClr val="7030A0"/>
                </a:solidFill>
              </a:rPr>
              <a:t>65% </a:t>
            </a:r>
            <a:r>
              <a:rPr lang="en-GB" b="1"/>
              <a:t>premium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bg1"/>
            </a:solidFill>
            <a:ln w="19050">
              <a:noFill/>
            </a:ln>
            <a:effectLst/>
          </c:spPr>
          <c:invertIfNegative val="0"/>
          <c:cat>
            <c:numRef>
              <c:f>Daily!$P$11:$P$1003</c:f>
              <c:numCache>
                <c:formatCode>m/d/yyyy</c:formatCode>
                <c:ptCount val="993"/>
                <c:pt idx="0">
                  <c:v>43213</c:v>
                </c:pt>
                <c:pt idx="1">
                  <c:v>43214</c:v>
                </c:pt>
                <c:pt idx="2">
                  <c:v>43215</c:v>
                </c:pt>
                <c:pt idx="3">
                  <c:v>43216</c:v>
                </c:pt>
                <c:pt idx="4">
                  <c:v>43217</c:v>
                </c:pt>
                <c:pt idx="5">
                  <c:v>43220</c:v>
                </c:pt>
                <c:pt idx="6">
                  <c:v>43221</c:v>
                </c:pt>
                <c:pt idx="7">
                  <c:v>43222</c:v>
                </c:pt>
                <c:pt idx="8">
                  <c:v>43223</c:v>
                </c:pt>
                <c:pt idx="9">
                  <c:v>43224</c:v>
                </c:pt>
                <c:pt idx="10">
                  <c:v>43227</c:v>
                </c:pt>
                <c:pt idx="11">
                  <c:v>43228</c:v>
                </c:pt>
                <c:pt idx="12">
                  <c:v>43229</c:v>
                </c:pt>
                <c:pt idx="13">
                  <c:v>43230</c:v>
                </c:pt>
                <c:pt idx="14">
                  <c:v>43231</c:v>
                </c:pt>
                <c:pt idx="15">
                  <c:v>43234</c:v>
                </c:pt>
                <c:pt idx="16">
                  <c:v>43235</c:v>
                </c:pt>
                <c:pt idx="17">
                  <c:v>43236</c:v>
                </c:pt>
                <c:pt idx="18">
                  <c:v>43237</c:v>
                </c:pt>
                <c:pt idx="19">
                  <c:v>43238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43248</c:v>
                </c:pt>
                <c:pt idx="26">
                  <c:v>43249</c:v>
                </c:pt>
                <c:pt idx="27">
                  <c:v>43250</c:v>
                </c:pt>
                <c:pt idx="28">
                  <c:v>43251</c:v>
                </c:pt>
                <c:pt idx="29">
                  <c:v>43252</c:v>
                </c:pt>
                <c:pt idx="30">
                  <c:v>43255</c:v>
                </c:pt>
                <c:pt idx="31">
                  <c:v>43256</c:v>
                </c:pt>
                <c:pt idx="32">
                  <c:v>43257</c:v>
                </c:pt>
                <c:pt idx="33">
                  <c:v>43258</c:v>
                </c:pt>
                <c:pt idx="34">
                  <c:v>43259</c:v>
                </c:pt>
                <c:pt idx="35">
                  <c:v>43262</c:v>
                </c:pt>
                <c:pt idx="36">
                  <c:v>43263</c:v>
                </c:pt>
                <c:pt idx="37">
                  <c:v>43264</c:v>
                </c:pt>
                <c:pt idx="38">
                  <c:v>43265</c:v>
                </c:pt>
                <c:pt idx="39">
                  <c:v>43266</c:v>
                </c:pt>
                <c:pt idx="40">
                  <c:v>43269</c:v>
                </c:pt>
                <c:pt idx="41">
                  <c:v>43270</c:v>
                </c:pt>
                <c:pt idx="42">
                  <c:v>43271</c:v>
                </c:pt>
                <c:pt idx="43">
                  <c:v>43272</c:v>
                </c:pt>
                <c:pt idx="44">
                  <c:v>43273</c:v>
                </c:pt>
                <c:pt idx="45">
                  <c:v>43276</c:v>
                </c:pt>
                <c:pt idx="46">
                  <c:v>43277</c:v>
                </c:pt>
                <c:pt idx="47">
                  <c:v>43278</c:v>
                </c:pt>
                <c:pt idx="48">
                  <c:v>43279</c:v>
                </c:pt>
                <c:pt idx="49">
                  <c:v>43280</c:v>
                </c:pt>
                <c:pt idx="50">
                  <c:v>43283</c:v>
                </c:pt>
                <c:pt idx="51">
                  <c:v>43284</c:v>
                </c:pt>
                <c:pt idx="52">
                  <c:v>43285</c:v>
                </c:pt>
                <c:pt idx="53">
                  <c:v>43286</c:v>
                </c:pt>
                <c:pt idx="54">
                  <c:v>43287</c:v>
                </c:pt>
                <c:pt idx="55">
                  <c:v>43290</c:v>
                </c:pt>
                <c:pt idx="56">
                  <c:v>43291</c:v>
                </c:pt>
                <c:pt idx="57">
                  <c:v>43292</c:v>
                </c:pt>
                <c:pt idx="58">
                  <c:v>43293</c:v>
                </c:pt>
                <c:pt idx="59">
                  <c:v>43294</c:v>
                </c:pt>
                <c:pt idx="60">
                  <c:v>43297</c:v>
                </c:pt>
                <c:pt idx="61">
                  <c:v>43298</c:v>
                </c:pt>
                <c:pt idx="62">
                  <c:v>43299</c:v>
                </c:pt>
                <c:pt idx="63">
                  <c:v>43300</c:v>
                </c:pt>
                <c:pt idx="64">
                  <c:v>43301</c:v>
                </c:pt>
                <c:pt idx="65">
                  <c:v>43304</c:v>
                </c:pt>
                <c:pt idx="66">
                  <c:v>43305</c:v>
                </c:pt>
                <c:pt idx="67">
                  <c:v>43306</c:v>
                </c:pt>
                <c:pt idx="68">
                  <c:v>43307</c:v>
                </c:pt>
                <c:pt idx="69">
                  <c:v>43308</c:v>
                </c:pt>
                <c:pt idx="70">
                  <c:v>43311</c:v>
                </c:pt>
                <c:pt idx="71">
                  <c:v>43312</c:v>
                </c:pt>
                <c:pt idx="72">
                  <c:v>43313</c:v>
                </c:pt>
                <c:pt idx="73">
                  <c:v>43314</c:v>
                </c:pt>
                <c:pt idx="74">
                  <c:v>43315</c:v>
                </c:pt>
                <c:pt idx="75">
                  <c:v>43318</c:v>
                </c:pt>
                <c:pt idx="76">
                  <c:v>43319</c:v>
                </c:pt>
                <c:pt idx="77">
                  <c:v>43320</c:v>
                </c:pt>
                <c:pt idx="78">
                  <c:v>43321</c:v>
                </c:pt>
                <c:pt idx="79">
                  <c:v>43322</c:v>
                </c:pt>
                <c:pt idx="80">
                  <c:v>43325</c:v>
                </c:pt>
                <c:pt idx="81">
                  <c:v>43326</c:v>
                </c:pt>
                <c:pt idx="82">
                  <c:v>43327</c:v>
                </c:pt>
                <c:pt idx="83">
                  <c:v>43328</c:v>
                </c:pt>
                <c:pt idx="84">
                  <c:v>43329</c:v>
                </c:pt>
                <c:pt idx="85">
                  <c:v>43332</c:v>
                </c:pt>
                <c:pt idx="86">
                  <c:v>43333</c:v>
                </c:pt>
                <c:pt idx="87">
                  <c:v>43334</c:v>
                </c:pt>
                <c:pt idx="88">
                  <c:v>43335</c:v>
                </c:pt>
                <c:pt idx="89">
                  <c:v>43336</c:v>
                </c:pt>
                <c:pt idx="90">
                  <c:v>43339</c:v>
                </c:pt>
                <c:pt idx="91">
                  <c:v>43340</c:v>
                </c:pt>
                <c:pt idx="92">
                  <c:v>43341</c:v>
                </c:pt>
                <c:pt idx="93">
                  <c:v>43342</c:v>
                </c:pt>
                <c:pt idx="94">
                  <c:v>43343</c:v>
                </c:pt>
                <c:pt idx="95">
                  <c:v>43346</c:v>
                </c:pt>
                <c:pt idx="96">
                  <c:v>43347</c:v>
                </c:pt>
                <c:pt idx="97">
                  <c:v>43348</c:v>
                </c:pt>
                <c:pt idx="98">
                  <c:v>43349</c:v>
                </c:pt>
                <c:pt idx="99">
                  <c:v>43350</c:v>
                </c:pt>
                <c:pt idx="100">
                  <c:v>43353</c:v>
                </c:pt>
                <c:pt idx="101">
                  <c:v>43354</c:v>
                </c:pt>
                <c:pt idx="102">
                  <c:v>43355</c:v>
                </c:pt>
                <c:pt idx="103">
                  <c:v>43356</c:v>
                </c:pt>
                <c:pt idx="104">
                  <c:v>43357</c:v>
                </c:pt>
                <c:pt idx="105">
                  <c:v>43360</c:v>
                </c:pt>
                <c:pt idx="106">
                  <c:v>43361</c:v>
                </c:pt>
                <c:pt idx="107">
                  <c:v>43362</c:v>
                </c:pt>
                <c:pt idx="108">
                  <c:v>43363</c:v>
                </c:pt>
                <c:pt idx="109">
                  <c:v>43364</c:v>
                </c:pt>
                <c:pt idx="110">
                  <c:v>43367</c:v>
                </c:pt>
                <c:pt idx="111">
                  <c:v>43368</c:v>
                </c:pt>
                <c:pt idx="112">
                  <c:v>43369</c:v>
                </c:pt>
                <c:pt idx="113">
                  <c:v>43370</c:v>
                </c:pt>
                <c:pt idx="114">
                  <c:v>43371</c:v>
                </c:pt>
                <c:pt idx="115">
                  <c:v>43374</c:v>
                </c:pt>
                <c:pt idx="116">
                  <c:v>43375</c:v>
                </c:pt>
                <c:pt idx="117">
                  <c:v>43376</c:v>
                </c:pt>
                <c:pt idx="118">
                  <c:v>43377</c:v>
                </c:pt>
                <c:pt idx="119">
                  <c:v>43378</c:v>
                </c:pt>
                <c:pt idx="120">
                  <c:v>43381</c:v>
                </c:pt>
                <c:pt idx="121">
                  <c:v>43382</c:v>
                </c:pt>
                <c:pt idx="122">
                  <c:v>43383</c:v>
                </c:pt>
                <c:pt idx="123">
                  <c:v>43384</c:v>
                </c:pt>
                <c:pt idx="124">
                  <c:v>43385</c:v>
                </c:pt>
                <c:pt idx="125">
                  <c:v>43388</c:v>
                </c:pt>
                <c:pt idx="126">
                  <c:v>43389</c:v>
                </c:pt>
                <c:pt idx="127">
                  <c:v>43390</c:v>
                </c:pt>
                <c:pt idx="128">
                  <c:v>43391</c:v>
                </c:pt>
                <c:pt idx="129">
                  <c:v>43392</c:v>
                </c:pt>
                <c:pt idx="130">
                  <c:v>43395</c:v>
                </c:pt>
                <c:pt idx="131">
                  <c:v>43396</c:v>
                </c:pt>
                <c:pt idx="132">
                  <c:v>43397</c:v>
                </c:pt>
                <c:pt idx="133">
                  <c:v>43398</c:v>
                </c:pt>
                <c:pt idx="134">
                  <c:v>43399</c:v>
                </c:pt>
                <c:pt idx="135">
                  <c:v>43402</c:v>
                </c:pt>
                <c:pt idx="136">
                  <c:v>43403</c:v>
                </c:pt>
                <c:pt idx="137">
                  <c:v>43404</c:v>
                </c:pt>
                <c:pt idx="138">
                  <c:v>43405</c:v>
                </c:pt>
                <c:pt idx="139">
                  <c:v>43406</c:v>
                </c:pt>
                <c:pt idx="140">
                  <c:v>43409</c:v>
                </c:pt>
                <c:pt idx="141">
                  <c:v>43410</c:v>
                </c:pt>
                <c:pt idx="142">
                  <c:v>43411</c:v>
                </c:pt>
                <c:pt idx="143">
                  <c:v>43412</c:v>
                </c:pt>
                <c:pt idx="144">
                  <c:v>43413</c:v>
                </c:pt>
                <c:pt idx="145">
                  <c:v>43416</c:v>
                </c:pt>
                <c:pt idx="146">
                  <c:v>43417</c:v>
                </c:pt>
                <c:pt idx="147">
                  <c:v>43418</c:v>
                </c:pt>
                <c:pt idx="148">
                  <c:v>43419</c:v>
                </c:pt>
                <c:pt idx="149">
                  <c:v>43420</c:v>
                </c:pt>
                <c:pt idx="150">
                  <c:v>43423</c:v>
                </c:pt>
                <c:pt idx="151">
                  <c:v>43424</c:v>
                </c:pt>
                <c:pt idx="152">
                  <c:v>43425</c:v>
                </c:pt>
                <c:pt idx="153">
                  <c:v>43426</c:v>
                </c:pt>
                <c:pt idx="154">
                  <c:v>43427</c:v>
                </c:pt>
                <c:pt idx="155">
                  <c:v>43430</c:v>
                </c:pt>
                <c:pt idx="156">
                  <c:v>43431</c:v>
                </c:pt>
                <c:pt idx="157">
                  <c:v>43432</c:v>
                </c:pt>
                <c:pt idx="158">
                  <c:v>43433</c:v>
                </c:pt>
                <c:pt idx="159">
                  <c:v>43434</c:v>
                </c:pt>
                <c:pt idx="160">
                  <c:v>43437</c:v>
                </c:pt>
                <c:pt idx="161">
                  <c:v>43438</c:v>
                </c:pt>
                <c:pt idx="162">
                  <c:v>43439</c:v>
                </c:pt>
                <c:pt idx="163">
                  <c:v>43440</c:v>
                </c:pt>
                <c:pt idx="164">
                  <c:v>43441</c:v>
                </c:pt>
                <c:pt idx="165">
                  <c:v>43444</c:v>
                </c:pt>
                <c:pt idx="166">
                  <c:v>43445</c:v>
                </c:pt>
                <c:pt idx="167">
                  <c:v>43446</c:v>
                </c:pt>
                <c:pt idx="168">
                  <c:v>43447</c:v>
                </c:pt>
                <c:pt idx="169">
                  <c:v>43448</c:v>
                </c:pt>
                <c:pt idx="170">
                  <c:v>43451</c:v>
                </c:pt>
                <c:pt idx="171">
                  <c:v>43452</c:v>
                </c:pt>
                <c:pt idx="172">
                  <c:v>43453</c:v>
                </c:pt>
                <c:pt idx="173">
                  <c:v>43454</c:v>
                </c:pt>
                <c:pt idx="174">
                  <c:v>43455</c:v>
                </c:pt>
                <c:pt idx="175">
                  <c:v>43458</c:v>
                </c:pt>
                <c:pt idx="176">
                  <c:v>43459</c:v>
                </c:pt>
                <c:pt idx="177">
                  <c:v>43460</c:v>
                </c:pt>
                <c:pt idx="178">
                  <c:v>43461</c:v>
                </c:pt>
                <c:pt idx="179">
                  <c:v>43462</c:v>
                </c:pt>
                <c:pt idx="180">
                  <c:v>43465</c:v>
                </c:pt>
                <c:pt idx="181">
                  <c:v>43466</c:v>
                </c:pt>
                <c:pt idx="182">
                  <c:v>43467</c:v>
                </c:pt>
                <c:pt idx="183">
                  <c:v>43468</c:v>
                </c:pt>
                <c:pt idx="184">
                  <c:v>43469</c:v>
                </c:pt>
                <c:pt idx="185">
                  <c:v>43472</c:v>
                </c:pt>
                <c:pt idx="186">
                  <c:v>43473</c:v>
                </c:pt>
                <c:pt idx="187">
                  <c:v>43474</c:v>
                </c:pt>
                <c:pt idx="188">
                  <c:v>43475</c:v>
                </c:pt>
                <c:pt idx="189">
                  <c:v>43476</c:v>
                </c:pt>
                <c:pt idx="190">
                  <c:v>43479</c:v>
                </c:pt>
                <c:pt idx="191">
                  <c:v>43480</c:v>
                </c:pt>
                <c:pt idx="192">
                  <c:v>43481</c:v>
                </c:pt>
                <c:pt idx="193">
                  <c:v>43482</c:v>
                </c:pt>
                <c:pt idx="194">
                  <c:v>43483</c:v>
                </c:pt>
                <c:pt idx="195">
                  <c:v>43486</c:v>
                </c:pt>
                <c:pt idx="196">
                  <c:v>43487</c:v>
                </c:pt>
                <c:pt idx="197">
                  <c:v>43488</c:v>
                </c:pt>
                <c:pt idx="198">
                  <c:v>43489</c:v>
                </c:pt>
                <c:pt idx="199">
                  <c:v>43490</c:v>
                </c:pt>
                <c:pt idx="200">
                  <c:v>43493</c:v>
                </c:pt>
                <c:pt idx="201">
                  <c:v>43494</c:v>
                </c:pt>
                <c:pt idx="202">
                  <c:v>43495</c:v>
                </c:pt>
                <c:pt idx="203">
                  <c:v>43496</c:v>
                </c:pt>
                <c:pt idx="204">
                  <c:v>43497</c:v>
                </c:pt>
                <c:pt idx="205">
                  <c:v>43500</c:v>
                </c:pt>
                <c:pt idx="206">
                  <c:v>43501</c:v>
                </c:pt>
                <c:pt idx="207">
                  <c:v>43502</c:v>
                </c:pt>
                <c:pt idx="208">
                  <c:v>43503</c:v>
                </c:pt>
                <c:pt idx="209">
                  <c:v>43504</c:v>
                </c:pt>
                <c:pt idx="210">
                  <c:v>43507</c:v>
                </c:pt>
                <c:pt idx="211">
                  <c:v>43508</c:v>
                </c:pt>
                <c:pt idx="212">
                  <c:v>43509</c:v>
                </c:pt>
                <c:pt idx="213">
                  <c:v>43510</c:v>
                </c:pt>
                <c:pt idx="214">
                  <c:v>43511</c:v>
                </c:pt>
                <c:pt idx="215">
                  <c:v>43514</c:v>
                </c:pt>
                <c:pt idx="216">
                  <c:v>43515</c:v>
                </c:pt>
                <c:pt idx="217">
                  <c:v>43516</c:v>
                </c:pt>
                <c:pt idx="218">
                  <c:v>43517</c:v>
                </c:pt>
                <c:pt idx="219">
                  <c:v>43518</c:v>
                </c:pt>
                <c:pt idx="220">
                  <c:v>43521</c:v>
                </c:pt>
                <c:pt idx="221">
                  <c:v>43522</c:v>
                </c:pt>
                <c:pt idx="222">
                  <c:v>43523</c:v>
                </c:pt>
                <c:pt idx="223">
                  <c:v>43524</c:v>
                </c:pt>
                <c:pt idx="224">
                  <c:v>43525</c:v>
                </c:pt>
                <c:pt idx="225">
                  <c:v>43528</c:v>
                </c:pt>
                <c:pt idx="226">
                  <c:v>43529</c:v>
                </c:pt>
                <c:pt idx="227">
                  <c:v>43530</c:v>
                </c:pt>
                <c:pt idx="228">
                  <c:v>43531</c:v>
                </c:pt>
                <c:pt idx="229">
                  <c:v>43532</c:v>
                </c:pt>
                <c:pt idx="230">
                  <c:v>43535</c:v>
                </c:pt>
                <c:pt idx="231">
                  <c:v>43536</c:v>
                </c:pt>
                <c:pt idx="232">
                  <c:v>43537</c:v>
                </c:pt>
                <c:pt idx="233">
                  <c:v>43538</c:v>
                </c:pt>
                <c:pt idx="234">
                  <c:v>43539</c:v>
                </c:pt>
                <c:pt idx="235">
                  <c:v>43542</c:v>
                </c:pt>
                <c:pt idx="236">
                  <c:v>43543</c:v>
                </c:pt>
                <c:pt idx="237">
                  <c:v>43544</c:v>
                </c:pt>
                <c:pt idx="238">
                  <c:v>43545</c:v>
                </c:pt>
                <c:pt idx="239">
                  <c:v>43546</c:v>
                </c:pt>
                <c:pt idx="240">
                  <c:v>43549</c:v>
                </c:pt>
                <c:pt idx="241">
                  <c:v>43550</c:v>
                </c:pt>
                <c:pt idx="242">
                  <c:v>43551</c:v>
                </c:pt>
                <c:pt idx="243">
                  <c:v>43552</c:v>
                </c:pt>
                <c:pt idx="244">
                  <c:v>43553</c:v>
                </c:pt>
                <c:pt idx="245">
                  <c:v>43556</c:v>
                </c:pt>
                <c:pt idx="246">
                  <c:v>43557</c:v>
                </c:pt>
                <c:pt idx="247">
                  <c:v>43558</c:v>
                </c:pt>
                <c:pt idx="248">
                  <c:v>43559</c:v>
                </c:pt>
                <c:pt idx="249">
                  <c:v>43560</c:v>
                </c:pt>
                <c:pt idx="250">
                  <c:v>43563</c:v>
                </c:pt>
                <c:pt idx="251">
                  <c:v>43564</c:v>
                </c:pt>
                <c:pt idx="252">
                  <c:v>43565</c:v>
                </c:pt>
                <c:pt idx="253">
                  <c:v>43566</c:v>
                </c:pt>
                <c:pt idx="254">
                  <c:v>43567</c:v>
                </c:pt>
                <c:pt idx="255">
                  <c:v>43570</c:v>
                </c:pt>
                <c:pt idx="256">
                  <c:v>43571</c:v>
                </c:pt>
                <c:pt idx="257">
                  <c:v>43572</c:v>
                </c:pt>
                <c:pt idx="258">
                  <c:v>43573</c:v>
                </c:pt>
                <c:pt idx="259">
                  <c:v>43574</c:v>
                </c:pt>
                <c:pt idx="260">
                  <c:v>43577</c:v>
                </c:pt>
                <c:pt idx="261">
                  <c:v>43578</c:v>
                </c:pt>
                <c:pt idx="262">
                  <c:v>43579</c:v>
                </c:pt>
                <c:pt idx="263">
                  <c:v>43580</c:v>
                </c:pt>
                <c:pt idx="264">
                  <c:v>43581</c:v>
                </c:pt>
                <c:pt idx="265">
                  <c:v>43584</c:v>
                </c:pt>
                <c:pt idx="266">
                  <c:v>43585</c:v>
                </c:pt>
                <c:pt idx="267">
                  <c:v>43586</c:v>
                </c:pt>
                <c:pt idx="268">
                  <c:v>43587</c:v>
                </c:pt>
                <c:pt idx="269">
                  <c:v>43588</c:v>
                </c:pt>
                <c:pt idx="270">
                  <c:v>43591</c:v>
                </c:pt>
                <c:pt idx="271">
                  <c:v>43592</c:v>
                </c:pt>
                <c:pt idx="272">
                  <c:v>43593</c:v>
                </c:pt>
                <c:pt idx="273">
                  <c:v>43594</c:v>
                </c:pt>
                <c:pt idx="274">
                  <c:v>43595</c:v>
                </c:pt>
                <c:pt idx="275">
                  <c:v>43598</c:v>
                </c:pt>
                <c:pt idx="276">
                  <c:v>43599</c:v>
                </c:pt>
                <c:pt idx="277">
                  <c:v>43600</c:v>
                </c:pt>
                <c:pt idx="278">
                  <c:v>43601</c:v>
                </c:pt>
                <c:pt idx="279">
                  <c:v>43602</c:v>
                </c:pt>
                <c:pt idx="280">
                  <c:v>43605</c:v>
                </c:pt>
                <c:pt idx="281">
                  <c:v>43606</c:v>
                </c:pt>
                <c:pt idx="282">
                  <c:v>43607</c:v>
                </c:pt>
                <c:pt idx="283">
                  <c:v>43608</c:v>
                </c:pt>
                <c:pt idx="284">
                  <c:v>43609</c:v>
                </c:pt>
                <c:pt idx="285">
                  <c:v>43612</c:v>
                </c:pt>
                <c:pt idx="286">
                  <c:v>43613</c:v>
                </c:pt>
                <c:pt idx="287">
                  <c:v>43614</c:v>
                </c:pt>
                <c:pt idx="288">
                  <c:v>43615</c:v>
                </c:pt>
                <c:pt idx="289">
                  <c:v>43616</c:v>
                </c:pt>
                <c:pt idx="290">
                  <c:v>43619</c:v>
                </c:pt>
                <c:pt idx="291">
                  <c:v>43620</c:v>
                </c:pt>
                <c:pt idx="292">
                  <c:v>43621</c:v>
                </c:pt>
                <c:pt idx="293">
                  <c:v>43622</c:v>
                </c:pt>
                <c:pt idx="294">
                  <c:v>43623</c:v>
                </c:pt>
                <c:pt idx="295">
                  <c:v>43626</c:v>
                </c:pt>
                <c:pt idx="296">
                  <c:v>43627</c:v>
                </c:pt>
                <c:pt idx="297">
                  <c:v>43628</c:v>
                </c:pt>
                <c:pt idx="298">
                  <c:v>43629</c:v>
                </c:pt>
                <c:pt idx="299">
                  <c:v>43630</c:v>
                </c:pt>
                <c:pt idx="300">
                  <c:v>43633</c:v>
                </c:pt>
                <c:pt idx="301">
                  <c:v>43634</c:v>
                </c:pt>
                <c:pt idx="302">
                  <c:v>43635</c:v>
                </c:pt>
                <c:pt idx="303">
                  <c:v>43636</c:v>
                </c:pt>
                <c:pt idx="304">
                  <c:v>43637</c:v>
                </c:pt>
                <c:pt idx="305">
                  <c:v>43640</c:v>
                </c:pt>
                <c:pt idx="306">
                  <c:v>43641</c:v>
                </c:pt>
                <c:pt idx="307">
                  <c:v>43642</c:v>
                </c:pt>
                <c:pt idx="308">
                  <c:v>43643</c:v>
                </c:pt>
                <c:pt idx="309">
                  <c:v>43644</c:v>
                </c:pt>
                <c:pt idx="310">
                  <c:v>43647</c:v>
                </c:pt>
                <c:pt idx="311">
                  <c:v>43648</c:v>
                </c:pt>
                <c:pt idx="312">
                  <c:v>43649</c:v>
                </c:pt>
                <c:pt idx="313">
                  <c:v>43650</c:v>
                </c:pt>
                <c:pt idx="314">
                  <c:v>43651</c:v>
                </c:pt>
                <c:pt idx="315">
                  <c:v>43654</c:v>
                </c:pt>
                <c:pt idx="316">
                  <c:v>43655</c:v>
                </c:pt>
                <c:pt idx="317">
                  <c:v>43656</c:v>
                </c:pt>
                <c:pt idx="318">
                  <c:v>43657</c:v>
                </c:pt>
                <c:pt idx="319">
                  <c:v>43658</c:v>
                </c:pt>
                <c:pt idx="320">
                  <c:v>43661</c:v>
                </c:pt>
                <c:pt idx="321">
                  <c:v>43662</c:v>
                </c:pt>
                <c:pt idx="322">
                  <c:v>43663</c:v>
                </c:pt>
                <c:pt idx="323">
                  <c:v>43664</c:v>
                </c:pt>
                <c:pt idx="324">
                  <c:v>43665</c:v>
                </c:pt>
                <c:pt idx="325">
                  <c:v>43668</c:v>
                </c:pt>
                <c:pt idx="326">
                  <c:v>43669</c:v>
                </c:pt>
                <c:pt idx="327">
                  <c:v>43670</c:v>
                </c:pt>
                <c:pt idx="328">
                  <c:v>43671</c:v>
                </c:pt>
                <c:pt idx="329">
                  <c:v>43672</c:v>
                </c:pt>
                <c:pt idx="330">
                  <c:v>43675</c:v>
                </c:pt>
                <c:pt idx="331">
                  <c:v>43676</c:v>
                </c:pt>
                <c:pt idx="332">
                  <c:v>43677</c:v>
                </c:pt>
                <c:pt idx="333">
                  <c:v>43678</c:v>
                </c:pt>
                <c:pt idx="334">
                  <c:v>43679</c:v>
                </c:pt>
                <c:pt idx="335">
                  <c:v>43682</c:v>
                </c:pt>
                <c:pt idx="336">
                  <c:v>43683</c:v>
                </c:pt>
                <c:pt idx="337">
                  <c:v>43684</c:v>
                </c:pt>
                <c:pt idx="338">
                  <c:v>43685</c:v>
                </c:pt>
                <c:pt idx="339">
                  <c:v>43686</c:v>
                </c:pt>
                <c:pt idx="340">
                  <c:v>43689</c:v>
                </c:pt>
                <c:pt idx="341">
                  <c:v>43690</c:v>
                </c:pt>
                <c:pt idx="342">
                  <c:v>43691</c:v>
                </c:pt>
                <c:pt idx="343">
                  <c:v>43692</c:v>
                </c:pt>
                <c:pt idx="344">
                  <c:v>43693</c:v>
                </c:pt>
                <c:pt idx="345">
                  <c:v>43696</c:v>
                </c:pt>
                <c:pt idx="346">
                  <c:v>43697</c:v>
                </c:pt>
                <c:pt idx="347">
                  <c:v>43698</c:v>
                </c:pt>
                <c:pt idx="348">
                  <c:v>43699</c:v>
                </c:pt>
                <c:pt idx="349">
                  <c:v>43700</c:v>
                </c:pt>
                <c:pt idx="350">
                  <c:v>43703</c:v>
                </c:pt>
                <c:pt idx="351">
                  <c:v>43704</c:v>
                </c:pt>
                <c:pt idx="352">
                  <c:v>43705</c:v>
                </c:pt>
                <c:pt idx="353">
                  <c:v>43706</c:v>
                </c:pt>
                <c:pt idx="354">
                  <c:v>43707</c:v>
                </c:pt>
                <c:pt idx="355">
                  <c:v>43710</c:v>
                </c:pt>
                <c:pt idx="356">
                  <c:v>43711</c:v>
                </c:pt>
                <c:pt idx="357">
                  <c:v>43712</c:v>
                </c:pt>
                <c:pt idx="358">
                  <c:v>43713</c:v>
                </c:pt>
                <c:pt idx="359">
                  <c:v>43714</c:v>
                </c:pt>
                <c:pt idx="360">
                  <c:v>43717</c:v>
                </c:pt>
                <c:pt idx="361">
                  <c:v>43718</c:v>
                </c:pt>
                <c:pt idx="362">
                  <c:v>43719</c:v>
                </c:pt>
                <c:pt idx="363">
                  <c:v>43720</c:v>
                </c:pt>
                <c:pt idx="364">
                  <c:v>43721</c:v>
                </c:pt>
                <c:pt idx="365">
                  <c:v>43724</c:v>
                </c:pt>
                <c:pt idx="366">
                  <c:v>43725</c:v>
                </c:pt>
                <c:pt idx="367">
                  <c:v>43726</c:v>
                </c:pt>
                <c:pt idx="368">
                  <c:v>43727</c:v>
                </c:pt>
                <c:pt idx="369">
                  <c:v>43728</c:v>
                </c:pt>
                <c:pt idx="370">
                  <c:v>43731</c:v>
                </c:pt>
                <c:pt idx="371">
                  <c:v>43732</c:v>
                </c:pt>
                <c:pt idx="372">
                  <c:v>43733</c:v>
                </c:pt>
                <c:pt idx="373">
                  <c:v>43734</c:v>
                </c:pt>
                <c:pt idx="374">
                  <c:v>43735</c:v>
                </c:pt>
                <c:pt idx="375">
                  <c:v>43738</c:v>
                </c:pt>
                <c:pt idx="376">
                  <c:v>43739</c:v>
                </c:pt>
                <c:pt idx="377">
                  <c:v>43740</c:v>
                </c:pt>
                <c:pt idx="378">
                  <c:v>43741</c:v>
                </c:pt>
                <c:pt idx="379">
                  <c:v>43742</c:v>
                </c:pt>
                <c:pt idx="380">
                  <c:v>43745</c:v>
                </c:pt>
                <c:pt idx="381">
                  <c:v>43746</c:v>
                </c:pt>
                <c:pt idx="382">
                  <c:v>43747</c:v>
                </c:pt>
                <c:pt idx="383">
                  <c:v>43748</c:v>
                </c:pt>
                <c:pt idx="384">
                  <c:v>43749</c:v>
                </c:pt>
                <c:pt idx="385">
                  <c:v>43752</c:v>
                </c:pt>
                <c:pt idx="386">
                  <c:v>43753</c:v>
                </c:pt>
                <c:pt idx="387">
                  <c:v>43754</c:v>
                </c:pt>
                <c:pt idx="388">
                  <c:v>43755</c:v>
                </c:pt>
                <c:pt idx="389">
                  <c:v>43756</c:v>
                </c:pt>
                <c:pt idx="390">
                  <c:v>43759</c:v>
                </c:pt>
                <c:pt idx="391">
                  <c:v>43760</c:v>
                </c:pt>
                <c:pt idx="392">
                  <c:v>43761</c:v>
                </c:pt>
                <c:pt idx="393">
                  <c:v>43762</c:v>
                </c:pt>
                <c:pt idx="394">
                  <c:v>43763</c:v>
                </c:pt>
                <c:pt idx="395">
                  <c:v>43766</c:v>
                </c:pt>
                <c:pt idx="396">
                  <c:v>43767</c:v>
                </c:pt>
                <c:pt idx="397">
                  <c:v>43768</c:v>
                </c:pt>
                <c:pt idx="398">
                  <c:v>43769</c:v>
                </c:pt>
                <c:pt idx="399">
                  <c:v>43770</c:v>
                </c:pt>
                <c:pt idx="400">
                  <c:v>43773</c:v>
                </c:pt>
                <c:pt idx="401">
                  <c:v>43774</c:v>
                </c:pt>
                <c:pt idx="402">
                  <c:v>43775</c:v>
                </c:pt>
                <c:pt idx="403">
                  <c:v>43776</c:v>
                </c:pt>
                <c:pt idx="404">
                  <c:v>43777</c:v>
                </c:pt>
                <c:pt idx="405">
                  <c:v>43780</c:v>
                </c:pt>
                <c:pt idx="406">
                  <c:v>43781</c:v>
                </c:pt>
                <c:pt idx="407">
                  <c:v>43782</c:v>
                </c:pt>
                <c:pt idx="408">
                  <c:v>43783</c:v>
                </c:pt>
                <c:pt idx="409">
                  <c:v>43784</c:v>
                </c:pt>
                <c:pt idx="410">
                  <c:v>43787</c:v>
                </c:pt>
                <c:pt idx="411">
                  <c:v>43788</c:v>
                </c:pt>
                <c:pt idx="412">
                  <c:v>43789</c:v>
                </c:pt>
                <c:pt idx="413">
                  <c:v>43790</c:v>
                </c:pt>
                <c:pt idx="414">
                  <c:v>43791</c:v>
                </c:pt>
                <c:pt idx="415">
                  <c:v>43794</c:v>
                </c:pt>
                <c:pt idx="416">
                  <c:v>43795</c:v>
                </c:pt>
                <c:pt idx="417">
                  <c:v>43796</c:v>
                </c:pt>
                <c:pt idx="418">
                  <c:v>43797</c:v>
                </c:pt>
                <c:pt idx="419">
                  <c:v>43798</c:v>
                </c:pt>
                <c:pt idx="420">
                  <c:v>43801</c:v>
                </c:pt>
                <c:pt idx="421">
                  <c:v>43802</c:v>
                </c:pt>
                <c:pt idx="422">
                  <c:v>43803</c:v>
                </c:pt>
                <c:pt idx="423">
                  <c:v>43804</c:v>
                </c:pt>
                <c:pt idx="424">
                  <c:v>43805</c:v>
                </c:pt>
                <c:pt idx="425">
                  <c:v>43808</c:v>
                </c:pt>
                <c:pt idx="426">
                  <c:v>43809</c:v>
                </c:pt>
                <c:pt idx="427">
                  <c:v>43810</c:v>
                </c:pt>
                <c:pt idx="428">
                  <c:v>43811</c:v>
                </c:pt>
                <c:pt idx="429">
                  <c:v>43812</c:v>
                </c:pt>
                <c:pt idx="430">
                  <c:v>43815</c:v>
                </c:pt>
                <c:pt idx="431">
                  <c:v>43816</c:v>
                </c:pt>
                <c:pt idx="432">
                  <c:v>43817</c:v>
                </c:pt>
                <c:pt idx="433">
                  <c:v>43818</c:v>
                </c:pt>
                <c:pt idx="434">
                  <c:v>43819</c:v>
                </c:pt>
                <c:pt idx="435">
                  <c:v>43822</c:v>
                </c:pt>
                <c:pt idx="436">
                  <c:v>43823</c:v>
                </c:pt>
                <c:pt idx="437">
                  <c:v>43824</c:v>
                </c:pt>
                <c:pt idx="438">
                  <c:v>43825</c:v>
                </c:pt>
                <c:pt idx="439">
                  <c:v>43826</c:v>
                </c:pt>
                <c:pt idx="440">
                  <c:v>43829</c:v>
                </c:pt>
                <c:pt idx="441">
                  <c:v>43830</c:v>
                </c:pt>
                <c:pt idx="442">
                  <c:v>43831</c:v>
                </c:pt>
                <c:pt idx="443">
                  <c:v>43832</c:v>
                </c:pt>
                <c:pt idx="444">
                  <c:v>43833</c:v>
                </c:pt>
                <c:pt idx="445">
                  <c:v>43836</c:v>
                </c:pt>
                <c:pt idx="446">
                  <c:v>43837</c:v>
                </c:pt>
                <c:pt idx="447">
                  <c:v>43838</c:v>
                </c:pt>
                <c:pt idx="448">
                  <c:v>43839</c:v>
                </c:pt>
                <c:pt idx="449">
                  <c:v>43840</c:v>
                </c:pt>
                <c:pt idx="450">
                  <c:v>43843</c:v>
                </c:pt>
                <c:pt idx="451">
                  <c:v>43844</c:v>
                </c:pt>
                <c:pt idx="452">
                  <c:v>43845</c:v>
                </c:pt>
                <c:pt idx="453">
                  <c:v>43846</c:v>
                </c:pt>
                <c:pt idx="454">
                  <c:v>43847</c:v>
                </c:pt>
                <c:pt idx="455">
                  <c:v>43850</c:v>
                </c:pt>
                <c:pt idx="456">
                  <c:v>43851</c:v>
                </c:pt>
                <c:pt idx="457">
                  <c:v>43852</c:v>
                </c:pt>
                <c:pt idx="458">
                  <c:v>43853</c:v>
                </c:pt>
                <c:pt idx="459">
                  <c:v>43854</c:v>
                </c:pt>
                <c:pt idx="460">
                  <c:v>43857</c:v>
                </c:pt>
                <c:pt idx="461">
                  <c:v>43858</c:v>
                </c:pt>
                <c:pt idx="462">
                  <c:v>43859</c:v>
                </c:pt>
                <c:pt idx="463">
                  <c:v>43860</c:v>
                </c:pt>
                <c:pt idx="464">
                  <c:v>43861</c:v>
                </c:pt>
                <c:pt idx="465">
                  <c:v>43864</c:v>
                </c:pt>
                <c:pt idx="466">
                  <c:v>43865</c:v>
                </c:pt>
                <c:pt idx="467">
                  <c:v>43866</c:v>
                </c:pt>
                <c:pt idx="468">
                  <c:v>43867</c:v>
                </c:pt>
                <c:pt idx="469">
                  <c:v>43868</c:v>
                </c:pt>
                <c:pt idx="470">
                  <c:v>43871</c:v>
                </c:pt>
                <c:pt idx="471">
                  <c:v>43872</c:v>
                </c:pt>
                <c:pt idx="472">
                  <c:v>43873</c:v>
                </c:pt>
                <c:pt idx="473">
                  <c:v>43874</c:v>
                </c:pt>
                <c:pt idx="474">
                  <c:v>43875</c:v>
                </c:pt>
                <c:pt idx="475">
                  <c:v>43878</c:v>
                </c:pt>
                <c:pt idx="476">
                  <c:v>43879</c:v>
                </c:pt>
                <c:pt idx="477">
                  <c:v>43880</c:v>
                </c:pt>
                <c:pt idx="478">
                  <c:v>43881</c:v>
                </c:pt>
                <c:pt idx="479">
                  <c:v>43882</c:v>
                </c:pt>
                <c:pt idx="480">
                  <c:v>43885</c:v>
                </c:pt>
                <c:pt idx="481">
                  <c:v>43886</c:v>
                </c:pt>
                <c:pt idx="482">
                  <c:v>43887</c:v>
                </c:pt>
                <c:pt idx="483">
                  <c:v>43888</c:v>
                </c:pt>
                <c:pt idx="484">
                  <c:v>43889</c:v>
                </c:pt>
                <c:pt idx="485">
                  <c:v>43892</c:v>
                </c:pt>
                <c:pt idx="486">
                  <c:v>43893</c:v>
                </c:pt>
                <c:pt idx="487">
                  <c:v>43894</c:v>
                </c:pt>
                <c:pt idx="488">
                  <c:v>43895</c:v>
                </c:pt>
                <c:pt idx="489">
                  <c:v>43896</c:v>
                </c:pt>
                <c:pt idx="490">
                  <c:v>43899</c:v>
                </c:pt>
                <c:pt idx="491">
                  <c:v>43900</c:v>
                </c:pt>
                <c:pt idx="492">
                  <c:v>43901</c:v>
                </c:pt>
                <c:pt idx="493">
                  <c:v>43902</c:v>
                </c:pt>
                <c:pt idx="494">
                  <c:v>43903</c:v>
                </c:pt>
                <c:pt idx="495">
                  <c:v>43906</c:v>
                </c:pt>
                <c:pt idx="496">
                  <c:v>43907</c:v>
                </c:pt>
                <c:pt idx="497">
                  <c:v>43908</c:v>
                </c:pt>
                <c:pt idx="498">
                  <c:v>43909</c:v>
                </c:pt>
                <c:pt idx="499">
                  <c:v>43910</c:v>
                </c:pt>
                <c:pt idx="500">
                  <c:v>43913</c:v>
                </c:pt>
                <c:pt idx="501">
                  <c:v>43914</c:v>
                </c:pt>
                <c:pt idx="502">
                  <c:v>43915</c:v>
                </c:pt>
                <c:pt idx="503">
                  <c:v>43916</c:v>
                </c:pt>
                <c:pt idx="504">
                  <c:v>43917</c:v>
                </c:pt>
                <c:pt idx="505">
                  <c:v>43920</c:v>
                </c:pt>
                <c:pt idx="506">
                  <c:v>43921</c:v>
                </c:pt>
                <c:pt idx="507">
                  <c:v>43922</c:v>
                </c:pt>
                <c:pt idx="508">
                  <c:v>43923</c:v>
                </c:pt>
                <c:pt idx="509">
                  <c:v>43924</c:v>
                </c:pt>
                <c:pt idx="510">
                  <c:v>43927</c:v>
                </c:pt>
                <c:pt idx="511">
                  <c:v>43928</c:v>
                </c:pt>
                <c:pt idx="512">
                  <c:v>43929</c:v>
                </c:pt>
                <c:pt idx="513">
                  <c:v>43930</c:v>
                </c:pt>
                <c:pt idx="514">
                  <c:v>43931</c:v>
                </c:pt>
                <c:pt idx="515">
                  <c:v>43934</c:v>
                </c:pt>
                <c:pt idx="516">
                  <c:v>43935</c:v>
                </c:pt>
                <c:pt idx="517">
                  <c:v>43936</c:v>
                </c:pt>
                <c:pt idx="518">
                  <c:v>43937</c:v>
                </c:pt>
                <c:pt idx="519">
                  <c:v>43938</c:v>
                </c:pt>
                <c:pt idx="520">
                  <c:v>43941</c:v>
                </c:pt>
                <c:pt idx="521">
                  <c:v>43942</c:v>
                </c:pt>
                <c:pt idx="522">
                  <c:v>43943</c:v>
                </c:pt>
                <c:pt idx="523">
                  <c:v>43944</c:v>
                </c:pt>
                <c:pt idx="524">
                  <c:v>43945</c:v>
                </c:pt>
                <c:pt idx="525">
                  <c:v>43948</c:v>
                </c:pt>
                <c:pt idx="526">
                  <c:v>43949</c:v>
                </c:pt>
                <c:pt idx="527">
                  <c:v>43950</c:v>
                </c:pt>
                <c:pt idx="528">
                  <c:v>43951</c:v>
                </c:pt>
                <c:pt idx="529">
                  <c:v>43952</c:v>
                </c:pt>
                <c:pt idx="530">
                  <c:v>43955</c:v>
                </c:pt>
                <c:pt idx="531">
                  <c:v>43956</c:v>
                </c:pt>
                <c:pt idx="532">
                  <c:v>43957</c:v>
                </c:pt>
                <c:pt idx="533">
                  <c:v>43958</c:v>
                </c:pt>
                <c:pt idx="534">
                  <c:v>43959</c:v>
                </c:pt>
                <c:pt idx="535">
                  <c:v>43962</c:v>
                </c:pt>
                <c:pt idx="536">
                  <c:v>43963</c:v>
                </c:pt>
                <c:pt idx="537">
                  <c:v>43964</c:v>
                </c:pt>
                <c:pt idx="538">
                  <c:v>43965</c:v>
                </c:pt>
                <c:pt idx="539">
                  <c:v>43966</c:v>
                </c:pt>
                <c:pt idx="540">
                  <c:v>43969</c:v>
                </c:pt>
                <c:pt idx="541">
                  <c:v>43970</c:v>
                </c:pt>
                <c:pt idx="542">
                  <c:v>43971</c:v>
                </c:pt>
                <c:pt idx="543">
                  <c:v>43972</c:v>
                </c:pt>
                <c:pt idx="544">
                  <c:v>43973</c:v>
                </c:pt>
                <c:pt idx="545">
                  <c:v>43976</c:v>
                </c:pt>
                <c:pt idx="546">
                  <c:v>43977</c:v>
                </c:pt>
                <c:pt idx="547">
                  <c:v>43978</c:v>
                </c:pt>
                <c:pt idx="548">
                  <c:v>43979</c:v>
                </c:pt>
                <c:pt idx="549">
                  <c:v>43980</c:v>
                </c:pt>
                <c:pt idx="550">
                  <c:v>43983</c:v>
                </c:pt>
                <c:pt idx="551">
                  <c:v>43984</c:v>
                </c:pt>
                <c:pt idx="552">
                  <c:v>43985</c:v>
                </c:pt>
                <c:pt idx="553">
                  <c:v>43986</c:v>
                </c:pt>
                <c:pt idx="554">
                  <c:v>43987</c:v>
                </c:pt>
                <c:pt idx="555">
                  <c:v>43990</c:v>
                </c:pt>
                <c:pt idx="556">
                  <c:v>43991</c:v>
                </c:pt>
                <c:pt idx="557">
                  <c:v>43992</c:v>
                </c:pt>
                <c:pt idx="558">
                  <c:v>43993</c:v>
                </c:pt>
                <c:pt idx="559">
                  <c:v>43994</c:v>
                </c:pt>
                <c:pt idx="560">
                  <c:v>43997</c:v>
                </c:pt>
                <c:pt idx="561">
                  <c:v>43998</c:v>
                </c:pt>
                <c:pt idx="562">
                  <c:v>43999</c:v>
                </c:pt>
                <c:pt idx="563">
                  <c:v>44000</c:v>
                </c:pt>
                <c:pt idx="564">
                  <c:v>44001</c:v>
                </c:pt>
                <c:pt idx="565">
                  <c:v>44004</c:v>
                </c:pt>
                <c:pt idx="566">
                  <c:v>44005</c:v>
                </c:pt>
                <c:pt idx="567">
                  <c:v>44006</c:v>
                </c:pt>
                <c:pt idx="568">
                  <c:v>44007</c:v>
                </c:pt>
                <c:pt idx="569">
                  <c:v>44008</c:v>
                </c:pt>
                <c:pt idx="570">
                  <c:v>44011</c:v>
                </c:pt>
                <c:pt idx="571">
                  <c:v>44012</c:v>
                </c:pt>
                <c:pt idx="572">
                  <c:v>44013</c:v>
                </c:pt>
                <c:pt idx="573">
                  <c:v>44014</c:v>
                </c:pt>
                <c:pt idx="574">
                  <c:v>44015</c:v>
                </c:pt>
                <c:pt idx="575">
                  <c:v>44018</c:v>
                </c:pt>
                <c:pt idx="576">
                  <c:v>44019</c:v>
                </c:pt>
                <c:pt idx="577">
                  <c:v>44020</c:v>
                </c:pt>
                <c:pt idx="578">
                  <c:v>44021</c:v>
                </c:pt>
                <c:pt idx="579">
                  <c:v>44022</c:v>
                </c:pt>
                <c:pt idx="580">
                  <c:v>44025</c:v>
                </c:pt>
                <c:pt idx="581">
                  <c:v>44026</c:v>
                </c:pt>
                <c:pt idx="582">
                  <c:v>44027</c:v>
                </c:pt>
                <c:pt idx="583">
                  <c:v>44028</c:v>
                </c:pt>
                <c:pt idx="584">
                  <c:v>44029</c:v>
                </c:pt>
                <c:pt idx="585">
                  <c:v>44032</c:v>
                </c:pt>
                <c:pt idx="586">
                  <c:v>44033</c:v>
                </c:pt>
                <c:pt idx="587">
                  <c:v>44034</c:v>
                </c:pt>
                <c:pt idx="588">
                  <c:v>44035</c:v>
                </c:pt>
                <c:pt idx="589">
                  <c:v>44036</c:v>
                </c:pt>
                <c:pt idx="590">
                  <c:v>44039</c:v>
                </c:pt>
                <c:pt idx="591">
                  <c:v>44040</c:v>
                </c:pt>
                <c:pt idx="592">
                  <c:v>44041</c:v>
                </c:pt>
                <c:pt idx="593">
                  <c:v>44042</c:v>
                </c:pt>
                <c:pt idx="594">
                  <c:v>44043</c:v>
                </c:pt>
                <c:pt idx="595">
                  <c:v>44046</c:v>
                </c:pt>
                <c:pt idx="596">
                  <c:v>44047</c:v>
                </c:pt>
                <c:pt idx="597">
                  <c:v>44048</c:v>
                </c:pt>
                <c:pt idx="598">
                  <c:v>44049</c:v>
                </c:pt>
                <c:pt idx="599">
                  <c:v>44050</c:v>
                </c:pt>
                <c:pt idx="600">
                  <c:v>44053</c:v>
                </c:pt>
                <c:pt idx="601">
                  <c:v>44054</c:v>
                </c:pt>
                <c:pt idx="602">
                  <c:v>44055</c:v>
                </c:pt>
                <c:pt idx="603">
                  <c:v>44056</c:v>
                </c:pt>
                <c:pt idx="604">
                  <c:v>44057</c:v>
                </c:pt>
                <c:pt idx="605">
                  <c:v>44060</c:v>
                </c:pt>
                <c:pt idx="606">
                  <c:v>44061</c:v>
                </c:pt>
                <c:pt idx="607">
                  <c:v>44062</c:v>
                </c:pt>
                <c:pt idx="608">
                  <c:v>44063</c:v>
                </c:pt>
                <c:pt idx="609">
                  <c:v>44064</c:v>
                </c:pt>
                <c:pt idx="610">
                  <c:v>44067</c:v>
                </c:pt>
                <c:pt idx="611">
                  <c:v>44068</c:v>
                </c:pt>
                <c:pt idx="612">
                  <c:v>44069</c:v>
                </c:pt>
                <c:pt idx="613">
                  <c:v>44070</c:v>
                </c:pt>
                <c:pt idx="614">
                  <c:v>44071</c:v>
                </c:pt>
                <c:pt idx="615">
                  <c:v>44074</c:v>
                </c:pt>
                <c:pt idx="616">
                  <c:v>44075</c:v>
                </c:pt>
                <c:pt idx="617">
                  <c:v>44076</c:v>
                </c:pt>
                <c:pt idx="618">
                  <c:v>44077</c:v>
                </c:pt>
                <c:pt idx="619">
                  <c:v>44078</c:v>
                </c:pt>
                <c:pt idx="620">
                  <c:v>44081</c:v>
                </c:pt>
                <c:pt idx="621">
                  <c:v>44082</c:v>
                </c:pt>
                <c:pt idx="622">
                  <c:v>44083</c:v>
                </c:pt>
                <c:pt idx="623">
                  <c:v>44084</c:v>
                </c:pt>
                <c:pt idx="624">
                  <c:v>44085</c:v>
                </c:pt>
                <c:pt idx="625">
                  <c:v>44088</c:v>
                </c:pt>
                <c:pt idx="626">
                  <c:v>44089</c:v>
                </c:pt>
                <c:pt idx="627">
                  <c:v>44090</c:v>
                </c:pt>
                <c:pt idx="628">
                  <c:v>44091</c:v>
                </c:pt>
                <c:pt idx="629">
                  <c:v>44092</c:v>
                </c:pt>
                <c:pt idx="630">
                  <c:v>44095</c:v>
                </c:pt>
                <c:pt idx="631">
                  <c:v>44096</c:v>
                </c:pt>
                <c:pt idx="632">
                  <c:v>44097</c:v>
                </c:pt>
                <c:pt idx="633">
                  <c:v>44098</c:v>
                </c:pt>
                <c:pt idx="634">
                  <c:v>44099</c:v>
                </c:pt>
                <c:pt idx="635">
                  <c:v>44102</c:v>
                </c:pt>
                <c:pt idx="636">
                  <c:v>44103</c:v>
                </c:pt>
                <c:pt idx="637">
                  <c:v>44104</c:v>
                </c:pt>
                <c:pt idx="638">
                  <c:v>44105</c:v>
                </c:pt>
                <c:pt idx="639">
                  <c:v>44106</c:v>
                </c:pt>
                <c:pt idx="640">
                  <c:v>44109</c:v>
                </c:pt>
                <c:pt idx="641">
                  <c:v>44110</c:v>
                </c:pt>
                <c:pt idx="642">
                  <c:v>44111</c:v>
                </c:pt>
                <c:pt idx="643">
                  <c:v>44112</c:v>
                </c:pt>
                <c:pt idx="644">
                  <c:v>44113</c:v>
                </c:pt>
                <c:pt idx="645">
                  <c:v>44116</c:v>
                </c:pt>
                <c:pt idx="646">
                  <c:v>44117</c:v>
                </c:pt>
                <c:pt idx="647">
                  <c:v>44118</c:v>
                </c:pt>
                <c:pt idx="648">
                  <c:v>44119</c:v>
                </c:pt>
                <c:pt idx="649">
                  <c:v>44120</c:v>
                </c:pt>
                <c:pt idx="650">
                  <c:v>44123</c:v>
                </c:pt>
                <c:pt idx="651">
                  <c:v>44124</c:v>
                </c:pt>
                <c:pt idx="652">
                  <c:v>44125</c:v>
                </c:pt>
                <c:pt idx="653">
                  <c:v>44126</c:v>
                </c:pt>
                <c:pt idx="654">
                  <c:v>44127</c:v>
                </c:pt>
                <c:pt idx="655">
                  <c:v>44130</c:v>
                </c:pt>
                <c:pt idx="656">
                  <c:v>44131</c:v>
                </c:pt>
                <c:pt idx="657">
                  <c:v>44132</c:v>
                </c:pt>
                <c:pt idx="658">
                  <c:v>44133</c:v>
                </c:pt>
                <c:pt idx="659">
                  <c:v>44134</c:v>
                </c:pt>
                <c:pt idx="660">
                  <c:v>44137</c:v>
                </c:pt>
                <c:pt idx="661">
                  <c:v>44138</c:v>
                </c:pt>
                <c:pt idx="662">
                  <c:v>44139</c:v>
                </c:pt>
                <c:pt idx="663">
                  <c:v>44140</c:v>
                </c:pt>
                <c:pt idx="664">
                  <c:v>44141</c:v>
                </c:pt>
                <c:pt idx="665">
                  <c:v>44144</c:v>
                </c:pt>
                <c:pt idx="666">
                  <c:v>44145</c:v>
                </c:pt>
                <c:pt idx="667">
                  <c:v>44146</c:v>
                </c:pt>
                <c:pt idx="668">
                  <c:v>44147</c:v>
                </c:pt>
                <c:pt idx="669">
                  <c:v>44148</c:v>
                </c:pt>
                <c:pt idx="670">
                  <c:v>44151</c:v>
                </c:pt>
                <c:pt idx="671">
                  <c:v>44152</c:v>
                </c:pt>
                <c:pt idx="672">
                  <c:v>44153</c:v>
                </c:pt>
                <c:pt idx="673">
                  <c:v>44154</c:v>
                </c:pt>
                <c:pt idx="674">
                  <c:v>44155</c:v>
                </c:pt>
                <c:pt idx="675">
                  <c:v>44158</c:v>
                </c:pt>
                <c:pt idx="676">
                  <c:v>44159</c:v>
                </c:pt>
                <c:pt idx="677">
                  <c:v>44160</c:v>
                </c:pt>
                <c:pt idx="678">
                  <c:v>44161</c:v>
                </c:pt>
                <c:pt idx="679">
                  <c:v>44162</c:v>
                </c:pt>
                <c:pt idx="680">
                  <c:v>44165</c:v>
                </c:pt>
                <c:pt idx="681">
                  <c:v>44166</c:v>
                </c:pt>
                <c:pt idx="682">
                  <c:v>44167</c:v>
                </c:pt>
                <c:pt idx="683">
                  <c:v>44168</c:v>
                </c:pt>
                <c:pt idx="684">
                  <c:v>44169</c:v>
                </c:pt>
                <c:pt idx="685">
                  <c:v>44172</c:v>
                </c:pt>
                <c:pt idx="686">
                  <c:v>44173</c:v>
                </c:pt>
                <c:pt idx="687">
                  <c:v>44174</c:v>
                </c:pt>
                <c:pt idx="688">
                  <c:v>44175</c:v>
                </c:pt>
                <c:pt idx="689">
                  <c:v>44176</c:v>
                </c:pt>
                <c:pt idx="690">
                  <c:v>44179</c:v>
                </c:pt>
                <c:pt idx="691">
                  <c:v>44180</c:v>
                </c:pt>
                <c:pt idx="692">
                  <c:v>44181</c:v>
                </c:pt>
                <c:pt idx="693">
                  <c:v>44182</c:v>
                </c:pt>
                <c:pt idx="694">
                  <c:v>44183</c:v>
                </c:pt>
                <c:pt idx="695">
                  <c:v>44186</c:v>
                </c:pt>
                <c:pt idx="696">
                  <c:v>44187</c:v>
                </c:pt>
                <c:pt idx="697">
                  <c:v>44188</c:v>
                </c:pt>
                <c:pt idx="698">
                  <c:v>44189</c:v>
                </c:pt>
                <c:pt idx="699">
                  <c:v>44190</c:v>
                </c:pt>
                <c:pt idx="700">
                  <c:v>44193</c:v>
                </c:pt>
                <c:pt idx="701">
                  <c:v>44194</c:v>
                </c:pt>
                <c:pt idx="702">
                  <c:v>44195</c:v>
                </c:pt>
                <c:pt idx="703">
                  <c:v>44196</c:v>
                </c:pt>
                <c:pt idx="704">
                  <c:v>44197</c:v>
                </c:pt>
                <c:pt idx="705">
                  <c:v>44200</c:v>
                </c:pt>
                <c:pt idx="706">
                  <c:v>44201</c:v>
                </c:pt>
                <c:pt idx="707">
                  <c:v>44202</c:v>
                </c:pt>
                <c:pt idx="708">
                  <c:v>44203</c:v>
                </c:pt>
                <c:pt idx="709">
                  <c:v>44204</c:v>
                </c:pt>
                <c:pt idx="710">
                  <c:v>44207</c:v>
                </c:pt>
                <c:pt idx="711">
                  <c:v>44208</c:v>
                </c:pt>
                <c:pt idx="712">
                  <c:v>44209</c:v>
                </c:pt>
                <c:pt idx="713">
                  <c:v>44210</c:v>
                </c:pt>
                <c:pt idx="714">
                  <c:v>44211</c:v>
                </c:pt>
                <c:pt idx="715">
                  <c:v>44214</c:v>
                </c:pt>
                <c:pt idx="716">
                  <c:v>44215</c:v>
                </c:pt>
                <c:pt idx="717">
                  <c:v>44216</c:v>
                </c:pt>
                <c:pt idx="718">
                  <c:v>44217</c:v>
                </c:pt>
                <c:pt idx="719">
                  <c:v>44218</c:v>
                </c:pt>
                <c:pt idx="720">
                  <c:v>44221</c:v>
                </c:pt>
                <c:pt idx="721">
                  <c:v>44222</c:v>
                </c:pt>
                <c:pt idx="722">
                  <c:v>44223</c:v>
                </c:pt>
                <c:pt idx="723">
                  <c:v>44224</c:v>
                </c:pt>
                <c:pt idx="724">
                  <c:v>44225</c:v>
                </c:pt>
                <c:pt idx="725">
                  <c:v>44228</c:v>
                </c:pt>
                <c:pt idx="726">
                  <c:v>44229</c:v>
                </c:pt>
                <c:pt idx="727">
                  <c:v>44230</c:v>
                </c:pt>
                <c:pt idx="728">
                  <c:v>44231</c:v>
                </c:pt>
                <c:pt idx="729">
                  <c:v>44232</c:v>
                </c:pt>
                <c:pt idx="730">
                  <c:v>44235</c:v>
                </c:pt>
                <c:pt idx="731">
                  <c:v>44236</c:v>
                </c:pt>
                <c:pt idx="732">
                  <c:v>44237</c:v>
                </c:pt>
                <c:pt idx="733">
                  <c:v>44238</c:v>
                </c:pt>
                <c:pt idx="734">
                  <c:v>44239</c:v>
                </c:pt>
                <c:pt idx="735">
                  <c:v>44242</c:v>
                </c:pt>
                <c:pt idx="736">
                  <c:v>44243</c:v>
                </c:pt>
                <c:pt idx="737">
                  <c:v>44244</c:v>
                </c:pt>
                <c:pt idx="738">
                  <c:v>44245</c:v>
                </c:pt>
                <c:pt idx="739">
                  <c:v>44246</c:v>
                </c:pt>
                <c:pt idx="740">
                  <c:v>44249</c:v>
                </c:pt>
                <c:pt idx="741">
                  <c:v>44250</c:v>
                </c:pt>
                <c:pt idx="742">
                  <c:v>44251</c:v>
                </c:pt>
                <c:pt idx="743">
                  <c:v>44252</c:v>
                </c:pt>
                <c:pt idx="744">
                  <c:v>44253</c:v>
                </c:pt>
                <c:pt idx="745">
                  <c:v>44256</c:v>
                </c:pt>
                <c:pt idx="746">
                  <c:v>44257</c:v>
                </c:pt>
                <c:pt idx="747">
                  <c:v>44258</c:v>
                </c:pt>
                <c:pt idx="748">
                  <c:v>44259</c:v>
                </c:pt>
                <c:pt idx="749">
                  <c:v>44260</c:v>
                </c:pt>
                <c:pt idx="750">
                  <c:v>44263</c:v>
                </c:pt>
                <c:pt idx="751">
                  <c:v>44264</c:v>
                </c:pt>
                <c:pt idx="752">
                  <c:v>44265</c:v>
                </c:pt>
                <c:pt idx="753">
                  <c:v>44266</c:v>
                </c:pt>
                <c:pt idx="754">
                  <c:v>44267</c:v>
                </c:pt>
                <c:pt idx="755">
                  <c:v>44270</c:v>
                </c:pt>
                <c:pt idx="756">
                  <c:v>44271</c:v>
                </c:pt>
                <c:pt idx="757">
                  <c:v>44272</c:v>
                </c:pt>
                <c:pt idx="758">
                  <c:v>44273</c:v>
                </c:pt>
                <c:pt idx="759">
                  <c:v>44274</c:v>
                </c:pt>
                <c:pt idx="760">
                  <c:v>44277</c:v>
                </c:pt>
                <c:pt idx="761">
                  <c:v>44278</c:v>
                </c:pt>
                <c:pt idx="762">
                  <c:v>44279</c:v>
                </c:pt>
                <c:pt idx="763">
                  <c:v>44280</c:v>
                </c:pt>
                <c:pt idx="764">
                  <c:v>44281</c:v>
                </c:pt>
                <c:pt idx="765">
                  <c:v>44284</c:v>
                </c:pt>
                <c:pt idx="766">
                  <c:v>44285</c:v>
                </c:pt>
                <c:pt idx="767">
                  <c:v>44286</c:v>
                </c:pt>
                <c:pt idx="768">
                  <c:v>44287</c:v>
                </c:pt>
                <c:pt idx="769">
                  <c:v>44288</c:v>
                </c:pt>
                <c:pt idx="770">
                  <c:v>44291</c:v>
                </c:pt>
                <c:pt idx="771">
                  <c:v>44292</c:v>
                </c:pt>
                <c:pt idx="772">
                  <c:v>44293</c:v>
                </c:pt>
                <c:pt idx="773">
                  <c:v>44294</c:v>
                </c:pt>
                <c:pt idx="774">
                  <c:v>44295</c:v>
                </c:pt>
                <c:pt idx="775">
                  <c:v>44298</c:v>
                </c:pt>
                <c:pt idx="776">
                  <c:v>44299</c:v>
                </c:pt>
                <c:pt idx="777">
                  <c:v>44300</c:v>
                </c:pt>
                <c:pt idx="778">
                  <c:v>44301</c:v>
                </c:pt>
                <c:pt idx="779">
                  <c:v>44302</c:v>
                </c:pt>
                <c:pt idx="780">
                  <c:v>44305</c:v>
                </c:pt>
                <c:pt idx="781">
                  <c:v>44306</c:v>
                </c:pt>
                <c:pt idx="782">
                  <c:v>44307</c:v>
                </c:pt>
                <c:pt idx="783">
                  <c:v>44308</c:v>
                </c:pt>
                <c:pt idx="784">
                  <c:v>44309</c:v>
                </c:pt>
                <c:pt idx="785">
                  <c:v>44312</c:v>
                </c:pt>
                <c:pt idx="786">
                  <c:v>44313</c:v>
                </c:pt>
                <c:pt idx="787">
                  <c:v>44314</c:v>
                </c:pt>
                <c:pt idx="788">
                  <c:v>44315</c:v>
                </c:pt>
                <c:pt idx="789">
                  <c:v>44316</c:v>
                </c:pt>
              </c:numCache>
            </c:numRef>
          </c:cat>
          <c:val>
            <c:numRef>
              <c:f>Daily!#REF!</c:f>
              <c:numCache>
                <c:formatCode>0.00</c:formatCode>
                <c:ptCount val="993"/>
                <c:pt idx="1">
                  <c:v>0.10999999999999943</c:v>
                </c:pt>
                <c:pt idx="2">
                  <c:v>0.28000000000001535</c:v>
                </c:pt>
                <c:pt idx="3">
                  <c:v>0</c:v>
                </c:pt>
                <c:pt idx="4">
                  <c:v>0.20000000000000284</c:v>
                </c:pt>
                <c:pt idx="5">
                  <c:v>0.25</c:v>
                </c:pt>
                <c:pt idx="6">
                  <c:v>0</c:v>
                </c:pt>
                <c:pt idx="7">
                  <c:v>-0.45000000000000284</c:v>
                </c:pt>
                <c:pt idx="8">
                  <c:v>0.10999999999999943</c:v>
                </c:pt>
                <c:pt idx="9">
                  <c:v>0.19000000000001194</c:v>
                </c:pt>
                <c:pt idx="10">
                  <c:v>-0.58000000000001251</c:v>
                </c:pt>
                <c:pt idx="11">
                  <c:v>0.36000000000001364</c:v>
                </c:pt>
                <c:pt idx="12">
                  <c:v>0.34000000000000341</c:v>
                </c:pt>
                <c:pt idx="13">
                  <c:v>-0.37000000000000455</c:v>
                </c:pt>
                <c:pt idx="14">
                  <c:v>0.30999999999998806</c:v>
                </c:pt>
                <c:pt idx="15">
                  <c:v>-0.40999999999999659</c:v>
                </c:pt>
                <c:pt idx="16">
                  <c:v>0.75</c:v>
                </c:pt>
                <c:pt idx="17">
                  <c:v>-0.84999999999999432</c:v>
                </c:pt>
                <c:pt idx="18">
                  <c:v>0.74000000000000909</c:v>
                </c:pt>
                <c:pt idx="19">
                  <c:v>-3.0000000000015348E-2</c:v>
                </c:pt>
                <c:pt idx="20">
                  <c:v>-7.9999999999998295E-2</c:v>
                </c:pt>
                <c:pt idx="21">
                  <c:v>0.19000000000001194</c:v>
                </c:pt>
                <c:pt idx="22">
                  <c:v>-0.30000000000001137</c:v>
                </c:pt>
                <c:pt idx="23">
                  <c:v>-1.0699999999999932</c:v>
                </c:pt>
                <c:pt idx="24">
                  <c:v>1.8400000000000034</c:v>
                </c:pt>
                <c:pt idx="25">
                  <c:v>-0.35000000000000853</c:v>
                </c:pt>
                <c:pt idx="26">
                  <c:v>0</c:v>
                </c:pt>
                <c:pt idx="27">
                  <c:v>1.0000000000005116E-2</c:v>
                </c:pt>
                <c:pt idx="28">
                  <c:v>1.3599999999999994</c:v>
                </c:pt>
                <c:pt idx="29">
                  <c:v>-0.23999999999999488</c:v>
                </c:pt>
                <c:pt idx="30">
                  <c:v>0.5899999999999892</c:v>
                </c:pt>
                <c:pt idx="31">
                  <c:v>-0.17000000000000171</c:v>
                </c:pt>
                <c:pt idx="32">
                  <c:v>0.37999999999999545</c:v>
                </c:pt>
                <c:pt idx="33">
                  <c:v>-0.28000000000000114</c:v>
                </c:pt>
                <c:pt idx="34">
                  <c:v>-0.29999999999998295</c:v>
                </c:pt>
                <c:pt idx="35">
                  <c:v>1.1899999999999977</c:v>
                </c:pt>
                <c:pt idx="36">
                  <c:v>-0.68000000000000682</c:v>
                </c:pt>
                <c:pt idx="37">
                  <c:v>0.51000000000000512</c:v>
                </c:pt>
                <c:pt idx="38">
                  <c:v>-0.96999999999999886</c:v>
                </c:pt>
                <c:pt idx="39">
                  <c:v>0</c:v>
                </c:pt>
                <c:pt idx="40">
                  <c:v>0</c:v>
                </c:pt>
                <c:pt idx="41">
                  <c:v>-0.1600000000000108</c:v>
                </c:pt>
                <c:pt idx="42">
                  <c:v>2.460000000000008</c:v>
                </c:pt>
                <c:pt idx="43">
                  <c:v>1.0000000000005116E-2</c:v>
                </c:pt>
                <c:pt idx="44">
                  <c:v>1.4399999999999835</c:v>
                </c:pt>
                <c:pt idx="45">
                  <c:v>-0.14999999999999147</c:v>
                </c:pt>
                <c:pt idx="46">
                  <c:v>-0.32999999999999829</c:v>
                </c:pt>
                <c:pt idx="47">
                  <c:v>2.2199999999999989</c:v>
                </c:pt>
                <c:pt idx="48">
                  <c:v>0.65999999999999659</c:v>
                </c:pt>
                <c:pt idx="49">
                  <c:v>2.0000000000010232E-2</c:v>
                </c:pt>
                <c:pt idx="50">
                  <c:v>0.37999999999998124</c:v>
                </c:pt>
                <c:pt idx="51">
                  <c:v>-0.10999999999998522</c:v>
                </c:pt>
                <c:pt idx="52">
                  <c:v>0.44999999999998863</c:v>
                </c:pt>
                <c:pt idx="53">
                  <c:v>1.0600000000000023</c:v>
                </c:pt>
                <c:pt idx="54">
                  <c:v>-0.79999999999999716</c:v>
                </c:pt>
                <c:pt idx="55">
                  <c:v>-0.28000000000000114</c:v>
                </c:pt>
                <c:pt idx="56">
                  <c:v>-0.28999999999999204</c:v>
                </c:pt>
                <c:pt idx="57">
                  <c:v>0.36999999999999034</c:v>
                </c:pt>
                <c:pt idx="58">
                  <c:v>-1.9999999999996021E-2</c:v>
                </c:pt>
                <c:pt idx="59">
                  <c:v>-0.18000000000000682</c:v>
                </c:pt>
                <c:pt idx="60">
                  <c:v>-0.71999999999999886</c:v>
                </c:pt>
                <c:pt idx="61">
                  <c:v>0.59000000000001762</c:v>
                </c:pt>
                <c:pt idx="62">
                  <c:v>-0.67000000000000171</c:v>
                </c:pt>
                <c:pt idx="63">
                  <c:v>0.48999999999999488</c:v>
                </c:pt>
                <c:pt idx="64">
                  <c:v>-0.39000000000000057</c:v>
                </c:pt>
                <c:pt idx="65">
                  <c:v>-0.10999999999999943</c:v>
                </c:pt>
                <c:pt idx="66">
                  <c:v>-1.9999999999996021E-2</c:v>
                </c:pt>
                <c:pt idx="67">
                  <c:v>-0.46000000000000796</c:v>
                </c:pt>
                <c:pt idx="68">
                  <c:v>3.0000000000001137E-2</c:v>
                </c:pt>
                <c:pt idx="69">
                  <c:v>0.60999999999999943</c:v>
                </c:pt>
                <c:pt idx="70">
                  <c:v>-0.1600000000000108</c:v>
                </c:pt>
                <c:pt idx="71">
                  <c:v>-0.53999999999999204</c:v>
                </c:pt>
                <c:pt idx="72">
                  <c:v>0.94000000000001194</c:v>
                </c:pt>
                <c:pt idx="73">
                  <c:v>-0.42000000000001592</c:v>
                </c:pt>
                <c:pt idx="74">
                  <c:v>0.42000000000000171</c:v>
                </c:pt>
                <c:pt idx="75">
                  <c:v>0.24000000000000909</c:v>
                </c:pt>
                <c:pt idx="76">
                  <c:v>0.28999999999999204</c:v>
                </c:pt>
                <c:pt idx="77">
                  <c:v>-0.45999999999999375</c:v>
                </c:pt>
                <c:pt idx="78">
                  <c:v>0</c:v>
                </c:pt>
                <c:pt idx="79">
                  <c:v>-3.0000000000001137E-2</c:v>
                </c:pt>
                <c:pt idx="80">
                  <c:v>0.19999999999998863</c:v>
                </c:pt>
                <c:pt idx="81">
                  <c:v>0.19000000000001194</c:v>
                </c:pt>
                <c:pt idx="82">
                  <c:v>0.4100000000000108</c:v>
                </c:pt>
                <c:pt idx="83">
                  <c:v>0.19999999999998863</c:v>
                </c:pt>
                <c:pt idx="84">
                  <c:v>7.9999999999998295E-2</c:v>
                </c:pt>
                <c:pt idx="85">
                  <c:v>-0.18000000000000682</c:v>
                </c:pt>
                <c:pt idx="86">
                  <c:v>-1.0300000000000011</c:v>
                </c:pt>
                <c:pt idx="87">
                  <c:v>0</c:v>
                </c:pt>
                <c:pt idx="88">
                  <c:v>-0.25999999999999091</c:v>
                </c:pt>
                <c:pt idx="89">
                  <c:v>0.26999999999999602</c:v>
                </c:pt>
                <c:pt idx="90">
                  <c:v>0.39000000000000057</c:v>
                </c:pt>
                <c:pt idx="91">
                  <c:v>0.46000000000000796</c:v>
                </c:pt>
                <c:pt idx="92">
                  <c:v>-0.49000000000000909</c:v>
                </c:pt>
                <c:pt idx="93">
                  <c:v>1.5</c:v>
                </c:pt>
                <c:pt idx="94">
                  <c:v>-0.26999999999999602</c:v>
                </c:pt>
                <c:pt idx="95">
                  <c:v>0.49000000000000909</c:v>
                </c:pt>
                <c:pt idx="96">
                  <c:v>-0.37000000000001876</c:v>
                </c:pt>
                <c:pt idx="97">
                  <c:v>-0.17000000000000171</c:v>
                </c:pt>
                <c:pt idx="98">
                  <c:v>-0.79999999999998295</c:v>
                </c:pt>
                <c:pt idx="99">
                  <c:v>0.40999999999999659</c:v>
                </c:pt>
                <c:pt idx="100">
                  <c:v>0.67000000000000171</c:v>
                </c:pt>
                <c:pt idx="101">
                  <c:v>-0.26000000000000512</c:v>
                </c:pt>
                <c:pt idx="102">
                  <c:v>-0.18999999999999773</c:v>
                </c:pt>
                <c:pt idx="103">
                  <c:v>9.9999999999994316E-2</c:v>
                </c:pt>
                <c:pt idx="104">
                  <c:v>0.78000000000000114</c:v>
                </c:pt>
                <c:pt idx="105">
                  <c:v>-0.75999999999999091</c:v>
                </c:pt>
                <c:pt idx="106">
                  <c:v>-1.5799999999999983</c:v>
                </c:pt>
                <c:pt idx="107">
                  <c:v>0.45999999999999375</c:v>
                </c:pt>
                <c:pt idx="108">
                  <c:v>0.47999999999998977</c:v>
                </c:pt>
                <c:pt idx="109">
                  <c:v>-0.14999999999999147</c:v>
                </c:pt>
                <c:pt idx="110">
                  <c:v>0</c:v>
                </c:pt>
                <c:pt idx="111">
                  <c:v>-0.90999999999999659</c:v>
                </c:pt>
                <c:pt idx="112">
                  <c:v>0.68000000000000682</c:v>
                </c:pt>
                <c:pt idx="113">
                  <c:v>0.48999999999999488</c:v>
                </c:pt>
                <c:pt idx="114">
                  <c:v>-0.56999999999999318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-7.000000000000739E-2</c:v>
                </c:pt>
                <c:pt idx="121">
                  <c:v>-1.1300000000000097</c:v>
                </c:pt>
                <c:pt idx="122">
                  <c:v>0.30000000000001137</c:v>
                </c:pt>
                <c:pt idx="123">
                  <c:v>-0.46000000000000796</c:v>
                </c:pt>
                <c:pt idx="124">
                  <c:v>-0.26999999999999602</c:v>
                </c:pt>
                <c:pt idx="125">
                  <c:v>0.10999999999999943</c:v>
                </c:pt>
                <c:pt idx="126">
                  <c:v>6.0000000000002274E-2</c:v>
                </c:pt>
                <c:pt idx="127">
                  <c:v>-1.960000000000008</c:v>
                </c:pt>
                <c:pt idx="128">
                  <c:v>-0.11999999999999034</c:v>
                </c:pt>
                <c:pt idx="129">
                  <c:v>-0.20000000000000284</c:v>
                </c:pt>
                <c:pt idx="130">
                  <c:v>1.0799999999999983</c:v>
                </c:pt>
                <c:pt idx="131">
                  <c:v>-1.1099999999999994</c:v>
                </c:pt>
                <c:pt idx="132">
                  <c:v>7.9999999999998295E-2</c:v>
                </c:pt>
                <c:pt idx="133">
                  <c:v>-1.5100000000000051</c:v>
                </c:pt>
                <c:pt idx="134">
                  <c:v>-3.9999999999992042E-2</c:v>
                </c:pt>
                <c:pt idx="135">
                  <c:v>0.19999999999998863</c:v>
                </c:pt>
                <c:pt idx="136">
                  <c:v>-0.32999999999998408</c:v>
                </c:pt>
                <c:pt idx="137">
                  <c:v>0.5</c:v>
                </c:pt>
                <c:pt idx="138">
                  <c:v>-0.64000000000000057</c:v>
                </c:pt>
                <c:pt idx="139">
                  <c:v>0.87999999999999545</c:v>
                </c:pt>
                <c:pt idx="140">
                  <c:v>-1.1700000000000017</c:v>
                </c:pt>
                <c:pt idx="141">
                  <c:v>0</c:v>
                </c:pt>
                <c:pt idx="142">
                  <c:v>0.17000000000000171</c:v>
                </c:pt>
                <c:pt idx="143">
                  <c:v>-1</c:v>
                </c:pt>
                <c:pt idx="144">
                  <c:v>-0.53000000000000114</c:v>
                </c:pt>
                <c:pt idx="145">
                  <c:v>0.25</c:v>
                </c:pt>
                <c:pt idx="146">
                  <c:v>-0.57999999999999829</c:v>
                </c:pt>
                <c:pt idx="147">
                  <c:v>-1.1799999999999926</c:v>
                </c:pt>
                <c:pt idx="148">
                  <c:v>1.2799999999999869</c:v>
                </c:pt>
                <c:pt idx="149">
                  <c:v>-0.67999999999999261</c:v>
                </c:pt>
                <c:pt idx="150">
                  <c:v>-2.2000000000000028</c:v>
                </c:pt>
                <c:pt idx="151">
                  <c:v>1.0599999999999881</c:v>
                </c:pt>
                <c:pt idx="152">
                  <c:v>0.59000000000000341</c:v>
                </c:pt>
                <c:pt idx="153">
                  <c:v>-1.9999999999996021E-2</c:v>
                </c:pt>
                <c:pt idx="154">
                  <c:v>0.25000000000001421</c:v>
                </c:pt>
                <c:pt idx="155">
                  <c:v>-2.0200000000000102</c:v>
                </c:pt>
                <c:pt idx="156">
                  <c:v>-0.14000000000000057</c:v>
                </c:pt>
                <c:pt idx="157">
                  <c:v>-5.9999999999988063E-2</c:v>
                </c:pt>
                <c:pt idx="158">
                  <c:v>-0.6600000000000108</c:v>
                </c:pt>
                <c:pt idx="159">
                  <c:v>0.45999999999999375</c:v>
                </c:pt>
                <c:pt idx="160">
                  <c:v>0.17000000000001592</c:v>
                </c:pt>
                <c:pt idx="161">
                  <c:v>-0.68000000000000682</c:v>
                </c:pt>
                <c:pt idx="162">
                  <c:v>0.18000000000000682</c:v>
                </c:pt>
                <c:pt idx="163">
                  <c:v>8.99999999999892E-2</c:v>
                </c:pt>
                <c:pt idx="164">
                  <c:v>0.17999999999999261</c:v>
                </c:pt>
                <c:pt idx="165">
                  <c:v>0.59000000000000341</c:v>
                </c:pt>
                <c:pt idx="166">
                  <c:v>-4.9999999999997158E-2</c:v>
                </c:pt>
                <c:pt idx="167">
                  <c:v>-0.15999999999999659</c:v>
                </c:pt>
                <c:pt idx="168">
                  <c:v>-0.82000000000000739</c:v>
                </c:pt>
                <c:pt idx="169">
                  <c:v>-1.289999999999992</c:v>
                </c:pt>
                <c:pt idx="170">
                  <c:v>0.26999999999999602</c:v>
                </c:pt>
                <c:pt idx="171">
                  <c:v>1.4399999999999977</c:v>
                </c:pt>
                <c:pt idx="172">
                  <c:v>-0.12000000000000455</c:v>
                </c:pt>
                <c:pt idx="173">
                  <c:v>-1.5099999999999909</c:v>
                </c:pt>
                <c:pt idx="174">
                  <c:v>2.0000000000010232E-2</c:v>
                </c:pt>
                <c:pt idx="175">
                  <c:v>-0.14000000000001478</c:v>
                </c:pt>
                <c:pt idx="176">
                  <c:v>0</c:v>
                </c:pt>
                <c:pt idx="177">
                  <c:v>1.1899999999999977</c:v>
                </c:pt>
                <c:pt idx="178">
                  <c:v>-0.18999999999999773</c:v>
                </c:pt>
                <c:pt idx="179">
                  <c:v>-0.95000000000000284</c:v>
                </c:pt>
                <c:pt idx="180">
                  <c:v>0</c:v>
                </c:pt>
                <c:pt idx="181">
                  <c:v>0</c:v>
                </c:pt>
                <c:pt idx="182">
                  <c:v>-3.9999999999992042E-2</c:v>
                </c:pt>
                <c:pt idx="183">
                  <c:v>4.9999999999997158E-2</c:v>
                </c:pt>
                <c:pt idx="184">
                  <c:v>-0.27999999999998693</c:v>
                </c:pt>
                <c:pt idx="185">
                  <c:v>0.78999999999997783</c:v>
                </c:pt>
                <c:pt idx="186">
                  <c:v>-0.94999999999998863</c:v>
                </c:pt>
                <c:pt idx="187">
                  <c:v>5.9999999999988063E-2</c:v>
                </c:pt>
                <c:pt idx="188">
                  <c:v>0.14000000000001478</c:v>
                </c:pt>
                <c:pt idx="189">
                  <c:v>0.40999999999999659</c:v>
                </c:pt>
                <c:pt idx="190">
                  <c:v>-0.34999999999999432</c:v>
                </c:pt>
                <c:pt idx="191">
                  <c:v>-0.18000000000000682</c:v>
                </c:pt>
                <c:pt idx="192">
                  <c:v>-0.43000000000000682</c:v>
                </c:pt>
                <c:pt idx="193">
                  <c:v>-0.23999999999999488</c:v>
                </c:pt>
                <c:pt idx="194">
                  <c:v>4.9999999999997158E-2</c:v>
                </c:pt>
                <c:pt idx="195">
                  <c:v>0.5</c:v>
                </c:pt>
                <c:pt idx="196">
                  <c:v>2.0000000000010232E-2</c:v>
                </c:pt>
                <c:pt idx="197">
                  <c:v>9.9999999999994316E-2</c:v>
                </c:pt>
                <c:pt idx="198">
                  <c:v>0.27000000000001023</c:v>
                </c:pt>
                <c:pt idx="199">
                  <c:v>-8.0000000000012506E-2</c:v>
                </c:pt>
                <c:pt idx="200">
                  <c:v>-0.99000000000000909</c:v>
                </c:pt>
                <c:pt idx="201">
                  <c:v>9.0000000000017621E-2</c:v>
                </c:pt>
                <c:pt idx="202">
                  <c:v>1.5599999999999881</c:v>
                </c:pt>
                <c:pt idx="203">
                  <c:v>0.49000000000000909</c:v>
                </c:pt>
                <c:pt idx="204">
                  <c:v>-0.29000000000000625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2.5</c:v>
                </c:pt>
                <c:pt idx="210">
                  <c:v>-5.8499999999999943</c:v>
                </c:pt>
                <c:pt idx="211">
                  <c:v>0.92999999999999261</c:v>
                </c:pt>
                <c:pt idx="212">
                  <c:v>-0.56999999999999318</c:v>
                </c:pt>
                <c:pt idx="213">
                  <c:v>-0.69999999999998863</c:v>
                </c:pt>
                <c:pt idx="214">
                  <c:v>0.75999999999999091</c:v>
                </c:pt>
                <c:pt idx="215">
                  <c:v>0.14000000000000057</c:v>
                </c:pt>
                <c:pt idx="216">
                  <c:v>-1.0900000000000034</c:v>
                </c:pt>
                <c:pt idx="217">
                  <c:v>0.81000000000000227</c:v>
                </c:pt>
                <c:pt idx="218">
                  <c:v>0.91999999999998749</c:v>
                </c:pt>
                <c:pt idx="219">
                  <c:v>-0.26999999999999602</c:v>
                </c:pt>
                <c:pt idx="220">
                  <c:v>-0.78999999999999204</c:v>
                </c:pt>
                <c:pt idx="221">
                  <c:v>0.68999999999999773</c:v>
                </c:pt>
                <c:pt idx="222">
                  <c:v>-1.3900000000000006</c:v>
                </c:pt>
                <c:pt idx="223">
                  <c:v>-1.25</c:v>
                </c:pt>
                <c:pt idx="224">
                  <c:v>6.9999999999993179E-2</c:v>
                </c:pt>
                <c:pt idx="225">
                  <c:v>0.33000000000001251</c:v>
                </c:pt>
                <c:pt idx="226">
                  <c:v>1.3599999999999994</c:v>
                </c:pt>
                <c:pt idx="227">
                  <c:v>-0.62000000000000455</c:v>
                </c:pt>
                <c:pt idx="228">
                  <c:v>0.84000000000000341</c:v>
                </c:pt>
                <c:pt idx="229">
                  <c:v>0.73999999999999488</c:v>
                </c:pt>
                <c:pt idx="230">
                  <c:v>-1.2199999999999989</c:v>
                </c:pt>
                <c:pt idx="231">
                  <c:v>-6.0000000000002274E-2</c:v>
                </c:pt>
                <c:pt idx="232">
                  <c:v>-0.23000000000000398</c:v>
                </c:pt>
                <c:pt idx="233">
                  <c:v>-0.37999999999999545</c:v>
                </c:pt>
                <c:pt idx="234">
                  <c:v>4.0000000000006253E-2</c:v>
                </c:pt>
                <c:pt idx="235">
                  <c:v>-1.2400000000000091</c:v>
                </c:pt>
                <c:pt idx="236">
                  <c:v>0.93000000000000682</c:v>
                </c:pt>
                <c:pt idx="237">
                  <c:v>0.62999999999999545</c:v>
                </c:pt>
                <c:pt idx="238">
                  <c:v>-0.38999999999998636</c:v>
                </c:pt>
                <c:pt idx="239">
                  <c:v>-0.57000000000000739</c:v>
                </c:pt>
                <c:pt idx="240">
                  <c:v>0.25</c:v>
                </c:pt>
                <c:pt idx="241">
                  <c:v>0.57999999999999829</c:v>
                </c:pt>
                <c:pt idx="242">
                  <c:v>0.21999999999999886</c:v>
                </c:pt>
                <c:pt idx="243">
                  <c:v>0.32999999999999829</c:v>
                </c:pt>
                <c:pt idx="244">
                  <c:v>0.76999999999999602</c:v>
                </c:pt>
                <c:pt idx="245">
                  <c:v>-0.17999999999999261</c:v>
                </c:pt>
                <c:pt idx="246">
                  <c:v>0.20000000000000284</c:v>
                </c:pt>
                <c:pt idx="247">
                  <c:v>-0.79000000000000625</c:v>
                </c:pt>
                <c:pt idx="248">
                  <c:v>0.37999999999999545</c:v>
                </c:pt>
                <c:pt idx="249">
                  <c:v>0</c:v>
                </c:pt>
                <c:pt idx="250">
                  <c:v>-1.0999999999999943</c:v>
                </c:pt>
                <c:pt idx="251">
                  <c:v>0.65000000000000568</c:v>
                </c:pt>
                <c:pt idx="252">
                  <c:v>0.14000000000000057</c:v>
                </c:pt>
                <c:pt idx="253">
                  <c:v>5.9999999999988063E-2</c:v>
                </c:pt>
                <c:pt idx="254">
                  <c:v>1.3800000000000097</c:v>
                </c:pt>
                <c:pt idx="255">
                  <c:v>1.0499999999999972</c:v>
                </c:pt>
                <c:pt idx="256">
                  <c:v>-0.46000000000000796</c:v>
                </c:pt>
                <c:pt idx="257">
                  <c:v>-4.9999999999997158E-2</c:v>
                </c:pt>
                <c:pt idx="258">
                  <c:v>0.14000000000000057</c:v>
                </c:pt>
                <c:pt idx="259">
                  <c:v>0</c:v>
                </c:pt>
                <c:pt idx="260">
                  <c:v>-0.59000000000000341</c:v>
                </c:pt>
                <c:pt idx="261">
                  <c:v>0.25</c:v>
                </c:pt>
                <c:pt idx="262">
                  <c:v>0.38000000000000966</c:v>
                </c:pt>
                <c:pt idx="263">
                  <c:v>-4.9999999999997158E-2</c:v>
                </c:pt>
                <c:pt idx="264">
                  <c:v>-7.9999999999998295E-2</c:v>
                </c:pt>
                <c:pt idx="265">
                  <c:v>1.4299999999999926</c:v>
                </c:pt>
                <c:pt idx="266">
                  <c:v>0.37999999999999545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-0.37000000000000455</c:v>
                </c:pt>
                <c:pt idx="271">
                  <c:v>-1.0099999999999909</c:v>
                </c:pt>
                <c:pt idx="272">
                  <c:v>-1.9999999999996021E-2</c:v>
                </c:pt>
                <c:pt idx="273">
                  <c:v>0.18999999999999773</c:v>
                </c:pt>
                <c:pt idx="274">
                  <c:v>-0.15999999999999659</c:v>
                </c:pt>
                <c:pt idx="275">
                  <c:v>1.0400000000000063</c:v>
                </c:pt>
                <c:pt idx="276">
                  <c:v>-0.24000000000000909</c:v>
                </c:pt>
                <c:pt idx="277">
                  <c:v>8.99999999999892E-2</c:v>
                </c:pt>
                <c:pt idx="278">
                  <c:v>-0.85999999999998522</c:v>
                </c:pt>
                <c:pt idx="279">
                  <c:v>-0.40000000000000568</c:v>
                </c:pt>
                <c:pt idx="280">
                  <c:v>0</c:v>
                </c:pt>
                <c:pt idx="281">
                  <c:v>0.78000000000000114</c:v>
                </c:pt>
                <c:pt idx="282">
                  <c:v>-1.25</c:v>
                </c:pt>
                <c:pt idx="283">
                  <c:v>1.289999999999992</c:v>
                </c:pt>
                <c:pt idx="284">
                  <c:v>-0.72999999999998977</c:v>
                </c:pt>
                <c:pt idx="285">
                  <c:v>0.79999999999999716</c:v>
                </c:pt>
                <c:pt idx="286">
                  <c:v>0.70999999999999375</c:v>
                </c:pt>
                <c:pt idx="287">
                  <c:v>-0.46999999999999886</c:v>
                </c:pt>
                <c:pt idx="288">
                  <c:v>0.10999999999999943</c:v>
                </c:pt>
                <c:pt idx="289">
                  <c:v>0.97000000000001307</c:v>
                </c:pt>
                <c:pt idx="290">
                  <c:v>-1.1200000000000188</c:v>
                </c:pt>
                <c:pt idx="291">
                  <c:v>4.0000000000020464E-2</c:v>
                </c:pt>
                <c:pt idx="292">
                  <c:v>0</c:v>
                </c:pt>
                <c:pt idx="293">
                  <c:v>-0.32000000000000739</c:v>
                </c:pt>
                <c:pt idx="294">
                  <c:v>0</c:v>
                </c:pt>
                <c:pt idx="295">
                  <c:v>-0.11000000000001364</c:v>
                </c:pt>
                <c:pt idx="296">
                  <c:v>-1.5999999999999943</c:v>
                </c:pt>
                <c:pt idx="297">
                  <c:v>1.4100000000000108</c:v>
                </c:pt>
                <c:pt idx="298">
                  <c:v>-6.0000000000002274E-2</c:v>
                </c:pt>
                <c:pt idx="299">
                  <c:v>-0.93999999999999773</c:v>
                </c:pt>
                <c:pt idx="300">
                  <c:v>9.0000000000003411E-2</c:v>
                </c:pt>
                <c:pt idx="301">
                  <c:v>-2.4700000000000131</c:v>
                </c:pt>
                <c:pt idx="302">
                  <c:v>0.10000000000000853</c:v>
                </c:pt>
                <c:pt idx="303">
                  <c:v>-1.0700000000000074</c:v>
                </c:pt>
                <c:pt idx="304">
                  <c:v>0.76999999999999602</c:v>
                </c:pt>
                <c:pt idx="305">
                  <c:v>-0.5899999999999892</c:v>
                </c:pt>
                <c:pt idx="306">
                  <c:v>0.21000000000000796</c:v>
                </c:pt>
                <c:pt idx="307">
                  <c:v>-1.4700000000000131</c:v>
                </c:pt>
                <c:pt idx="308">
                  <c:v>0.51000000000000512</c:v>
                </c:pt>
                <c:pt idx="309">
                  <c:v>0.14999999999999147</c:v>
                </c:pt>
                <c:pt idx="310">
                  <c:v>-1.7800000000000011</c:v>
                </c:pt>
                <c:pt idx="311">
                  <c:v>-0.51999999999999602</c:v>
                </c:pt>
                <c:pt idx="312">
                  <c:v>0.51999999999999602</c:v>
                </c:pt>
                <c:pt idx="313">
                  <c:v>0.92000000000001592</c:v>
                </c:pt>
                <c:pt idx="314">
                  <c:v>3.7199999999999847</c:v>
                </c:pt>
                <c:pt idx="315">
                  <c:v>-2.9699999999999847</c:v>
                </c:pt>
                <c:pt idx="316">
                  <c:v>-2.4900000000000091</c:v>
                </c:pt>
                <c:pt idx="317">
                  <c:v>0.4100000000000108</c:v>
                </c:pt>
                <c:pt idx="318">
                  <c:v>0.28999999999997783</c:v>
                </c:pt>
                <c:pt idx="319">
                  <c:v>0.68000000000000682</c:v>
                </c:pt>
                <c:pt idx="320">
                  <c:v>-1.3199999999999932</c:v>
                </c:pt>
                <c:pt idx="321">
                  <c:v>6.0000000000002274E-2</c:v>
                </c:pt>
                <c:pt idx="322">
                  <c:v>0.17999999999999261</c:v>
                </c:pt>
                <c:pt idx="323">
                  <c:v>0.17000000000000171</c:v>
                </c:pt>
                <c:pt idx="324">
                  <c:v>-9.0000000000017621E-2</c:v>
                </c:pt>
                <c:pt idx="325">
                  <c:v>1.0600000000000165</c:v>
                </c:pt>
                <c:pt idx="326">
                  <c:v>-8.99999999999892E-2</c:v>
                </c:pt>
                <c:pt idx="327">
                  <c:v>-5.0000000000011369E-2</c:v>
                </c:pt>
                <c:pt idx="328">
                  <c:v>-0.42999999999999261</c:v>
                </c:pt>
                <c:pt idx="329">
                  <c:v>0.38999999999998636</c:v>
                </c:pt>
                <c:pt idx="330">
                  <c:v>-0.47999999999998977</c:v>
                </c:pt>
                <c:pt idx="331">
                  <c:v>0.57999999999999829</c:v>
                </c:pt>
                <c:pt idx="332">
                  <c:v>0.85999999999999943</c:v>
                </c:pt>
                <c:pt idx="333">
                  <c:v>-1.4300000000000068</c:v>
                </c:pt>
                <c:pt idx="334">
                  <c:v>2.6500000000000057</c:v>
                </c:pt>
                <c:pt idx="335">
                  <c:v>-0.53000000000000114</c:v>
                </c:pt>
                <c:pt idx="336">
                  <c:v>-0.78999999999999204</c:v>
                </c:pt>
                <c:pt idx="337">
                  <c:v>-2.0600000000000023</c:v>
                </c:pt>
                <c:pt idx="338">
                  <c:v>-1.7700000000000102</c:v>
                </c:pt>
                <c:pt idx="339">
                  <c:v>0</c:v>
                </c:pt>
                <c:pt idx="340">
                  <c:v>0</c:v>
                </c:pt>
                <c:pt idx="341">
                  <c:v>0.77000000000001023</c:v>
                </c:pt>
                <c:pt idx="342">
                  <c:v>1.0300000000000011</c:v>
                </c:pt>
                <c:pt idx="343">
                  <c:v>-0.12000000000000455</c:v>
                </c:pt>
                <c:pt idx="344">
                  <c:v>-1.6299999999999955</c:v>
                </c:pt>
                <c:pt idx="345">
                  <c:v>0.96999999999999886</c:v>
                </c:pt>
                <c:pt idx="346">
                  <c:v>-0.43999999999999773</c:v>
                </c:pt>
                <c:pt idx="347">
                  <c:v>1.1599999999999966</c:v>
                </c:pt>
                <c:pt idx="348">
                  <c:v>-1.3400000000000034</c:v>
                </c:pt>
                <c:pt idx="349">
                  <c:v>-0.18999999999999773</c:v>
                </c:pt>
                <c:pt idx="350">
                  <c:v>1.3000000000000114</c:v>
                </c:pt>
                <c:pt idx="351">
                  <c:v>-0.24000000000000909</c:v>
                </c:pt>
                <c:pt idx="352">
                  <c:v>-0.20000000000000284</c:v>
                </c:pt>
                <c:pt idx="353">
                  <c:v>-0.11999999999999034</c:v>
                </c:pt>
                <c:pt idx="354">
                  <c:v>-0.99000000000000909</c:v>
                </c:pt>
                <c:pt idx="355">
                  <c:v>-0.92000000000000171</c:v>
                </c:pt>
                <c:pt idx="356">
                  <c:v>0.54000000000000625</c:v>
                </c:pt>
                <c:pt idx="357">
                  <c:v>-1.1799999999999926</c:v>
                </c:pt>
                <c:pt idx="358">
                  <c:v>0.53999999999997783</c:v>
                </c:pt>
                <c:pt idx="359">
                  <c:v>0.33000000000001251</c:v>
                </c:pt>
                <c:pt idx="360">
                  <c:v>-0.81999999999999318</c:v>
                </c:pt>
                <c:pt idx="361">
                  <c:v>0.34999999999999432</c:v>
                </c:pt>
                <c:pt idx="362">
                  <c:v>0.46000000000000796</c:v>
                </c:pt>
                <c:pt idx="363">
                  <c:v>-0.44000000000001194</c:v>
                </c:pt>
                <c:pt idx="364">
                  <c:v>0</c:v>
                </c:pt>
                <c:pt idx="365">
                  <c:v>0.54999999999999716</c:v>
                </c:pt>
                <c:pt idx="366">
                  <c:v>-0.11999999999999034</c:v>
                </c:pt>
                <c:pt idx="367">
                  <c:v>-0.15000000000000568</c:v>
                </c:pt>
                <c:pt idx="368">
                  <c:v>9.0000000000003411E-2</c:v>
                </c:pt>
                <c:pt idx="369">
                  <c:v>-0.23000000000000398</c:v>
                </c:pt>
                <c:pt idx="370">
                  <c:v>0.14000000000000057</c:v>
                </c:pt>
                <c:pt idx="371">
                  <c:v>0.39000000000000057</c:v>
                </c:pt>
                <c:pt idx="372">
                  <c:v>-0.31000000000000227</c:v>
                </c:pt>
                <c:pt idx="373">
                  <c:v>0.13000000000000966</c:v>
                </c:pt>
                <c:pt idx="374">
                  <c:v>0.45999999999999375</c:v>
                </c:pt>
                <c:pt idx="375">
                  <c:v>-0.22999999999998977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-1.0900000000000034</c:v>
                </c:pt>
                <c:pt idx="382">
                  <c:v>-0.29000000000000625</c:v>
                </c:pt>
                <c:pt idx="383">
                  <c:v>-2.0000000000010232E-2</c:v>
                </c:pt>
                <c:pt idx="384">
                  <c:v>-7.9999999999998295E-2</c:v>
                </c:pt>
                <c:pt idx="385">
                  <c:v>-2.9999999999986926E-2</c:v>
                </c:pt>
                <c:pt idx="386">
                  <c:v>0.39000000000000057</c:v>
                </c:pt>
                <c:pt idx="387">
                  <c:v>0.14000000000000057</c:v>
                </c:pt>
                <c:pt idx="388">
                  <c:v>0.59999999999999432</c:v>
                </c:pt>
                <c:pt idx="389">
                  <c:v>1.9000000000000057</c:v>
                </c:pt>
                <c:pt idx="390">
                  <c:v>-0.34000000000001762</c:v>
                </c:pt>
                <c:pt idx="391">
                  <c:v>0.12000000000000455</c:v>
                </c:pt>
                <c:pt idx="392">
                  <c:v>-9.9999999999994316E-2</c:v>
                </c:pt>
                <c:pt idx="393">
                  <c:v>0.14000000000000057</c:v>
                </c:pt>
                <c:pt idx="394">
                  <c:v>0.15999999999999659</c:v>
                </c:pt>
                <c:pt idx="395">
                  <c:v>0</c:v>
                </c:pt>
                <c:pt idx="396">
                  <c:v>-0.25999999999999091</c:v>
                </c:pt>
                <c:pt idx="397">
                  <c:v>-0.59000000000000341</c:v>
                </c:pt>
                <c:pt idx="398">
                  <c:v>0.85999999999999943</c:v>
                </c:pt>
                <c:pt idx="399">
                  <c:v>0.70999999999999375</c:v>
                </c:pt>
                <c:pt idx="400">
                  <c:v>0.59000000000000341</c:v>
                </c:pt>
                <c:pt idx="401">
                  <c:v>-0.82999999999999829</c:v>
                </c:pt>
                <c:pt idx="402">
                  <c:v>0.23000000000000398</c:v>
                </c:pt>
                <c:pt idx="403">
                  <c:v>0.29999999999999716</c:v>
                </c:pt>
                <c:pt idx="404">
                  <c:v>1.0600000000000023</c:v>
                </c:pt>
                <c:pt idx="405">
                  <c:v>0.22999999999998977</c:v>
                </c:pt>
                <c:pt idx="406">
                  <c:v>0</c:v>
                </c:pt>
                <c:pt idx="407">
                  <c:v>0.85000000000000853</c:v>
                </c:pt>
                <c:pt idx="408">
                  <c:v>0.70999999999999375</c:v>
                </c:pt>
                <c:pt idx="409">
                  <c:v>-0.51999999999999602</c:v>
                </c:pt>
                <c:pt idx="410">
                  <c:v>-0.82999999999999829</c:v>
                </c:pt>
                <c:pt idx="411">
                  <c:v>0.57000000000000739</c:v>
                </c:pt>
                <c:pt idx="412">
                  <c:v>0.26999999999999602</c:v>
                </c:pt>
                <c:pt idx="413">
                  <c:v>0.45999999999999375</c:v>
                </c:pt>
                <c:pt idx="414">
                  <c:v>-0.31000000000000227</c:v>
                </c:pt>
                <c:pt idx="415">
                  <c:v>-0.14000000000000057</c:v>
                </c:pt>
                <c:pt idx="416">
                  <c:v>0.12000000000000455</c:v>
                </c:pt>
                <c:pt idx="417">
                  <c:v>3.9999999999992042E-2</c:v>
                </c:pt>
                <c:pt idx="418">
                  <c:v>-0.34999999999999432</c:v>
                </c:pt>
                <c:pt idx="419">
                  <c:v>5.0000000000011369E-2</c:v>
                </c:pt>
                <c:pt idx="420">
                  <c:v>-0.19000000000001194</c:v>
                </c:pt>
                <c:pt idx="421">
                  <c:v>-0.15999999999999659</c:v>
                </c:pt>
                <c:pt idx="422">
                  <c:v>4.9999999999997158E-2</c:v>
                </c:pt>
                <c:pt idx="423">
                  <c:v>0.40999999999999659</c:v>
                </c:pt>
                <c:pt idx="424">
                  <c:v>-0.70999999999999375</c:v>
                </c:pt>
                <c:pt idx="425">
                  <c:v>-0.67000000000000171</c:v>
                </c:pt>
                <c:pt idx="426">
                  <c:v>-0.23999999999999488</c:v>
                </c:pt>
                <c:pt idx="427">
                  <c:v>9.9999999999994316E-2</c:v>
                </c:pt>
                <c:pt idx="428">
                  <c:v>-0.25</c:v>
                </c:pt>
                <c:pt idx="429">
                  <c:v>-0.20999999999999375</c:v>
                </c:pt>
                <c:pt idx="430">
                  <c:v>0.38999999999998636</c:v>
                </c:pt>
                <c:pt idx="431">
                  <c:v>-0.52999999999998693</c:v>
                </c:pt>
                <c:pt idx="432">
                  <c:v>0.76999999999999602</c:v>
                </c:pt>
                <c:pt idx="433">
                  <c:v>0.23000000000000398</c:v>
                </c:pt>
                <c:pt idx="434">
                  <c:v>-0.65999999999999659</c:v>
                </c:pt>
                <c:pt idx="435">
                  <c:v>1.1999999999999886</c:v>
                </c:pt>
                <c:pt idx="436">
                  <c:v>0</c:v>
                </c:pt>
                <c:pt idx="437">
                  <c:v>0</c:v>
                </c:pt>
                <c:pt idx="438">
                  <c:v>1.4210854715202004E-14</c:v>
                </c:pt>
                <c:pt idx="439">
                  <c:v>-8.0000000000012506E-2</c:v>
                </c:pt>
                <c:pt idx="440">
                  <c:v>0.73000000000000398</c:v>
                </c:pt>
                <c:pt idx="441">
                  <c:v>-0.34999999999999432</c:v>
                </c:pt>
                <c:pt idx="442">
                  <c:v>0</c:v>
                </c:pt>
                <c:pt idx="443">
                  <c:v>-0.92000000000000171</c:v>
                </c:pt>
                <c:pt idx="444">
                  <c:v>1.25</c:v>
                </c:pt>
                <c:pt idx="445">
                  <c:v>-0.9100000000000108</c:v>
                </c:pt>
                <c:pt idx="446">
                  <c:v>1.2000000000000028</c:v>
                </c:pt>
                <c:pt idx="447">
                  <c:v>-0.40999999999999659</c:v>
                </c:pt>
                <c:pt idx="448">
                  <c:v>0.94999999999998863</c:v>
                </c:pt>
                <c:pt idx="449">
                  <c:v>5.0000000000011369E-2</c:v>
                </c:pt>
                <c:pt idx="450">
                  <c:v>-1.210000000000008</c:v>
                </c:pt>
                <c:pt idx="451">
                  <c:v>1.4000000000000057</c:v>
                </c:pt>
                <c:pt idx="452">
                  <c:v>9.0000000000003411E-2</c:v>
                </c:pt>
                <c:pt idx="453">
                  <c:v>-0.21999999999999886</c:v>
                </c:pt>
                <c:pt idx="454">
                  <c:v>0.28000000000000114</c:v>
                </c:pt>
                <c:pt idx="455">
                  <c:v>1.2799999999999869</c:v>
                </c:pt>
                <c:pt idx="456">
                  <c:v>0.70000000000001705</c:v>
                </c:pt>
                <c:pt idx="457">
                  <c:v>1.999999999998181E-2</c:v>
                </c:pt>
                <c:pt idx="458">
                  <c:v>-0.95999999999999375</c:v>
                </c:pt>
                <c:pt idx="459">
                  <c:v>0.13000000000000966</c:v>
                </c:pt>
                <c:pt idx="460">
                  <c:v>0</c:v>
                </c:pt>
                <c:pt idx="461">
                  <c:v>0</c:v>
                </c:pt>
                <c:pt idx="462">
                  <c:v>2.1699999999999875</c:v>
                </c:pt>
                <c:pt idx="463">
                  <c:v>-1.1999999999999886</c:v>
                </c:pt>
                <c:pt idx="464">
                  <c:v>0</c:v>
                </c:pt>
                <c:pt idx="465">
                  <c:v>-0.34000000000000341</c:v>
                </c:pt>
                <c:pt idx="466">
                  <c:v>0.91999999999998749</c:v>
                </c:pt>
                <c:pt idx="467">
                  <c:v>-0.14999999999999147</c:v>
                </c:pt>
                <c:pt idx="468">
                  <c:v>-1.2600000000000051</c:v>
                </c:pt>
                <c:pt idx="469">
                  <c:v>0.38000000000000966</c:v>
                </c:pt>
                <c:pt idx="470">
                  <c:v>-9.0000000000003411E-2</c:v>
                </c:pt>
                <c:pt idx="471">
                  <c:v>0.14999999999999147</c:v>
                </c:pt>
                <c:pt idx="472">
                  <c:v>1.9500000000000028</c:v>
                </c:pt>
                <c:pt idx="473">
                  <c:v>-1.8799999999999955</c:v>
                </c:pt>
                <c:pt idx="474">
                  <c:v>-0.20999999999999375</c:v>
                </c:pt>
                <c:pt idx="475">
                  <c:v>8.99999999999892E-2</c:v>
                </c:pt>
                <c:pt idx="476">
                  <c:v>-0.79999999999999716</c:v>
                </c:pt>
                <c:pt idx="477">
                  <c:v>-0.21999999999999886</c:v>
                </c:pt>
                <c:pt idx="478">
                  <c:v>0.18999999999999773</c:v>
                </c:pt>
                <c:pt idx="479">
                  <c:v>-0.3399999999999892</c:v>
                </c:pt>
                <c:pt idx="480">
                  <c:v>-3.0000000000001137E-2</c:v>
                </c:pt>
                <c:pt idx="481">
                  <c:v>0.34999999999999432</c:v>
                </c:pt>
                <c:pt idx="482">
                  <c:v>3.0000000000001137E-2</c:v>
                </c:pt>
                <c:pt idx="483">
                  <c:v>0.48000000000000398</c:v>
                </c:pt>
                <c:pt idx="484">
                  <c:v>0.15999999999999659</c:v>
                </c:pt>
                <c:pt idx="485">
                  <c:v>0.62999999999999545</c:v>
                </c:pt>
                <c:pt idx="486">
                  <c:v>-0.71999999999999886</c:v>
                </c:pt>
                <c:pt idx="487">
                  <c:v>0.96000000000000796</c:v>
                </c:pt>
                <c:pt idx="488">
                  <c:v>-1.6799999999999926</c:v>
                </c:pt>
                <c:pt idx="489">
                  <c:v>0.47999999999998977</c:v>
                </c:pt>
                <c:pt idx="490">
                  <c:v>0.63000000000000966</c:v>
                </c:pt>
                <c:pt idx="491">
                  <c:v>6.9999999999978968E-2</c:v>
                </c:pt>
                <c:pt idx="492">
                  <c:v>-5.9999999999988063E-2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58-4C7A-9B24-445909C71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8437224"/>
        <c:axId val="537789608"/>
      </c:barChar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Daily!$P$11:$P$1003</c:f>
              <c:numCache>
                <c:formatCode>m/d/yyyy</c:formatCode>
                <c:ptCount val="993"/>
                <c:pt idx="0">
                  <c:v>43213</c:v>
                </c:pt>
                <c:pt idx="1">
                  <c:v>43214</c:v>
                </c:pt>
                <c:pt idx="2">
                  <c:v>43215</c:v>
                </c:pt>
                <c:pt idx="3">
                  <c:v>43216</c:v>
                </c:pt>
                <c:pt idx="4">
                  <c:v>43217</c:v>
                </c:pt>
                <c:pt idx="5">
                  <c:v>43220</c:v>
                </c:pt>
                <c:pt idx="6">
                  <c:v>43221</c:v>
                </c:pt>
                <c:pt idx="7">
                  <c:v>43222</c:v>
                </c:pt>
                <c:pt idx="8">
                  <c:v>43223</c:v>
                </c:pt>
                <c:pt idx="9">
                  <c:v>43224</c:v>
                </c:pt>
                <c:pt idx="10">
                  <c:v>43227</c:v>
                </c:pt>
                <c:pt idx="11">
                  <c:v>43228</c:v>
                </c:pt>
                <c:pt idx="12">
                  <c:v>43229</c:v>
                </c:pt>
                <c:pt idx="13">
                  <c:v>43230</c:v>
                </c:pt>
                <c:pt idx="14">
                  <c:v>43231</c:v>
                </c:pt>
                <c:pt idx="15">
                  <c:v>43234</c:v>
                </c:pt>
                <c:pt idx="16">
                  <c:v>43235</c:v>
                </c:pt>
                <c:pt idx="17">
                  <c:v>43236</c:v>
                </c:pt>
                <c:pt idx="18">
                  <c:v>43237</c:v>
                </c:pt>
                <c:pt idx="19">
                  <c:v>43238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43248</c:v>
                </c:pt>
                <c:pt idx="26">
                  <c:v>43249</c:v>
                </c:pt>
                <c:pt idx="27">
                  <c:v>43250</c:v>
                </c:pt>
                <c:pt idx="28">
                  <c:v>43251</c:v>
                </c:pt>
                <c:pt idx="29">
                  <c:v>43252</c:v>
                </c:pt>
                <c:pt idx="30">
                  <c:v>43255</c:v>
                </c:pt>
                <c:pt idx="31">
                  <c:v>43256</c:v>
                </c:pt>
                <c:pt idx="32">
                  <c:v>43257</c:v>
                </c:pt>
                <c:pt idx="33">
                  <c:v>43258</c:v>
                </c:pt>
                <c:pt idx="34">
                  <c:v>43259</c:v>
                </c:pt>
                <c:pt idx="35">
                  <c:v>43262</c:v>
                </c:pt>
                <c:pt idx="36">
                  <c:v>43263</c:v>
                </c:pt>
                <c:pt idx="37">
                  <c:v>43264</c:v>
                </c:pt>
                <c:pt idx="38">
                  <c:v>43265</c:v>
                </c:pt>
                <c:pt idx="39">
                  <c:v>43266</c:v>
                </c:pt>
                <c:pt idx="40">
                  <c:v>43269</c:v>
                </c:pt>
                <c:pt idx="41">
                  <c:v>43270</c:v>
                </c:pt>
                <c:pt idx="42">
                  <c:v>43271</c:v>
                </c:pt>
                <c:pt idx="43">
                  <c:v>43272</c:v>
                </c:pt>
                <c:pt idx="44">
                  <c:v>43273</c:v>
                </c:pt>
                <c:pt idx="45">
                  <c:v>43276</c:v>
                </c:pt>
                <c:pt idx="46">
                  <c:v>43277</c:v>
                </c:pt>
                <c:pt idx="47">
                  <c:v>43278</c:v>
                </c:pt>
                <c:pt idx="48">
                  <c:v>43279</c:v>
                </c:pt>
                <c:pt idx="49">
                  <c:v>43280</c:v>
                </c:pt>
                <c:pt idx="50">
                  <c:v>43283</c:v>
                </c:pt>
                <c:pt idx="51">
                  <c:v>43284</c:v>
                </c:pt>
                <c:pt idx="52">
                  <c:v>43285</c:v>
                </c:pt>
                <c:pt idx="53">
                  <c:v>43286</c:v>
                </c:pt>
                <c:pt idx="54">
                  <c:v>43287</c:v>
                </c:pt>
                <c:pt idx="55">
                  <c:v>43290</c:v>
                </c:pt>
                <c:pt idx="56">
                  <c:v>43291</c:v>
                </c:pt>
                <c:pt idx="57">
                  <c:v>43292</c:v>
                </c:pt>
                <c:pt idx="58">
                  <c:v>43293</c:v>
                </c:pt>
                <c:pt idx="59">
                  <c:v>43294</c:v>
                </c:pt>
                <c:pt idx="60">
                  <c:v>43297</c:v>
                </c:pt>
                <c:pt idx="61">
                  <c:v>43298</c:v>
                </c:pt>
                <c:pt idx="62">
                  <c:v>43299</c:v>
                </c:pt>
                <c:pt idx="63">
                  <c:v>43300</c:v>
                </c:pt>
                <c:pt idx="64">
                  <c:v>43301</c:v>
                </c:pt>
                <c:pt idx="65">
                  <c:v>43304</c:v>
                </c:pt>
                <c:pt idx="66">
                  <c:v>43305</c:v>
                </c:pt>
                <c:pt idx="67">
                  <c:v>43306</c:v>
                </c:pt>
                <c:pt idx="68">
                  <c:v>43307</c:v>
                </c:pt>
                <c:pt idx="69">
                  <c:v>43308</c:v>
                </c:pt>
                <c:pt idx="70">
                  <c:v>43311</c:v>
                </c:pt>
                <c:pt idx="71">
                  <c:v>43312</c:v>
                </c:pt>
                <c:pt idx="72">
                  <c:v>43313</c:v>
                </c:pt>
                <c:pt idx="73">
                  <c:v>43314</c:v>
                </c:pt>
                <c:pt idx="74">
                  <c:v>43315</c:v>
                </c:pt>
                <c:pt idx="75">
                  <c:v>43318</c:v>
                </c:pt>
                <c:pt idx="76">
                  <c:v>43319</c:v>
                </c:pt>
                <c:pt idx="77">
                  <c:v>43320</c:v>
                </c:pt>
                <c:pt idx="78">
                  <c:v>43321</c:v>
                </c:pt>
                <c:pt idx="79">
                  <c:v>43322</c:v>
                </c:pt>
                <c:pt idx="80">
                  <c:v>43325</c:v>
                </c:pt>
                <c:pt idx="81">
                  <c:v>43326</c:v>
                </c:pt>
                <c:pt idx="82">
                  <c:v>43327</c:v>
                </c:pt>
                <c:pt idx="83">
                  <c:v>43328</c:v>
                </c:pt>
                <c:pt idx="84">
                  <c:v>43329</c:v>
                </c:pt>
                <c:pt idx="85">
                  <c:v>43332</c:v>
                </c:pt>
                <c:pt idx="86">
                  <c:v>43333</c:v>
                </c:pt>
                <c:pt idx="87">
                  <c:v>43334</c:v>
                </c:pt>
                <c:pt idx="88">
                  <c:v>43335</c:v>
                </c:pt>
                <c:pt idx="89">
                  <c:v>43336</c:v>
                </c:pt>
                <c:pt idx="90">
                  <c:v>43339</c:v>
                </c:pt>
                <c:pt idx="91">
                  <c:v>43340</c:v>
                </c:pt>
                <c:pt idx="92">
                  <c:v>43341</c:v>
                </c:pt>
                <c:pt idx="93">
                  <c:v>43342</c:v>
                </c:pt>
                <c:pt idx="94">
                  <c:v>43343</c:v>
                </c:pt>
                <c:pt idx="95">
                  <c:v>43346</c:v>
                </c:pt>
                <c:pt idx="96">
                  <c:v>43347</c:v>
                </c:pt>
                <c:pt idx="97">
                  <c:v>43348</c:v>
                </c:pt>
                <c:pt idx="98">
                  <c:v>43349</c:v>
                </c:pt>
                <c:pt idx="99">
                  <c:v>43350</c:v>
                </c:pt>
                <c:pt idx="100">
                  <c:v>43353</c:v>
                </c:pt>
                <c:pt idx="101">
                  <c:v>43354</c:v>
                </c:pt>
                <c:pt idx="102">
                  <c:v>43355</c:v>
                </c:pt>
                <c:pt idx="103">
                  <c:v>43356</c:v>
                </c:pt>
                <c:pt idx="104">
                  <c:v>43357</c:v>
                </c:pt>
                <c:pt idx="105">
                  <c:v>43360</c:v>
                </c:pt>
                <c:pt idx="106">
                  <c:v>43361</c:v>
                </c:pt>
                <c:pt idx="107">
                  <c:v>43362</c:v>
                </c:pt>
                <c:pt idx="108">
                  <c:v>43363</c:v>
                </c:pt>
                <c:pt idx="109">
                  <c:v>43364</c:v>
                </c:pt>
                <c:pt idx="110">
                  <c:v>43367</c:v>
                </c:pt>
                <c:pt idx="111">
                  <c:v>43368</c:v>
                </c:pt>
                <c:pt idx="112">
                  <c:v>43369</c:v>
                </c:pt>
                <c:pt idx="113">
                  <c:v>43370</c:v>
                </c:pt>
                <c:pt idx="114">
                  <c:v>43371</c:v>
                </c:pt>
                <c:pt idx="115">
                  <c:v>43374</c:v>
                </c:pt>
                <c:pt idx="116">
                  <c:v>43375</c:v>
                </c:pt>
                <c:pt idx="117">
                  <c:v>43376</c:v>
                </c:pt>
                <c:pt idx="118">
                  <c:v>43377</c:v>
                </c:pt>
                <c:pt idx="119">
                  <c:v>43378</c:v>
                </c:pt>
                <c:pt idx="120">
                  <c:v>43381</c:v>
                </c:pt>
                <c:pt idx="121">
                  <c:v>43382</c:v>
                </c:pt>
                <c:pt idx="122">
                  <c:v>43383</c:v>
                </c:pt>
                <c:pt idx="123">
                  <c:v>43384</c:v>
                </c:pt>
                <c:pt idx="124">
                  <c:v>43385</c:v>
                </c:pt>
                <c:pt idx="125">
                  <c:v>43388</c:v>
                </c:pt>
                <c:pt idx="126">
                  <c:v>43389</c:v>
                </c:pt>
                <c:pt idx="127">
                  <c:v>43390</c:v>
                </c:pt>
                <c:pt idx="128">
                  <c:v>43391</c:v>
                </c:pt>
                <c:pt idx="129">
                  <c:v>43392</c:v>
                </c:pt>
                <c:pt idx="130">
                  <c:v>43395</c:v>
                </c:pt>
                <c:pt idx="131">
                  <c:v>43396</c:v>
                </c:pt>
                <c:pt idx="132">
                  <c:v>43397</c:v>
                </c:pt>
                <c:pt idx="133">
                  <c:v>43398</c:v>
                </c:pt>
                <c:pt idx="134">
                  <c:v>43399</c:v>
                </c:pt>
                <c:pt idx="135">
                  <c:v>43402</c:v>
                </c:pt>
                <c:pt idx="136">
                  <c:v>43403</c:v>
                </c:pt>
                <c:pt idx="137">
                  <c:v>43404</c:v>
                </c:pt>
                <c:pt idx="138">
                  <c:v>43405</c:v>
                </c:pt>
                <c:pt idx="139">
                  <c:v>43406</c:v>
                </c:pt>
                <c:pt idx="140">
                  <c:v>43409</c:v>
                </c:pt>
                <c:pt idx="141">
                  <c:v>43410</c:v>
                </c:pt>
                <c:pt idx="142">
                  <c:v>43411</c:v>
                </c:pt>
                <c:pt idx="143">
                  <c:v>43412</c:v>
                </c:pt>
                <c:pt idx="144">
                  <c:v>43413</c:v>
                </c:pt>
                <c:pt idx="145">
                  <c:v>43416</c:v>
                </c:pt>
                <c:pt idx="146">
                  <c:v>43417</c:v>
                </c:pt>
                <c:pt idx="147">
                  <c:v>43418</c:v>
                </c:pt>
                <c:pt idx="148">
                  <c:v>43419</c:v>
                </c:pt>
                <c:pt idx="149">
                  <c:v>43420</c:v>
                </c:pt>
                <c:pt idx="150">
                  <c:v>43423</c:v>
                </c:pt>
                <c:pt idx="151">
                  <c:v>43424</c:v>
                </c:pt>
                <c:pt idx="152">
                  <c:v>43425</c:v>
                </c:pt>
                <c:pt idx="153">
                  <c:v>43426</c:v>
                </c:pt>
                <c:pt idx="154">
                  <c:v>43427</c:v>
                </c:pt>
                <c:pt idx="155">
                  <c:v>43430</c:v>
                </c:pt>
                <c:pt idx="156">
                  <c:v>43431</c:v>
                </c:pt>
                <c:pt idx="157">
                  <c:v>43432</c:v>
                </c:pt>
                <c:pt idx="158">
                  <c:v>43433</c:v>
                </c:pt>
                <c:pt idx="159">
                  <c:v>43434</c:v>
                </c:pt>
                <c:pt idx="160">
                  <c:v>43437</c:v>
                </c:pt>
                <c:pt idx="161">
                  <c:v>43438</c:v>
                </c:pt>
                <c:pt idx="162">
                  <c:v>43439</c:v>
                </c:pt>
                <c:pt idx="163">
                  <c:v>43440</c:v>
                </c:pt>
                <c:pt idx="164">
                  <c:v>43441</c:v>
                </c:pt>
                <c:pt idx="165">
                  <c:v>43444</c:v>
                </c:pt>
                <c:pt idx="166">
                  <c:v>43445</c:v>
                </c:pt>
                <c:pt idx="167">
                  <c:v>43446</c:v>
                </c:pt>
                <c:pt idx="168">
                  <c:v>43447</c:v>
                </c:pt>
                <c:pt idx="169">
                  <c:v>43448</c:v>
                </c:pt>
                <c:pt idx="170">
                  <c:v>43451</c:v>
                </c:pt>
                <c:pt idx="171">
                  <c:v>43452</c:v>
                </c:pt>
                <c:pt idx="172">
                  <c:v>43453</c:v>
                </c:pt>
                <c:pt idx="173">
                  <c:v>43454</c:v>
                </c:pt>
                <c:pt idx="174">
                  <c:v>43455</c:v>
                </c:pt>
                <c:pt idx="175">
                  <c:v>43458</c:v>
                </c:pt>
                <c:pt idx="176">
                  <c:v>43459</c:v>
                </c:pt>
                <c:pt idx="177">
                  <c:v>43460</c:v>
                </c:pt>
                <c:pt idx="178">
                  <c:v>43461</c:v>
                </c:pt>
                <c:pt idx="179">
                  <c:v>43462</c:v>
                </c:pt>
                <c:pt idx="180">
                  <c:v>43465</c:v>
                </c:pt>
                <c:pt idx="181">
                  <c:v>43466</c:v>
                </c:pt>
                <c:pt idx="182">
                  <c:v>43467</c:v>
                </c:pt>
                <c:pt idx="183">
                  <c:v>43468</c:v>
                </c:pt>
                <c:pt idx="184">
                  <c:v>43469</c:v>
                </c:pt>
                <c:pt idx="185">
                  <c:v>43472</c:v>
                </c:pt>
                <c:pt idx="186">
                  <c:v>43473</c:v>
                </c:pt>
                <c:pt idx="187">
                  <c:v>43474</c:v>
                </c:pt>
                <c:pt idx="188">
                  <c:v>43475</c:v>
                </c:pt>
                <c:pt idx="189">
                  <c:v>43476</c:v>
                </c:pt>
                <c:pt idx="190">
                  <c:v>43479</c:v>
                </c:pt>
                <c:pt idx="191">
                  <c:v>43480</c:v>
                </c:pt>
                <c:pt idx="192">
                  <c:v>43481</c:v>
                </c:pt>
                <c:pt idx="193">
                  <c:v>43482</c:v>
                </c:pt>
                <c:pt idx="194">
                  <c:v>43483</c:v>
                </c:pt>
                <c:pt idx="195">
                  <c:v>43486</c:v>
                </c:pt>
                <c:pt idx="196">
                  <c:v>43487</c:v>
                </c:pt>
                <c:pt idx="197">
                  <c:v>43488</c:v>
                </c:pt>
                <c:pt idx="198">
                  <c:v>43489</c:v>
                </c:pt>
                <c:pt idx="199">
                  <c:v>43490</c:v>
                </c:pt>
                <c:pt idx="200">
                  <c:v>43493</c:v>
                </c:pt>
                <c:pt idx="201">
                  <c:v>43494</c:v>
                </c:pt>
                <c:pt idx="202">
                  <c:v>43495</c:v>
                </c:pt>
                <c:pt idx="203">
                  <c:v>43496</c:v>
                </c:pt>
                <c:pt idx="204">
                  <c:v>43497</c:v>
                </c:pt>
                <c:pt idx="205">
                  <c:v>43500</c:v>
                </c:pt>
                <c:pt idx="206">
                  <c:v>43501</c:v>
                </c:pt>
                <c:pt idx="207">
                  <c:v>43502</c:v>
                </c:pt>
                <c:pt idx="208">
                  <c:v>43503</c:v>
                </c:pt>
                <c:pt idx="209">
                  <c:v>43504</c:v>
                </c:pt>
                <c:pt idx="210">
                  <c:v>43507</c:v>
                </c:pt>
                <c:pt idx="211">
                  <c:v>43508</c:v>
                </c:pt>
                <c:pt idx="212">
                  <c:v>43509</c:v>
                </c:pt>
                <c:pt idx="213">
                  <c:v>43510</c:v>
                </c:pt>
                <c:pt idx="214">
                  <c:v>43511</c:v>
                </c:pt>
                <c:pt idx="215">
                  <c:v>43514</c:v>
                </c:pt>
                <c:pt idx="216">
                  <c:v>43515</c:v>
                </c:pt>
                <c:pt idx="217">
                  <c:v>43516</c:v>
                </c:pt>
                <c:pt idx="218">
                  <c:v>43517</c:v>
                </c:pt>
                <c:pt idx="219">
                  <c:v>43518</c:v>
                </c:pt>
                <c:pt idx="220">
                  <c:v>43521</c:v>
                </c:pt>
                <c:pt idx="221">
                  <c:v>43522</c:v>
                </c:pt>
                <c:pt idx="222">
                  <c:v>43523</c:v>
                </c:pt>
                <c:pt idx="223">
                  <c:v>43524</c:v>
                </c:pt>
                <c:pt idx="224">
                  <c:v>43525</c:v>
                </c:pt>
                <c:pt idx="225">
                  <c:v>43528</c:v>
                </c:pt>
                <c:pt idx="226">
                  <c:v>43529</c:v>
                </c:pt>
                <c:pt idx="227">
                  <c:v>43530</c:v>
                </c:pt>
                <c:pt idx="228">
                  <c:v>43531</c:v>
                </c:pt>
                <c:pt idx="229">
                  <c:v>43532</c:v>
                </c:pt>
                <c:pt idx="230">
                  <c:v>43535</c:v>
                </c:pt>
                <c:pt idx="231">
                  <c:v>43536</c:v>
                </c:pt>
                <c:pt idx="232">
                  <c:v>43537</c:v>
                </c:pt>
                <c:pt idx="233">
                  <c:v>43538</c:v>
                </c:pt>
                <c:pt idx="234">
                  <c:v>43539</c:v>
                </c:pt>
                <c:pt idx="235">
                  <c:v>43542</c:v>
                </c:pt>
                <c:pt idx="236">
                  <c:v>43543</c:v>
                </c:pt>
                <c:pt idx="237">
                  <c:v>43544</c:v>
                </c:pt>
                <c:pt idx="238">
                  <c:v>43545</c:v>
                </c:pt>
                <c:pt idx="239">
                  <c:v>43546</c:v>
                </c:pt>
                <c:pt idx="240">
                  <c:v>43549</c:v>
                </c:pt>
                <c:pt idx="241">
                  <c:v>43550</c:v>
                </c:pt>
                <c:pt idx="242">
                  <c:v>43551</c:v>
                </c:pt>
                <c:pt idx="243">
                  <c:v>43552</c:v>
                </c:pt>
                <c:pt idx="244">
                  <c:v>43553</c:v>
                </c:pt>
                <c:pt idx="245">
                  <c:v>43556</c:v>
                </c:pt>
                <c:pt idx="246">
                  <c:v>43557</c:v>
                </c:pt>
                <c:pt idx="247">
                  <c:v>43558</c:v>
                </c:pt>
                <c:pt idx="248">
                  <c:v>43559</c:v>
                </c:pt>
                <c:pt idx="249">
                  <c:v>43560</c:v>
                </c:pt>
                <c:pt idx="250">
                  <c:v>43563</c:v>
                </c:pt>
                <c:pt idx="251">
                  <c:v>43564</c:v>
                </c:pt>
                <c:pt idx="252">
                  <c:v>43565</c:v>
                </c:pt>
                <c:pt idx="253">
                  <c:v>43566</c:v>
                </c:pt>
                <c:pt idx="254">
                  <c:v>43567</c:v>
                </c:pt>
                <c:pt idx="255">
                  <c:v>43570</c:v>
                </c:pt>
                <c:pt idx="256">
                  <c:v>43571</c:v>
                </c:pt>
                <c:pt idx="257">
                  <c:v>43572</c:v>
                </c:pt>
                <c:pt idx="258">
                  <c:v>43573</c:v>
                </c:pt>
                <c:pt idx="259">
                  <c:v>43574</c:v>
                </c:pt>
                <c:pt idx="260">
                  <c:v>43577</c:v>
                </c:pt>
                <c:pt idx="261">
                  <c:v>43578</c:v>
                </c:pt>
                <c:pt idx="262">
                  <c:v>43579</c:v>
                </c:pt>
                <c:pt idx="263">
                  <c:v>43580</c:v>
                </c:pt>
                <c:pt idx="264">
                  <c:v>43581</c:v>
                </c:pt>
                <c:pt idx="265">
                  <c:v>43584</c:v>
                </c:pt>
                <c:pt idx="266">
                  <c:v>43585</c:v>
                </c:pt>
                <c:pt idx="267">
                  <c:v>43586</c:v>
                </c:pt>
                <c:pt idx="268">
                  <c:v>43587</c:v>
                </c:pt>
                <c:pt idx="269">
                  <c:v>43588</c:v>
                </c:pt>
                <c:pt idx="270">
                  <c:v>43591</c:v>
                </c:pt>
                <c:pt idx="271">
                  <c:v>43592</c:v>
                </c:pt>
                <c:pt idx="272">
                  <c:v>43593</c:v>
                </c:pt>
                <c:pt idx="273">
                  <c:v>43594</c:v>
                </c:pt>
                <c:pt idx="274">
                  <c:v>43595</c:v>
                </c:pt>
                <c:pt idx="275">
                  <c:v>43598</c:v>
                </c:pt>
                <c:pt idx="276">
                  <c:v>43599</c:v>
                </c:pt>
                <c:pt idx="277">
                  <c:v>43600</c:v>
                </c:pt>
                <c:pt idx="278">
                  <c:v>43601</c:v>
                </c:pt>
                <c:pt idx="279">
                  <c:v>43602</c:v>
                </c:pt>
                <c:pt idx="280">
                  <c:v>43605</c:v>
                </c:pt>
                <c:pt idx="281">
                  <c:v>43606</c:v>
                </c:pt>
                <c:pt idx="282">
                  <c:v>43607</c:v>
                </c:pt>
                <c:pt idx="283">
                  <c:v>43608</c:v>
                </c:pt>
                <c:pt idx="284">
                  <c:v>43609</c:v>
                </c:pt>
                <c:pt idx="285">
                  <c:v>43612</c:v>
                </c:pt>
                <c:pt idx="286">
                  <c:v>43613</c:v>
                </c:pt>
                <c:pt idx="287">
                  <c:v>43614</c:v>
                </c:pt>
                <c:pt idx="288">
                  <c:v>43615</c:v>
                </c:pt>
                <c:pt idx="289">
                  <c:v>43616</c:v>
                </c:pt>
                <c:pt idx="290">
                  <c:v>43619</c:v>
                </c:pt>
                <c:pt idx="291">
                  <c:v>43620</c:v>
                </c:pt>
                <c:pt idx="292">
                  <c:v>43621</c:v>
                </c:pt>
                <c:pt idx="293">
                  <c:v>43622</c:v>
                </c:pt>
                <c:pt idx="294">
                  <c:v>43623</c:v>
                </c:pt>
                <c:pt idx="295">
                  <c:v>43626</c:v>
                </c:pt>
                <c:pt idx="296">
                  <c:v>43627</c:v>
                </c:pt>
                <c:pt idx="297">
                  <c:v>43628</c:v>
                </c:pt>
                <c:pt idx="298">
                  <c:v>43629</c:v>
                </c:pt>
                <c:pt idx="299">
                  <c:v>43630</c:v>
                </c:pt>
                <c:pt idx="300">
                  <c:v>43633</c:v>
                </c:pt>
                <c:pt idx="301">
                  <c:v>43634</c:v>
                </c:pt>
                <c:pt idx="302">
                  <c:v>43635</c:v>
                </c:pt>
                <c:pt idx="303">
                  <c:v>43636</c:v>
                </c:pt>
                <c:pt idx="304">
                  <c:v>43637</c:v>
                </c:pt>
                <c:pt idx="305">
                  <c:v>43640</c:v>
                </c:pt>
                <c:pt idx="306">
                  <c:v>43641</c:v>
                </c:pt>
                <c:pt idx="307">
                  <c:v>43642</c:v>
                </c:pt>
                <c:pt idx="308">
                  <c:v>43643</c:v>
                </c:pt>
                <c:pt idx="309">
                  <c:v>43644</c:v>
                </c:pt>
                <c:pt idx="310">
                  <c:v>43647</c:v>
                </c:pt>
                <c:pt idx="311">
                  <c:v>43648</c:v>
                </c:pt>
                <c:pt idx="312">
                  <c:v>43649</c:v>
                </c:pt>
                <c:pt idx="313">
                  <c:v>43650</c:v>
                </c:pt>
                <c:pt idx="314">
                  <c:v>43651</c:v>
                </c:pt>
                <c:pt idx="315">
                  <c:v>43654</c:v>
                </c:pt>
                <c:pt idx="316">
                  <c:v>43655</c:v>
                </c:pt>
                <c:pt idx="317">
                  <c:v>43656</c:v>
                </c:pt>
                <c:pt idx="318">
                  <c:v>43657</c:v>
                </c:pt>
                <c:pt idx="319">
                  <c:v>43658</c:v>
                </c:pt>
                <c:pt idx="320">
                  <c:v>43661</c:v>
                </c:pt>
                <c:pt idx="321">
                  <c:v>43662</c:v>
                </c:pt>
                <c:pt idx="322">
                  <c:v>43663</c:v>
                </c:pt>
                <c:pt idx="323">
                  <c:v>43664</c:v>
                </c:pt>
                <c:pt idx="324">
                  <c:v>43665</c:v>
                </c:pt>
                <c:pt idx="325">
                  <c:v>43668</c:v>
                </c:pt>
                <c:pt idx="326">
                  <c:v>43669</c:v>
                </c:pt>
                <c:pt idx="327">
                  <c:v>43670</c:v>
                </c:pt>
                <c:pt idx="328">
                  <c:v>43671</c:v>
                </c:pt>
                <c:pt idx="329">
                  <c:v>43672</c:v>
                </c:pt>
                <c:pt idx="330">
                  <c:v>43675</c:v>
                </c:pt>
                <c:pt idx="331">
                  <c:v>43676</c:v>
                </c:pt>
                <c:pt idx="332">
                  <c:v>43677</c:v>
                </c:pt>
                <c:pt idx="333">
                  <c:v>43678</c:v>
                </c:pt>
                <c:pt idx="334">
                  <c:v>43679</c:v>
                </c:pt>
                <c:pt idx="335">
                  <c:v>43682</c:v>
                </c:pt>
                <c:pt idx="336">
                  <c:v>43683</c:v>
                </c:pt>
                <c:pt idx="337">
                  <c:v>43684</c:v>
                </c:pt>
                <c:pt idx="338">
                  <c:v>43685</c:v>
                </c:pt>
                <c:pt idx="339">
                  <c:v>43686</c:v>
                </c:pt>
                <c:pt idx="340">
                  <c:v>43689</c:v>
                </c:pt>
                <c:pt idx="341">
                  <c:v>43690</c:v>
                </c:pt>
                <c:pt idx="342">
                  <c:v>43691</c:v>
                </c:pt>
                <c:pt idx="343">
                  <c:v>43692</c:v>
                </c:pt>
                <c:pt idx="344">
                  <c:v>43693</c:v>
                </c:pt>
                <c:pt idx="345">
                  <c:v>43696</c:v>
                </c:pt>
                <c:pt idx="346">
                  <c:v>43697</c:v>
                </c:pt>
                <c:pt idx="347">
                  <c:v>43698</c:v>
                </c:pt>
                <c:pt idx="348">
                  <c:v>43699</c:v>
                </c:pt>
                <c:pt idx="349">
                  <c:v>43700</c:v>
                </c:pt>
                <c:pt idx="350">
                  <c:v>43703</c:v>
                </c:pt>
                <c:pt idx="351">
                  <c:v>43704</c:v>
                </c:pt>
                <c:pt idx="352">
                  <c:v>43705</c:v>
                </c:pt>
                <c:pt idx="353">
                  <c:v>43706</c:v>
                </c:pt>
                <c:pt idx="354">
                  <c:v>43707</c:v>
                </c:pt>
                <c:pt idx="355">
                  <c:v>43710</c:v>
                </c:pt>
                <c:pt idx="356">
                  <c:v>43711</c:v>
                </c:pt>
                <c:pt idx="357">
                  <c:v>43712</c:v>
                </c:pt>
                <c:pt idx="358">
                  <c:v>43713</c:v>
                </c:pt>
                <c:pt idx="359">
                  <c:v>43714</c:v>
                </c:pt>
                <c:pt idx="360">
                  <c:v>43717</c:v>
                </c:pt>
                <c:pt idx="361">
                  <c:v>43718</c:v>
                </c:pt>
                <c:pt idx="362">
                  <c:v>43719</c:v>
                </c:pt>
                <c:pt idx="363">
                  <c:v>43720</c:v>
                </c:pt>
                <c:pt idx="364">
                  <c:v>43721</c:v>
                </c:pt>
                <c:pt idx="365">
                  <c:v>43724</c:v>
                </c:pt>
                <c:pt idx="366">
                  <c:v>43725</c:v>
                </c:pt>
                <c:pt idx="367">
                  <c:v>43726</c:v>
                </c:pt>
                <c:pt idx="368">
                  <c:v>43727</c:v>
                </c:pt>
                <c:pt idx="369">
                  <c:v>43728</c:v>
                </c:pt>
                <c:pt idx="370">
                  <c:v>43731</c:v>
                </c:pt>
                <c:pt idx="371">
                  <c:v>43732</c:v>
                </c:pt>
                <c:pt idx="372">
                  <c:v>43733</c:v>
                </c:pt>
                <c:pt idx="373">
                  <c:v>43734</c:v>
                </c:pt>
                <c:pt idx="374">
                  <c:v>43735</c:v>
                </c:pt>
                <c:pt idx="375">
                  <c:v>43738</c:v>
                </c:pt>
                <c:pt idx="376">
                  <c:v>43739</c:v>
                </c:pt>
                <c:pt idx="377">
                  <c:v>43740</c:v>
                </c:pt>
                <c:pt idx="378">
                  <c:v>43741</c:v>
                </c:pt>
                <c:pt idx="379">
                  <c:v>43742</c:v>
                </c:pt>
                <c:pt idx="380">
                  <c:v>43745</c:v>
                </c:pt>
                <c:pt idx="381">
                  <c:v>43746</c:v>
                </c:pt>
                <c:pt idx="382">
                  <c:v>43747</c:v>
                </c:pt>
                <c:pt idx="383">
                  <c:v>43748</c:v>
                </c:pt>
                <c:pt idx="384">
                  <c:v>43749</c:v>
                </c:pt>
                <c:pt idx="385">
                  <c:v>43752</c:v>
                </c:pt>
                <c:pt idx="386">
                  <c:v>43753</c:v>
                </c:pt>
                <c:pt idx="387">
                  <c:v>43754</c:v>
                </c:pt>
                <c:pt idx="388">
                  <c:v>43755</c:v>
                </c:pt>
                <c:pt idx="389">
                  <c:v>43756</c:v>
                </c:pt>
                <c:pt idx="390">
                  <c:v>43759</c:v>
                </c:pt>
                <c:pt idx="391">
                  <c:v>43760</c:v>
                </c:pt>
                <c:pt idx="392">
                  <c:v>43761</c:v>
                </c:pt>
                <c:pt idx="393">
                  <c:v>43762</c:v>
                </c:pt>
                <c:pt idx="394">
                  <c:v>43763</c:v>
                </c:pt>
                <c:pt idx="395">
                  <c:v>43766</c:v>
                </c:pt>
                <c:pt idx="396">
                  <c:v>43767</c:v>
                </c:pt>
                <c:pt idx="397">
                  <c:v>43768</c:v>
                </c:pt>
                <c:pt idx="398">
                  <c:v>43769</c:v>
                </c:pt>
                <c:pt idx="399">
                  <c:v>43770</c:v>
                </c:pt>
                <c:pt idx="400">
                  <c:v>43773</c:v>
                </c:pt>
                <c:pt idx="401">
                  <c:v>43774</c:v>
                </c:pt>
                <c:pt idx="402">
                  <c:v>43775</c:v>
                </c:pt>
                <c:pt idx="403">
                  <c:v>43776</c:v>
                </c:pt>
                <c:pt idx="404">
                  <c:v>43777</c:v>
                </c:pt>
                <c:pt idx="405">
                  <c:v>43780</c:v>
                </c:pt>
                <c:pt idx="406">
                  <c:v>43781</c:v>
                </c:pt>
                <c:pt idx="407">
                  <c:v>43782</c:v>
                </c:pt>
                <c:pt idx="408">
                  <c:v>43783</c:v>
                </c:pt>
                <c:pt idx="409">
                  <c:v>43784</c:v>
                </c:pt>
                <c:pt idx="410">
                  <c:v>43787</c:v>
                </c:pt>
                <c:pt idx="411">
                  <c:v>43788</c:v>
                </c:pt>
                <c:pt idx="412">
                  <c:v>43789</c:v>
                </c:pt>
                <c:pt idx="413">
                  <c:v>43790</c:v>
                </c:pt>
                <c:pt idx="414">
                  <c:v>43791</c:v>
                </c:pt>
                <c:pt idx="415">
                  <c:v>43794</c:v>
                </c:pt>
                <c:pt idx="416">
                  <c:v>43795</c:v>
                </c:pt>
                <c:pt idx="417">
                  <c:v>43796</c:v>
                </c:pt>
                <c:pt idx="418">
                  <c:v>43797</c:v>
                </c:pt>
                <c:pt idx="419">
                  <c:v>43798</c:v>
                </c:pt>
                <c:pt idx="420">
                  <c:v>43801</c:v>
                </c:pt>
                <c:pt idx="421">
                  <c:v>43802</c:v>
                </c:pt>
                <c:pt idx="422">
                  <c:v>43803</c:v>
                </c:pt>
                <c:pt idx="423">
                  <c:v>43804</c:v>
                </c:pt>
                <c:pt idx="424">
                  <c:v>43805</c:v>
                </c:pt>
                <c:pt idx="425">
                  <c:v>43808</c:v>
                </c:pt>
                <c:pt idx="426">
                  <c:v>43809</c:v>
                </c:pt>
                <c:pt idx="427">
                  <c:v>43810</c:v>
                </c:pt>
                <c:pt idx="428">
                  <c:v>43811</c:v>
                </c:pt>
                <c:pt idx="429">
                  <c:v>43812</c:v>
                </c:pt>
                <c:pt idx="430">
                  <c:v>43815</c:v>
                </c:pt>
                <c:pt idx="431">
                  <c:v>43816</c:v>
                </c:pt>
                <c:pt idx="432">
                  <c:v>43817</c:v>
                </c:pt>
                <c:pt idx="433">
                  <c:v>43818</c:v>
                </c:pt>
                <c:pt idx="434">
                  <c:v>43819</c:v>
                </c:pt>
                <c:pt idx="435">
                  <c:v>43822</c:v>
                </c:pt>
                <c:pt idx="436">
                  <c:v>43823</c:v>
                </c:pt>
                <c:pt idx="437">
                  <c:v>43824</c:v>
                </c:pt>
                <c:pt idx="438">
                  <c:v>43825</c:v>
                </c:pt>
                <c:pt idx="439">
                  <c:v>43826</c:v>
                </c:pt>
                <c:pt idx="440">
                  <c:v>43829</c:v>
                </c:pt>
                <c:pt idx="441">
                  <c:v>43830</c:v>
                </c:pt>
                <c:pt idx="442">
                  <c:v>43831</c:v>
                </c:pt>
                <c:pt idx="443">
                  <c:v>43832</c:v>
                </c:pt>
                <c:pt idx="444">
                  <c:v>43833</c:v>
                </c:pt>
                <c:pt idx="445">
                  <c:v>43836</c:v>
                </c:pt>
                <c:pt idx="446">
                  <c:v>43837</c:v>
                </c:pt>
                <c:pt idx="447">
                  <c:v>43838</c:v>
                </c:pt>
                <c:pt idx="448">
                  <c:v>43839</c:v>
                </c:pt>
                <c:pt idx="449">
                  <c:v>43840</c:v>
                </c:pt>
                <c:pt idx="450">
                  <c:v>43843</c:v>
                </c:pt>
                <c:pt idx="451">
                  <c:v>43844</c:v>
                </c:pt>
                <c:pt idx="452">
                  <c:v>43845</c:v>
                </c:pt>
                <c:pt idx="453">
                  <c:v>43846</c:v>
                </c:pt>
                <c:pt idx="454">
                  <c:v>43847</c:v>
                </c:pt>
                <c:pt idx="455">
                  <c:v>43850</c:v>
                </c:pt>
                <c:pt idx="456">
                  <c:v>43851</c:v>
                </c:pt>
                <c:pt idx="457">
                  <c:v>43852</c:v>
                </c:pt>
                <c:pt idx="458">
                  <c:v>43853</c:v>
                </c:pt>
                <c:pt idx="459">
                  <c:v>43854</c:v>
                </c:pt>
                <c:pt idx="460">
                  <c:v>43857</c:v>
                </c:pt>
                <c:pt idx="461">
                  <c:v>43858</c:v>
                </c:pt>
                <c:pt idx="462">
                  <c:v>43859</c:v>
                </c:pt>
                <c:pt idx="463">
                  <c:v>43860</c:v>
                </c:pt>
                <c:pt idx="464">
                  <c:v>43861</c:v>
                </c:pt>
                <c:pt idx="465">
                  <c:v>43864</c:v>
                </c:pt>
                <c:pt idx="466">
                  <c:v>43865</c:v>
                </c:pt>
                <c:pt idx="467">
                  <c:v>43866</c:v>
                </c:pt>
                <c:pt idx="468">
                  <c:v>43867</c:v>
                </c:pt>
                <c:pt idx="469">
                  <c:v>43868</c:v>
                </c:pt>
                <c:pt idx="470">
                  <c:v>43871</c:v>
                </c:pt>
                <c:pt idx="471">
                  <c:v>43872</c:v>
                </c:pt>
                <c:pt idx="472">
                  <c:v>43873</c:v>
                </c:pt>
                <c:pt idx="473">
                  <c:v>43874</c:v>
                </c:pt>
                <c:pt idx="474">
                  <c:v>43875</c:v>
                </c:pt>
                <c:pt idx="475">
                  <c:v>43878</c:v>
                </c:pt>
                <c:pt idx="476">
                  <c:v>43879</c:v>
                </c:pt>
                <c:pt idx="477">
                  <c:v>43880</c:v>
                </c:pt>
                <c:pt idx="478">
                  <c:v>43881</c:v>
                </c:pt>
                <c:pt idx="479">
                  <c:v>43882</c:v>
                </c:pt>
                <c:pt idx="480">
                  <c:v>43885</c:v>
                </c:pt>
                <c:pt idx="481">
                  <c:v>43886</c:v>
                </c:pt>
                <c:pt idx="482">
                  <c:v>43887</c:v>
                </c:pt>
                <c:pt idx="483">
                  <c:v>43888</c:v>
                </c:pt>
                <c:pt idx="484">
                  <c:v>43889</c:v>
                </c:pt>
                <c:pt idx="485">
                  <c:v>43892</c:v>
                </c:pt>
                <c:pt idx="486">
                  <c:v>43893</c:v>
                </c:pt>
                <c:pt idx="487">
                  <c:v>43894</c:v>
                </c:pt>
                <c:pt idx="488">
                  <c:v>43895</c:v>
                </c:pt>
                <c:pt idx="489">
                  <c:v>43896</c:v>
                </c:pt>
                <c:pt idx="490">
                  <c:v>43899</c:v>
                </c:pt>
                <c:pt idx="491">
                  <c:v>43900</c:v>
                </c:pt>
                <c:pt idx="492">
                  <c:v>43901</c:v>
                </c:pt>
                <c:pt idx="493">
                  <c:v>43902</c:v>
                </c:pt>
                <c:pt idx="494">
                  <c:v>43903</c:v>
                </c:pt>
                <c:pt idx="495">
                  <c:v>43906</c:v>
                </c:pt>
                <c:pt idx="496">
                  <c:v>43907</c:v>
                </c:pt>
                <c:pt idx="497">
                  <c:v>43908</c:v>
                </c:pt>
                <c:pt idx="498">
                  <c:v>43909</c:v>
                </c:pt>
                <c:pt idx="499">
                  <c:v>43910</c:v>
                </c:pt>
                <c:pt idx="500">
                  <c:v>43913</c:v>
                </c:pt>
                <c:pt idx="501">
                  <c:v>43914</c:v>
                </c:pt>
                <c:pt idx="502">
                  <c:v>43915</c:v>
                </c:pt>
                <c:pt idx="503">
                  <c:v>43916</c:v>
                </c:pt>
                <c:pt idx="504">
                  <c:v>43917</c:v>
                </c:pt>
                <c:pt idx="505">
                  <c:v>43920</c:v>
                </c:pt>
                <c:pt idx="506">
                  <c:v>43921</c:v>
                </c:pt>
                <c:pt idx="507">
                  <c:v>43922</c:v>
                </c:pt>
                <c:pt idx="508">
                  <c:v>43923</c:v>
                </c:pt>
                <c:pt idx="509">
                  <c:v>43924</c:v>
                </c:pt>
                <c:pt idx="510">
                  <c:v>43927</c:v>
                </c:pt>
                <c:pt idx="511">
                  <c:v>43928</c:v>
                </c:pt>
                <c:pt idx="512">
                  <c:v>43929</c:v>
                </c:pt>
                <c:pt idx="513">
                  <c:v>43930</c:v>
                </c:pt>
                <c:pt idx="514">
                  <c:v>43931</c:v>
                </c:pt>
                <c:pt idx="515">
                  <c:v>43934</c:v>
                </c:pt>
                <c:pt idx="516">
                  <c:v>43935</c:v>
                </c:pt>
                <c:pt idx="517">
                  <c:v>43936</c:v>
                </c:pt>
                <c:pt idx="518">
                  <c:v>43937</c:v>
                </c:pt>
                <c:pt idx="519">
                  <c:v>43938</c:v>
                </c:pt>
                <c:pt idx="520">
                  <c:v>43941</c:v>
                </c:pt>
                <c:pt idx="521">
                  <c:v>43942</c:v>
                </c:pt>
                <c:pt idx="522">
                  <c:v>43943</c:v>
                </c:pt>
                <c:pt idx="523">
                  <c:v>43944</c:v>
                </c:pt>
                <c:pt idx="524">
                  <c:v>43945</c:v>
                </c:pt>
                <c:pt idx="525">
                  <c:v>43948</c:v>
                </c:pt>
                <c:pt idx="526">
                  <c:v>43949</c:v>
                </c:pt>
                <c:pt idx="527">
                  <c:v>43950</c:v>
                </c:pt>
                <c:pt idx="528">
                  <c:v>43951</c:v>
                </c:pt>
                <c:pt idx="529">
                  <c:v>43952</c:v>
                </c:pt>
                <c:pt idx="530">
                  <c:v>43955</c:v>
                </c:pt>
                <c:pt idx="531">
                  <c:v>43956</c:v>
                </c:pt>
                <c:pt idx="532">
                  <c:v>43957</c:v>
                </c:pt>
                <c:pt idx="533">
                  <c:v>43958</c:v>
                </c:pt>
                <c:pt idx="534">
                  <c:v>43959</c:v>
                </c:pt>
                <c:pt idx="535">
                  <c:v>43962</c:v>
                </c:pt>
                <c:pt idx="536">
                  <c:v>43963</c:v>
                </c:pt>
                <c:pt idx="537">
                  <c:v>43964</c:v>
                </c:pt>
                <c:pt idx="538">
                  <c:v>43965</c:v>
                </c:pt>
                <c:pt idx="539">
                  <c:v>43966</c:v>
                </c:pt>
                <c:pt idx="540">
                  <c:v>43969</c:v>
                </c:pt>
                <c:pt idx="541">
                  <c:v>43970</c:v>
                </c:pt>
                <c:pt idx="542">
                  <c:v>43971</c:v>
                </c:pt>
                <c:pt idx="543">
                  <c:v>43972</c:v>
                </c:pt>
                <c:pt idx="544">
                  <c:v>43973</c:v>
                </c:pt>
                <c:pt idx="545">
                  <c:v>43976</c:v>
                </c:pt>
                <c:pt idx="546">
                  <c:v>43977</c:v>
                </c:pt>
                <c:pt idx="547">
                  <c:v>43978</c:v>
                </c:pt>
                <c:pt idx="548">
                  <c:v>43979</c:v>
                </c:pt>
                <c:pt idx="549">
                  <c:v>43980</c:v>
                </c:pt>
                <c:pt idx="550">
                  <c:v>43983</c:v>
                </c:pt>
                <c:pt idx="551">
                  <c:v>43984</c:v>
                </c:pt>
                <c:pt idx="552">
                  <c:v>43985</c:v>
                </c:pt>
                <c:pt idx="553">
                  <c:v>43986</c:v>
                </c:pt>
                <c:pt idx="554">
                  <c:v>43987</c:v>
                </c:pt>
                <c:pt idx="555">
                  <c:v>43990</c:v>
                </c:pt>
                <c:pt idx="556">
                  <c:v>43991</c:v>
                </c:pt>
                <c:pt idx="557">
                  <c:v>43992</c:v>
                </c:pt>
                <c:pt idx="558">
                  <c:v>43993</c:v>
                </c:pt>
                <c:pt idx="559">
                  <c:v>43994</c:v>
                </c:pt>
                <c:pt idx="560">
                  <c:v>43997</c:v>
                </c:pt>
                <c:pt idx="561">
                  <c:v>43998</c:v>
                </c:pt>
                <c:pt idx="562">
                  <c:v>43999</c:v>
                </c:pt>
                <c:pt idx="563">
                  <c:v>44000</c:v>
                </c:pt>
                <c:pt idx="564">
                  <c:v>44001</c:v>
                </c:pt>
                <c:pt idx="565">
                  <c:v>44004</c:v>
                </c:pt>
                <c:pt idx="566">
                  <c:v>44005</c:v>
                </c:pt>
                <c:pt idx="567">
                  <c:v>44006</c:v>
                </c:pt>
                <c:pt idx="568">
                  <c:v>44007</c:v>
                </c:pt>
                <c:pt idx="569">
                  <c:v>44008</c:v>
                </c:pt>
                <c:pt idx="570">
                  <c:v>44011</c:v>
                </c:pt>
                <c:pt idx="571">
                  <c:v>44012</c:v>
                </c:pt>
                <c:pt idx="572">
                  <c:v>44013</c:v>
                </c:pt>
                <c:pt idx="573">
                  <c:v>44014</c:v>
                </c:pt>
                <c:pt idx="574">
                  <c:v>44015</c:v>
                </c:pt>
                <c:pt idx="575">
                  <c:v>44018</c:v>
                </c:pt>
                <c:pt idx="576">
                  <c:v>44019</c:v>
                </c:pt>
                <c:pt idx="577">
                  <c:v>44020</c:v>
                </c:pt>
                <c:pt idx="578">
                  <c:v>44021</c:v>
                </c:pt>
                <c:pt idx="579">
                  <c:v>44022</c:v>
                </c:pt>
                <c:pt idx="580">
                  <c:v>44025</c:v>
                </c:pt>
                <c:pt idx="581">
                  <c:v>44026</c:v>
                </c:pt>
                <c:pt idx="582">
                  <c:v>44027</c:v>
                </c:pt>
                <c:pt idx="583">
                  <c:v>44028</c:v>
                </c:pt>
                <c:pt idx="584">
                  <c:v>44029</c:v>
                </c:pt>
                <c:pt idx="585">
                  <c:v>44032</c:v>
                </c:pt>
                <c:pt idx="586">
                  <c:v>44033</c:v>
                </c:pt>
                <c:pt idx="587">
                  <c:v>44034</c:v>
                </c:pt>
                <c:pt idx="588">
                  <c:v>44035</c:v>
                </c:pt>
                <c:pt idx="589">
                  <c:v>44036</c:v>
                </c:pt>
                <c:pt idx="590">
                  <c:v>44039</c:v>
                </c:pt>
                <c:pt idx="591">
                  <c:v>44040</c:v>
                </c:pt>
                <c:pt idx="592">
                  <c:v>44041</c:v>
                </c:pt>
                <c:pt idx="593">
                  <c:v>44042</c:v>
                </c:pt>
                <c:pt idx="594">
                  <c:v>44043</c:v>
                </c:pt>
                <c:pt idx="595">
                  <c:v>44046</c:v>
                </c:pt>
                <c:pt idx="596">
                  <c:v>44047</c:v>
                </c:pt>
                <c:pt idx="597">
                  <c:v>44048</c:v>
                </c:pt>
                <c:pt idx="598">
                  <c:v>44049</c:v>
                </c:pt>
                <c:pt idx="599">
                  <c:v>44050</c:v>
                </c:pt>
                <c:pt idx="600">
                  <c:v>44053</c:v>
                </c:pt>
                <c:pt idx="601">
                  <c:v>44054</c:v>
                </c:pt>
                <c:pt idx="602">
                  <c:v>44055</c:v>
                </c:pt>
                <c:pt idx="603">
                  <c:v>44056</c:v>
                </c:pt>
                <c:pt idx="604">
                  <c:v>44057</c:v>
                </c:pt>
                <c:pt idx="605">
                  <c:v>44060</c:v>
                </c:pt>
                <c:pt idx="606">
                  <c:v>44061</c:v>
                </c:pt>
                <c:pt idx="607">
                  <c:v>44062</c:v>
                </c:pt>
                <c:pt idx="608">
                  <c:v>44063</c:v>
                </c:pt>
                <c:pt idx="609">
                  <c:v>44064</c:v>
                </c:pt>
                <c:pt idx="610">
                  <c:v>44067</c:v>
                </c:pt>
                <c:pt idx="611">
                  <c:v>44068</c:v>
                </c:pt>
                <c:pt idx="612">
                  <c:v>44069</c:v>
                </c:pt>
                <c:pt idx="613">
                  <c:v>44070</c:v>
                </c:pt>
                <c:pt idx="614">
                  <c:v>44071</c:v>
                </c:pt>
                <c:pt idx="615">
                  <c:v>44074</c:v>
                </c:pt>
                <c:pt idx="616">
                  <c:v>44075</c:v>
                </c:pt>
                <c:pt idx="617">
                  <c:v>44076</c:v>
                </c:pt>
                <c:pt idx="618">
                  <c:v>44077</c:v>
                </c:pt>
                <c:pt idx="619">
                  <c:v>44078</c:v>
                </c:pt>
                <c:pt idx="620">
                  <c:v>44081</c:v>
                </c:pt>
                <c:pt idx="621">
                  <c:v>44082</c:v>
                </c:pt>
                <c:pt idx="622">
                  <c:v>44083</c:v>
                </c:pt>
                <c:pt idx="623">
                  <c:v>44084</c:v>
                </c:pt>
                <c:pt idx="624">
                  <c:v>44085</c:v>
                </c:pt>
                <c:pt idx="625">
                  <c:v>44088</c:v>
                </c:pt>
                <c:pt idx="626">
                  <c:v>44089</c:v>
                </c:pt>
                <c:pt idx="627">
                  <c:v>44090</c:v>
                </c:pt>
                <c:pt idx="628">
                  <c:v>44091</c:v>
                </c:pt>
                <c:pt idx="629">
                  <c:v>44092</c:v>
                </c:pt>
                <c:pt idx="630">
                  <c:v>44095</c:v>
                </c:pt>
                <c:pt idx="631">
                  <c:v>44096</c:v>
                </c:pt>
                <c:pt idx="632">
                  <c:v>44097</c:v>
                </c:pt>
                <c:pt idx="633">
                  <c:v>44098</c:v>
                </c:pt>
                <c:pt idx="634">
                  <c:v>44099</c:v>
                </c:pt>
                <c:pt idx="635">
                  <c:v>44102</c:v>
                </c:pt>
                <c:pt idx="636">
                  <c:v>44103</c:v>
                </c:pt>
                <c:pt idx="637">
                  <c:v>44104</c:v>
                </c:pt>
                <c:pt idx="638">
                  <c:v>44105</c:v>
                </c:pt>
                <c:pt idx="639">
                  <c:v>44106</c:v>
                </c:pt>
                <c:pt idx="640">
                  <c:v>44109</c:v>
                </c:pt>
                <c:pt idx="641">
                  <c:v>44110</c:v>
                </c:pt>
                <c:pt idx="642">
                  <c:v>44111</c:v>
                </c:pt>
                <c:pt idx="643">
                  <c:v>44112</c:v>
                </c:pt>
                <c:pt idx="644">
                  <c:v>44113</c:v>
                </c:pt>
                <c:pt idx="645">
                  <c:v>44116</c:v>
                </c:pt>
                <c:pt idx="646">
                  <c:v>44117</c:v>
                </c:pt>
                <c:pt idx="647">
                  <c:v>44118</c:v>
                </c:pt>
                <c:pt idx="648">
                  <c:v>44119</c:v>
                </c:pt>
                <c:pt idx="649">
                  <c:v>44120</c:v>
                </c:pt>
                <c:pt idx="650">
                  <c:v>44123</c:v>
                </c:pt>
                <c:pt idx="651">
                  <c:v>44124</c:v>
                </c:pt>
                <c:pt idx="652">
                  <c:v>44125</c:v>
                </c:pt>
                <c:pt idx="653">
                  <c:v>44126</c:v>
                </c:pt>
                <c:pt idx="654">
                  <c:v>44127</c:v>
                </c:pt>
                <c:pt idx="655">
                  <c:v>44130</c:v>
                </c:pt>
                <c:pt idx="656">
                  <c:v>44131</c:v>
                </c:pt>
                <c:pt idx="657">
                  <c:v>44132</c:v>
                </c:pt>
                <c:pt idx="658">
                  <c:v>44133</c:v>
                </c:pt>
                <c:pt idx="659">
                  <c:v>44134</c:v>
                </c:pt>
                <c:pt idx="660">
                  <c:v>44137</c:v>
                </c:pt>
                <c:pt idx="661">
                  <c:v>44138</c:v>
                </c:pt>
                <c:pt idx="662">
                  <c:v>44139</c:v>
                </c:pt>
                <c:pt idx="663">
                  <c:v>44140</c:v>
                </c:pt>
                <c:pt idx="664">
                  <c:v>44141</c:v>
                </c:pt>
                <c:pt idx="665">
                  <c:v>44144</c:v>
                </c:pt>
                <c:pt idx="666">
                  <c:v>44145</c:v>
                </c:pt>
                <c:pt idx="667">
                  <c:v>44146</c:v>
                </c:pt>
                <c:pt idx="668">
                  <c:v>44147</c:v>
                </c:pt>
                <c:pt idx="669">
                  <c:v>44148</c:v>
                </c:pt>
                <c:pt idx="670">
                  <c:v>44151</c:v>
                </c:pt>
                <c:pt idx="671">
                  <c:v>44152</c:v>
                </c:pt>
                <c:pt idx="672">
                  <c:v>44153</c:v>
                </c:pt>
                <c:pt idx="673">
                  <c:v>44154</c:v>
                </c:pt>
                <c:pt idx="674">
                  <c:v>44155</c:v>
                </c:pt>
                <c:pt idx="675">
                  <c:v>44158</c:v>
                </c:pt>
                <c:pt idx="676">
                  <c:v>44159</c:v>
                </c:pt>
                <c:pt idx="677">
                  <c:v>44160</c:v>
                </c:pt>
                <c:pt idx="678">
                  <c:v>44161</c:v>
                </c:pt>
                <c:pt idx="679">
                  <c:v>44162</c:v>
                </c:pt>
                <c:pt idx="680">
                  <c:v>44165</c:v>
                </c:pt>
                <c:pt idx="681">
                  <c:v>44166</c:v>
                </c:pt>
                <c:pt idx="682">
                  <c:v>44167</c:v>
                </c:pt>
                <c:pt idx="683">
                  <c:v>44168</c:v>
                </c:pt>
                <c:pt idx="684">
                  <c:v>44169</c:v>
                </c:pt>
                <c:pt idx="685">
                  <c:v>44172</c:v>
                </c:pt>
                <c:pt idx="686">
                  <c:v>44173</c:v>
                </c:pt>
                <c:pt idx="687">
                  <c:v>44174</c:v>
                </c:pt>
                <c:pt idx="688">
                  <c:v>44175</c:v>
                </c:pt>
                <c:pt idx="689">
                  <c:v>44176</c:v>
                </c:pt>
                <c:pt idx="690">
                  <c:v>44179</c:v>
                </c:pt>
                <c:pt idx="691">
                  <c:v>44180</c:v>
                </c:pt>
                <c:pt idx="692">
                  <c:v>44181</c:v>
                </c:pt>
                <c:pt idx="693">
                  <c:v>44182</c:v>
                </c:pt>
                <c:pt idx="694">
                  <c:v>44183</c:v>
                </c:pt>
                <c:pt idx="695">
                  <c:v>44186</c:v>
                </c:pt>
                <c:pt idx="696">
                  <c:v>44187</c:v>
                </c:pt>
                <c:pt idx="697">
                  <c:v>44188</c:v>
                </c:pt>
                <c:pt idx="698">
                  <c:v>44189</c:v>
                </c:pt>
                <c:pt idx="699">
                  <c:v>44190</c:v>
                </c:pt>
                <c:pt idx="700">
                  <c:v>44193</c:v>
                </c:pt>
                <c:pt idx="701">
                  <c:v>44194</c:v>
                </c:pt>
                <c:pt idx="702">
                  <c:v>44195</c:v>
                </c:pt>
                <c:pt idx="703">
                  <c:v>44196</c:v>
                </c:pt>
                <c:pt idx="704">
                  <c:v>44197</c:v>
                </c:pt>
                <c:pt idx="705">
                  <c:v>44200</c:v>
                </c:pt>
                <c:pt idx="706">
                  <c:v>44201</c:v>
                </c:pt>
                <c:pt idx="707">
                  <c:v>44202</c:v>
                </c:pt>
                <c:pt idx="708">
                  <c:v>44203</c:v>
                </c:pt>
                <c:pt idx="709">
                  <c:v>44204</c:v>
                </c:pt>
                <c:pt idx="710">
                  <c:v>44207</c:v>
                </c:pt>
                <c:pt idx="711">
                  <c:v>44208</c:v>
                </c:pt>
                <c:pt idx="712">
                  <c:v>44209</c:v>
                </c:pt>
                <c:pt idx="713">
                  <c:v>44210</c:v>
                </c:pt>
                <c:pt idx="714">
                  <c:v>44211</c:v>
                </c:pt>
                <c:pt idx="715">
                  <c:v>44214</c:v>
                </c:pt>
                <c:pt idx="716">
                  <c:v>44215</c:v>
                </c:pt>
                <c:pt idx="717">
                  <c:v>44216</c:v>
                </c:pt>
                <c:pt idx="718">
                  <c:v>44217</c:v>
                </c:pt>
                <c:pt idx="719">
                  <c:v>44218</c:v>
                </c:pt>
                <c:pt idx="720">
                  <c:v>44221</c:v>
                </c:pt>
                <c:pt idx="721">
                  <c:v>44222</c:v>
                </c:pt>
                <c:pt idx="722">
                  <c:v>44223</c:v>
                </c:pt>
                <c:pt idx="723">
                  <c:v>44224</c:v>
                </c:pt>
                <c:pt idx="724">
                  <c:v>44225</c:v>
                </c:pt>
                <c:pt idx="725">
                  <c:v>44228</c:v>
                </c:pt>
                <c:pt idx="726">
                  <c:v>44229</c:v>
                </c:pt>
                <c:pt idx="727">
                  <c:v>44230</c:v>
                </c:pt>
                <c:pt idx="728">
                  <c:v>44231</c:v>
                </c:pt>
                <c:pt idx="729">
                  <c:v>44232</c:v>
                </c:pt>
                <c:pt idx="730">
                  <c:v>44235</c:v>
                </c:pt>
                <c:pt idx="731">
                  <c:v>44236</c:v>
                </c:pt>
                <c:pt idx="732">
                  <c:v>44237</c:v>
                </c:pt>
                <c:pt idx="733">
                  <c:v>44238</c:v>
                </c:pt>
                <c:pt idx="734">
                  <c:v>44239</c:v>
                </c:pt>
                <c:pt idx="735">
                  <c:v>44242</c:v>
                </c:pt>
                <c:pt idx="736">
                  <c:v>44243</c:v>
                </c:pt>
                <c:pt idx="737">
                  <c:v>44244</c:v>
                </c:pt>
                <c:pt idx="738">
                  <c:v>44245</c:v>
                </c:pt>
                <c:pt idx="739">
                  <c:v>44246</c:v>
                </c:pt>
                <c:pt idx="740">
                  <c:v>44249</c:v>
                </c:pt>
                <c:pt idx="741">
                  <c:v>44250</c:v>
                </c:pt>
                <c:pt idx="742">
                  <c:v>44251</c:v>
                </c:pt>
                <c:pt idx="743">
                  <c:v>44252</c:v>
                </c:pt>
                <c:pt idx="744">
                  <c:v>44253</c:v>
                </c:pt>
                <c:pt idx="745">
                  <c:v>44256</c:v>
                </c:pt>
                <c:pt idx="746">
                  <c:v>44257</c:v>
                </c:pt>
                <c:pt idx="747">
                  <c:v>44258</c:v>
                </c:pt>
                <c:pt idx="748">
                  <c:v>44259</c:v>
                </c:pt>
                <c:pt idx="749">
                  <c:v>44260</c:v>
                </c:pt>
                <c:pt idx="750">
                  <c:v>44263</c:v>
                </c:pt>
                <c:pt idx="751">
                  <c:v>44264</c:v>
                </c:pt>
                <c:pt idx="752">
                  <c:v>44265</c:v>
                </c:pt>
                <c:pt idx="753">
                  <c:v>44266</c:v>
                </c:pt>
                <c:pt idx="754">
                  <c:v>44267</c:v>
                </c:pt>
                <c:pt idx="755">
                  <c:v>44270</c:v>
                </c:pt>
                <c:pt idx="756">
                  <c:v>44271</c:v>
                </c:pt>
                <c:pt idx="757">
                  <c:v>44272</c:v>
                </c:pt>
                <c:pt idx="758">
                  <c:v>44273</c:v>
                </c:pt>
                <c:pt idx="759">
                  <c:v>44274</c:v>
                </c:pt>
                <c:pt idx="760">
                  <c:v>44277</c:v>
                </c:pt>
                <c:pt idx="761">
                  <c:v>44278</c:v>
                </c:pt>
                <c:pt idx="762">
                  <c:v>44279</c:v>
                </c:pt>
                <c:pt idx="763">
                  <c:v>44280</c:v>
                </c:pt>
                <c:pt idx="764">
                  <c:v>44281</c:v>
                </c:pt>
                <c:pt idx="765">
                  <c:v>44284</c:v>
                </c:pt>
                <c:pt idx="766">
                  <c:v>44285</c:v>
                </c:pt>
                <c:pt idx="767">
                  <c:v>44286</c:v>
                </c:pt>
                <c:pt idx="768">
                  <c:v>44287</c:v>
                </c:pt>
                <c:pt idx="769">
                  <c:v>44288</c:v>
                </c:pt>
                <c:pt idx="770">
                  <c:v>44291</c:v>
                </c:pt>
                <c:pt idx="771">
                  <c:v>44292</c:v>
                </c:pt>
                <c:pt idx="772">
                  <c:v>44293</c:v>
                </c:pt>
                <c:pt idx="773">
                  <c:v>44294</c:v>
                </c:pt>
                <c:pt idx="774">
                  <c:v>44295</c:v>
                </c:pt>
                <c:pt idx="775">
                  <c:v>44298</c:v>
                </c:pt>
                <c:pt idx="776">
                  <c:v>44299</c:v>
                </c:pt>
                <c:pt idx="777">
                  <c:v>44300</c:v>
                </c:pt>
                <c:pt idx="778">
                  <c:v>44301</c:v>
                </c:pt>
                <c:pt idx="779">
                  <c:v>44302</c:v>
                </c:pt>
                <c:pt idx="780">
                  <c:v>44305</c:v>
                </c:pt>
                <c:pt idx="781">
                  <c:v>44306</c:v>
                </c:pt>
                <c:pt idx="782">
                  <c:v>44307</c:v>
                </c:pt>
                <c:pt idx="783">
                  <c:v>44308</c:v>
                </c:pt>
                <c:pt idx="784">
                  <c:v>44309</c:v>
                </c:pt>
                <c:pt idx="785">
                  <c:v>44312</c:v>
                </c:pt>
                <c:pt idx="786">
                  <c:v>44313</c:v>
                </c:pt>
                <c:pt idx="787">
                  <c:v>44314</c:v>
                </c:pt>
                <c:pt idx="788">
                  <c:v>44315</c:v>
                </c:pt>
                <c:pt idx="789">
                  <c:v>44316</c:v>
                </c:pt>
              </c:numCache>
            </c:numRef>
          </c:cat>
          <c:val>
            <c:numRef>
              <c:f>Daily!#REF!</c:f>
              <c:numCache>
                <c:formatCode>0.00</c:formatCode>
                <c:ptCount val="993"/>
                <c:pt idx="0">
                  <c:v>17.929999999999993</c:v>
                </c:pt>
                <c:pt idx="1">
                  <c:v>18.039999999999992</c:v>
                </c:pt>
                <c:pt idx="2">
                  <c:v>18.320000000000007</c:v>
                </c:pt>
                <c:pt idx="3">
                  <c:v>18.319999999999993</c:v>
                </c:pt>
                <c:pt idx="4">
                  <c:v>18.519999999999996</c:v>
                </c:pt>
                <c:pt idx="5">
                  <c:v>18.769999999999996</c:v>
                </c:pt>
                <c:pt idx="6">
                  <c:v>18.769999999999996</c:v>
                </c:pt>
                <c:pt idx="7">
                  <c:v>18.319999999999993</c:v>
                </c:pt>
                <c:pt idx="8">
                  <c:v>18.429999999999993</c:v>
                </c:pt>
                <c:pt idx="9">
                  <c:v>18.620000000000005</c:v>
                </c:pt>
                <c:pt idx="10">
                  <c:v>18.039999999999992</c:v>
                </c:pt>
                <c:pt idx="11">
                  <c:v>18.400000000000006</c:v>
                </c:pt>
                <c:pt idx="12">
                  <c:v>18.740000000000009</c:v>
                </c:pt>
                <c:pt idx="13">
                  <c:v>18.370000000000005</c:v>
                </c:pt>
                <c:pt idx="14">
                  <c:v>18.679999999999993</c:v>
                </c:pt>
                <c:pt idx="15">
                  <c:v>18.269999999999996</c:v>
                </c:pt>
                <c:pt idx="16">
                  <c:v>19.019999999999996</c:v>
                </c:pt>
                <c:pt idx="17">
                  <c:v>18.170000000000002</c:v>
                </c:pt>
                <c:pt idx="18">
                  <c:v>18.910000000000011</c:v>
                </c:pt>
                <c:pt idx="19">
                  <c:v>18.879999999999995</c:v>
                </c:pt>
                <c:pt idx="20">
                  <c:v>18.799999999999997</c:v>
                </c:pt>
                <c:pt idx="21">
                  <c:v>18.990000000000009</c:v>
                </c:pt>
                <c:pt idx="22">
                  <c:v>18.689999999999998</c:v>
                </c:pt>
                <c:pt idx="23">
                  <c:v>17.620000000000005</c:v>
                </c:pt>
                <c:pt idx="24">
                  <c:v>19.460000000000008</c:v>
                </c:pt>
                <c:pt idx="25">
                  <c:v>19.11</c:v>
                </c:pt>
                <c:pt idx="26">
                  <c:v>19.11</c:v>
                </c:pt>
                <c:pt idx="27">
                  <c:v>19.120000000000005</c:v>
                </c:pt>
                <c:pt idx="28">
                  <c:v>20.480000000000004</c:v>
                </c:pt>
                <c:pt idx="29">
                  <c:v>20.240000000000009</c:v>
                </c:pt>
                <c:pt idx="30">
                  <c:v>20.83</c:v>
                </c:pt>
                <c:pt idx="31">
                  <c:v>20.659999999999997</c:v>
                </c:pt>
                <c:pt idx="32">
                  <c:v>21.039999999999992</c:v>
                </c:pt>
                <c:pt idx="33">
                  <c:v>20.759999999999991</c:v>
                </c:pt>
                <c:pt idx="34">
                  <c:v>20.460000000000008</c:v>
                </c:pt>
                <c:pt idx="35">
                  <c:v>21.650000000000006</c:v>
                </c:pt>
                <c:pt idx="36">
                  <c:v>20.97</c:v>
                </c:pt>
                <c:pt idx="37">
                  <c:v>21.480000000000004</c:v>
                </c:pt>
                <c:pt idx="38">
                  <c:v>20.510000000000005</c:v>
                </c:pt>
                <c:pt idx="39">
                  <c:v>20.510000000000005</c:v>
                </c:pt>
                <c:pt idx="40">
                  <c:v>20.510000000000005</c:v>
                </c:pt>
                <c:pt idx="41">
                  <c:v>20.349999999999994</c:v>
                </c:pt>
                <c:pt idx="42">
                  <c:v>22.810000000000002</c:v>
                </c:pt>
                <c:pt idx="43">
                  <c:v>22.820000000000007</c:v>
                </c:pt>
                <c:pt idx="44">
                  <c:v>24.259999999999991</c:v>
                </c:pt>
                <c:pt idx="45">
                  <c:v>24.11</c:v>
                </c:pt>
                <c:pt idx="46">
                  <c:v>23.78</c:v>
                </c:pt>
                <c:pt idx="47">
                  <c:v>26</c:v>
                </c:pt>
                <c:pt idx="48">
                  <c:v>26.659999999999997</c:v>
                </c:pt>
                <c:pt idx="49">
                  <c:v>26.680000000000007</c:v>
                </c:pt>
                <c:pt idx="50">
                  <c:v>27.059999999999988</c:v>
                </c:pt>
                <c:pt idx="51">
                  <c:v>26.950000000000003</c:v>
                </c:pt>
                <c:pt idx="52">
                  <c:v>27.399999999999991</c:v>
                </c:pt>
                <c:pt idx="53">
                  <c:v>28.459999999999994</c:v>
                </c:pt>
                <c:pt idx="54">
                  <c:v>27.659999999999997</c:v>
                </c:pt>
                <c:pt idx="55">
                  <c:v>27.379999999999995</c:v>
                </c:pt>
                <c:pt idx="56">
                  <c:v>27.090000000000003</c:v>
                </c:pt>
                <c:pt idx="57">
                  <c:v>27.459999999999994</c:v>
                </c:pt>
                <c:pt idx="58">
                  <c:v>27.439999999999998</c:v>
                </c:pt>
                <c:pt idx="59">
                  <c:v>27.259999999999991</c:v>
                </c:pt>
                <c:pt idx="60">
                  <c:v>26.539999999999992</c:v>
                </c:pt>
                <c:pt idx="61">
                  <c:v>27.13000000000001</c:v>
                </c:pt>
                <c:pt idx="62">
                  <c:v>26.460000000000008</c:v>
                </c:pt>
                <c:pt idx="63">
                  <c:v>26.950000000000003</c:v>
                </c:pt>
                <c:pt idx="64">
                  <c:v>26.560000000000002</c:v>
                </c:pt>
                <c:pt idx="65">
                  <c:v>26.450000000000003</c:v>
                </c:pt>
                <c:pt idx="66">
                  <c:v>26.430000000000007</c:v>
                </c:pt>
                <c:pt idx="67">
                  <c:v>25.97</c:v>
                </c:pt>
                <c:pt idx="68">
                  <c:v>26</c:v>
                </c:pt>
                <c:pt idx="69">
                  <c:v>26.61</c:v>
                </c:pt>
                <c:pt idx="70">
                  <c:v>26.449999999999989</c:v>
                </c:pt>
                <c:pt idx="71">
                  <c:v>25.909999999999997</c:v>
                </c:pt>
                <c:pt idx="72">
                  <c:v>26.850000000000009</c:v>
                </c:pt>
                <c:pt idx="73">
                  <c:v>26.429999999999993</c:v>
                </c:pt>
                <c:pt idx="74">
                  <c:v>26.849999999999994</c:v>
                </c:pt>
                <c:pt idx="75">
                  <c:v>27.090000000000003</c:v>
                </c:pt>
                <c:pt idx="76">
                  <c:v>27.379999999999995</c:v>
                </c:pt>
                <c:pt idx="77">
                  <c:v>26.92</c:v>
                </c:pt>
                <c:pt idx="78">
                  <c:v>26.92</c:v>
                </c:pt>
                <c:pt idx="79">
                  <c:v>26.89</c:v>
                </c:pt>
                <c:pt idx="80">
                  <c:v>27.089999999999989</c:v>
                </c:pt>
                <c:pt idx="81">
                  <c:v>27.28</c:v>
                </c:pt>
                <c:pt idx="82">
                  <c:v>27.690000000000012</c:v>
                </c:pt>
                <c:pt idx="83">
                  <c:v>27.89</c:v>
                </c:pt>
                <c:pt idx="84">
                  <c:v>27.97</c:v>
                </c:pt>
                <c:pt idx="85">
                  <c:v>27.789999999999992</c:v>
                </c:pt>
                <c:pt idx="86">
                  <c:v>26.759999999999991</c:v>
                </c:pt>
                <c:pt idx="87">
                  <c:v>26.759999999999991</c:v>
                </c:pt>
                <c:pt idx="88">
                  <c:v>26.5</c:v>
                </c:pt>
                <c:pt idx="89">
                  <c:v>26.769999999999996</c:v>
                </c:pt>
                <c:pt idx="90">
                  <c:v>27.159999999999997</c:v>
                </c:pt>
                <c:pt idx="91">
                  <c:v>27.620000000000005</c:v>
                </c:pt>
                <c:pt idx="92">
                  <c:v>27.129999999999995</c:v>
                </c:pt>
                <c:pt idx="93">
                  <c:v>28.629999999999995</c:v>
                </c:pt>
                <c:pt idx="94">
                  <c:v>28.36</c:v>
                </c:pt>
                <c:pt idx="95">
                  <c:v>28.850000000000009</c:v>
                </c:pt>
                <c:pt idx="96">
                  <c:v>28.47999999999999</c:v>
                </c:pt>
                <c:pt idx="97">
                  <c:v>28.309999999999988</c:v>
                </c:pt>
                <c:pt idx="98">
                  <c:v>27.510000000000005</c:v>
                </c:pt>
                <c:pt idx="99">
                  <c:v>27.92</c:v>
                </c:pt>
                <c:pt idx="100">
                  <c:v>28.590000000000003</c:v>
                </c:pt>
                <c:pt idx="101">
                  <c:v>28.33</c:v>
                </c:pt>
                <c:pt idx="102">
                  <c:v>28.14</c:v>
                </c:pt>
                <c:pt idx="103">
                  <c:v>28.239999999999995</c:v>
                </c:pt>
                <c:pt idx="104">
                  <c:v>29.019999999999996</c:v>
                </c:pt>
                <c:pt idx="105">
                  <c:v>28.260000000000005</c:v>
                </c:pt>
                <c:pt idx="106">
                  <c:v>26.680000000000007</c:v>
                </c:pt>
                <c:pt idx="107">
                  <c:v>27.14</c:v>
                </c:pt>
                <c:pt idx="108">
                  <c:v>27.61999999999999</c:v>
                </c:pt>
                <c:pt idx="109">
                  <c:v>27.47</c:v>
                </c:pt>
                <c:pt idx="110">
                  <c:v>27.47</c:v>
                </c:pt>
                <c:pt idx="111">
                  <c:v>26.560000000000002</c:v>
                </c:pt>
                <c:pt idx="112">
                  <c:v>27.240000000000009</c:v>
                </c:pt>
                <c:pt idx="113">
                  <c:v>27.730000000000004</c:v>
                </c:pt>
                <c:pt idx="114">
                  <c:v>27.160000000000011</c:v>
                </c:pt>
                <c:pt idx="115">
                  <c:v>27.160000000000011</c:v>
                </c:pt>
                <c:pt idx="116">
                  <c:v>27.160000000000011</c:v>
                </c:pt>
                <c:pt idx="117">
                  <c:v>27.160000000000011</c:v>
                </c:pt>
                <c:pt idx="118">
                  <c:v>27.160000000000011</c:v>
                </c:pt>
                <c:pt idx="119">
                  <c:v>27.160000000000011</c:v>
                </c:pt>
                <c:pt idx="120">
                  <c:v>27.090000000000003</c:v>
                </c:pt>
                <c:pt idx="121">
                  <c:v>25.959999999999994</c:v>
                </c:pt>
                <c:pt idx="122">
                  <c:v>26.260000000000005</c:v>
                </c:pt>
                <c:pt idx="123">
                  <c:v>25.799999999999997</c:v>
                </c:pt>
                <c:pt idx="124">
                  <c:v>25.53</c:v>
                </c:pt>
                <c:pt idx="125">
                  <c:v>25.64</c:v>
                </c:pt>
                <c:pt idx="126">
                  <c:v>25.700000000000003</c:v>
                </c:pt>
                <c:pt idx="127">
                  <c:v>23.739999999999995</c:v>
                </c:pt>
                <c:pt idx="128">
                  <c:v>23.620000000000005</c:v>
                </c:pt>
                <c:pt idx="129">
                  <c:v>23.42</c:v>
                </c:pt>
                <c:pt idx="130">
                  <c:v>24.5</c:v>
                </c:pt>
                <c:pt idx="131">
                  <c:v>23.39</c:v>
                </c:pt>
                <c:pt idx="132">
                  <c:v>23.47</c:v>
                </c:pt>
                <c:pt idx="133">
                  <c:v>21.959999999999994</c:v>
                </c:pt>
                <c:pt idx="134">
                  <c:v>21.92</c:v>
                </c:pt>
                <c:pt idx="135">
                  <c:v>22.11999999999999</c:v>
                </c:pt>
                <c:pt idx="136">
                  <c:v>21.790000000000006</c:v>
                </c:pt>
                <c:pt idx="137">
                  <c:v>22.290000000000006</c:v>
                </c:pt>
                <c:pt idx="138">
                  <c:v>21.650000000000006</c:v>
                </c:pt>
                <c:pt idx="139">
                  <c:v>22.53</c:v>
                </c:pt>
                <c:pt idx="140">
                  <c:v>21.36</c:v>
                </c:pt>
                <c:pt idx="141">
                  <c:v>21.36</c:v>
                </c:pt>
                <c:pt idx="142">
                  <c:v>21.53</c:v>
                </c:pt>
                <c:pt idx="143">
                  <c:v>20.53</c:v>
                </c:pt>
                <c:pt idx="144">
                  <c:v>20</c:v>
                </c:pt>
                <c:pt idx="145">
                  <c:v>20.25</c:v>
                </c:pt>
                <c:pt idx="146">
                  <c:v>19.670000000000002</c:v>
                </c:pt>
                <c:pt idx="147">
                  <c:v>18.490000000000009</c:v>
                </c:pt>
                <c:pt idx="148">
                  <c:v>19.769999999999996</c:v>
                </c:pt>
                <c:pt idx="149">
                  <c:v>19.090000000000003</c:v>
                </c:pt>
                <c:pt idx="150">
                  <c:v>16.89</c:v>
                </c:pt>
                <c:pt idx="151">
                  <c:v>17.949999999999989</c:v>
                </c:pt>
                <c:pt idx="152">
                  <c:v>18.539999999999992</c:v>
                </c:pt>
                <c:pt idx="153">
                  <c:v>18.519999999999996</c:v>
                </c:pt>
                <c:pt idx="154">
                  <c:v>18.77000000000001</c:v>
                </c:pt>
                <c:pt idx="155">
                  <c:v>16.75</c:v>
                </c:pt>
                <c:pt idx="156">
                  <c:v>16.61</c:v>
                </c:pt>
                <c:pt idx="157">
                  <c:v>16.550000000000011</c:v>
                </c:pt>
                <c:pt idx="158">
                  <c:v>15.89</c:v>
                </c:pt>
                <c:pt idx="159">
                  <c:v>16.349999999999994</c:v>
                </c:pt>
                <c:pt idx="160">
                  <c:v>16.52000000000001</c:v>
                </c:pt>
                <c:pt idx="161">
                  <c:v>15.840000000000003</c:v>
                </c:pt>
                <c:pt idx="162">
                  <c:v>16.02000000000001</c:v>
                </c:pt>
                <c:pt idx="163">
                  <c:v>16.11</c:v>
                </c:pt>
                <c:pt idx="164">
                  <c:v>16.289999999999992</c:v>
                </c:pt>
                <c:pt idx="165">
                  <c:v>16.879999999999995</c:v>
                </c:pt>
                <c:pt idx="166">
                  <c:v>16.829999999999998</c:v>
                </c:pt>
                <c:pt idx="167">
                  <c:v>16.670000000000002</c:v>
                </c:pt>
                <c:pt idx="168">
                  <c:v>15.849999999999994</c:v>
                </c:pt>
                <c:pt idx="169">
                  <c:v>14.560000000000002</c:v>
                </c:pt>
                <c:pt idx="170">
                  <c:v>14.829999999999998</c:v>
                </c:pt>
                <c:pt idx="171">
                  <c:v>16.269999999999996</c:v>
                </c:pt>
                <c:pt idx="172">
                  <c:v>16.149999999999991</c:v>
                </c:pt>
                <c:pt idx="173">
                  <c:v>14.64</c:v>
                </c:pt>
                <c:pt idx="174">
                  <c:v>14.660000000000011</c:v>
                </c:pt>
                <c:pt idx="175">
                  <c:v>14.519999999999996</c:v>
                </c:pt>
                <c:pt idx="176">
                  <c:v>14.519999999999996</c:v>
                </c:pt>
                <c:pt idx="177">
                  <c:v>15.709999999999994</c:v>
                </c:pt>
                <c:pt idx="178">
                  <c:v>15.519999999999996</c:v>
                </c:pt>
                <c:pt idx="179">
                  <c:v>14.569999999999993</c:v>
                </c:pt>
                <c:pt idx="180">
                  <c:v>14.569999999999993</c:v>
                </c:pt>
                <c:pt idx="181">
                  <c:v>14.569999999999993</c:v>
                </c:pt>
                <c:pt idx="182">
                  <c:v>14.530000000000001</c:v>
                </c:pt>
                <c:pt idx="183">
                  <c:v>14.579999999999998</c:v>
                </c:pt>
                <c:pt idx="184">
                  <c:v>14.300000000000011</c:v>
                </c:pt>
                <c:pt idx="185">
                  <c:v>15.089999999999989</c:v>
                </c:pt>
                <c:pt idx="186">
                  <c:v>14.14</c:v>
                </c:pt>
                <c:pt idx="187">
                  <c:v>14.199999999999989</c:v>
                </c:pt>
                <c:pt idx="188">
                  <c:v>14.340000000000003</c:v>
                </c:pt>
                <c:pt idx="189">
                  <c:v>14.75</c:v>
                </c:pt>
                <c:pt idx="190">
                  <c:v>14.400000000000006</c:v>
                </c:pt>
                <c:pt idx="191">
                  <c:v>14.219999999999999</c:v>
                </c:pt>
                <c:pt idx="192">
                  <c:v>13.789999999999992</c:v>
                </c:pt>
                <c:pt idx="193">
                  <c:v>13.549999999999997</c:v>
                </c:pt>
                <c:pt idx="194">
                  <c:v>13.599999999999994</c:v>
                </c:pt>
                <c:pt idx="195">
                  <c:v>14.099999999999994</c:v>
                </c:pt>
                <c:pt idx="196">
                  <c:v>14.120000000000005</c:v>
                </c:pt>
                <c:pt idx="197">
                  <c:v>14.219999999999999</c:v>
                </c:pt>
                <c:pt idx="198">
                  <c:v>14.490000000000009</c:v>
                </c:pt>
                <c:pt idx="199">
                  <c:v>14.409999999999997</c:v>
                </c:pt>
                <c:pt idx="200">
                  <c:v>13.419999999999987</c:v>
                </c:pt>
                <c:pt idx="201">
                  <c:v>13.510000000000005</c:v>
                </c:pt>
                <c:pt idx="202">
                  <c:v>15.069999999999993</c:v>
                </c:pt>
                <c:pt idx="203" formatCode="General">
                  <c:v>15.560000000000002</c:v>
                </c:pt>
                <c:pt idx="204" formatCode="General">
                  <c:v>15.269999999999996</c:v>
                </c:pt>
                <c:pt idx="205" formatCode="General">
                  <c:v>15.269999999999996</c:v>
                </c:pt>
                <c:pt idx="206" formatCode="General">
                  <c:v>15.269999999999996</c:v>
                </c:pt>
                <c:pt idx="207" formatCode="General">
                  <c:v>15.269999999999996</c:v>
                </c:pt>
                <c:pt idx="208" formatCode="General">
                  <c:v>15.269999999999996</c:v>
                </c:pt>
                <c:pt idx="209" formatCode="General">
                  <c:v>17.769999999999996</c:v>
                </c:pt>
                <c:pt idx="210" formatCode="General">
                  <c:v>11.920000000000002</c:v>
                </c:pt>
                <c:pt idx="211" formatCode="General">
                  <c:v>12.849999999999994</c:v>
                </c:pt>
                <c:pt idx="212" formatCode="General">
                  <c:v>12.280000000000001</c:v>
                </c:pt>
                <c:pt idx="213" formatCode="General">
                  <c:v>11.580000000000013</c:v>
                </c:pt>
                <c:pt idx="214" formatCode="General">
                  <c:v>12.340000000000003</c:v>
                </c:pt>
                <c:pt idx="215" formatCode="General">
                  <c:v>12.480000000000004</c:v>
                </c:pt>
                <c:pt idx="216" formatCode="General">
                  <c:v>11.39</c:v>
                </c:pt>
                <c:pt idx="217" formatCode="General">
                  <c:v>12.200000000000003</c:v>
                </c:pt>
                <c:pt idx="218" formatCode="General">
                  <c:v>13.11999999999999</c:v>
                </c:pt>
                <c:pt idx="219" formatCode="General">
                  <c:v>12.849999999999994</c:v>
                </c:pt>
                <c:pt idx="220" formatCode="General">
                  <c:v>12.060000000000002</c:v>
                </c:pt>
                <c:pt idx="221" formatCode="General">
                  <c:v>12.75</c:v>
                </c:pt>
                <c:pt idx="222" formatCode="General">
                  <c:v>11.36</c:v>
                </c:pt>
                <c:pt idx="223" formatCode="General">
                  <c:v>10.11</c:v>
                </c:pt>
                <c:pt idx="224" formatCode="General">
                  <c:v>10.179999999999993</c:v>
                </c:pt>
                <c:pt idx="225" formatCode="General">
                  <c:v>10.510000000000005</c:v>
                </c:pt>
                <c:pt idx="226" formatCode="General">
                  <c:v>11.870000000000005</c:v>
                </c:pt>
                <c:pt idx="227" formatCode="General">
                  <c:v>11.25</c:v>
                </c:pt>
                <c:pt idx="228" formatCode="General">
                  <c:v>12.090000000000003</c:v>
                </c:pt>
                <c:pt idx="229" formatCode="General">
                  <c:v>12.829999999999998</c:v>
                </c:pt>
                <c:pt idx="230" formatCode="General">
                  <c:v>11.61</c:v>
                </c:pt>
                <c:pt idx="231" formatCode="General">
                  <c:v>11.549999999999997</c:v>
                </c:pt>
                <c:pt idx="232" formatCode="General">
                  <c:v>11.319999999999993</c:v>
                </c:pt>
                <c:pt idx="233" formatCode="General">
                  <c:v>10.939999999999998</c:v>
                </c:pt>
                <c:pt idx="234" formatCode="General">
                  <c:v>10.980000000000004</c:v>
                </c:pt>
                <c:pt idx="235" formatCode="General">
                  <c:v>9.7399999999999949</c:v>
                </c:pt>
                <c:pt idx="236" formatCode="General">
                  <c:v>10.670000000000002</c:v>
                </c:pt>
                <c:pt idx="237" formatCode="General">
                  <c:v>11.299999999999997</c:v>
                </c:pt>
                <c:pt idx="238" formatCode="General">
                  <c:v>10.910000000000011</c:v>
                </c:pt>
                <c:pt idx="239" formatCode="General">
                  <c:v>10.340000000000003</c:v>
                </c:pt>
                <c:pt idx="240" formatCode="General">
                  <c:v>10.590000000000003</c:v>
                </c:pt>
                <c:pt idx="241" formatCode="General">
                  <c:v>11.170000000000002</c:v>
                </c:pt>
                <c:pt idx="242" formatCode="General">
                  <c:v>11.39</c:v>
                </c:pt>
                <c:pt idx="243" formatCode="General">
                  <c:v>11.719999999999999</c:v>
                </c:pt>
                <c:pt idx="244" formatCode="General">
                  <c:v>12.489999999999995</c:v>
                </c:pt>
                <c:pt idx="245" formatCode="General">
                  <c:v>12.310000000000002</c:v>
                </c:pt>
                <c:pt idx="246" formatCode="General">
                  <c:v>12.510000000000005</c:v>
                </c:pt>
                <c:pt idx="247" formatCode="General">
                  <c:v>11.719999999999999</c:v>
                </c:pt>
                <c:pt idx="248" formatCode="General">
                  <c:v>12.099999999999994</c:v>
                </c:pt>
                <c:pt idx="249" formatCode="General">
                  <c:v>12.099999999999994</c:v>
                </c:pt>
                <c:pt idx="250" formatCode="General">
                  <c:v>11</c:v>
                </c:pt>
                <c:pt idx="251" formatCode="General">
                  <c:v>11.650000000000006</c:v>
                </c:pt>
                <c:pt idx="252" formatCode="General">
                  <c:v>11.790000000000006</c:v>
                </c:pt>
                <c:pt idx="253" formatCode="General">
                  <c:v>11.849999999999994</c:v>
                </c:pt>
                <c:pt idx="254" formatCode="General">
                  <c:v>13.230000000000004</c:v>
                </c:pt>
                <c:pt idx="255" formatCode="General">
                  <c:v>14.280000000000001</c:v>
                </c:pt>
                <c:pt idx="256" formatCode="General">
                  <c:v>13.819999999999993</c:v>
                </c:pt>
                <c:pt idx="257" formatCode="General">
                  <c:v>13.769999999999996</c:v>
                </c:pt>
                <c:pt idx="258" formatCode="General">
                  <c:v>13.909999999999997</c:v>
                </c:pt>
                <c:pt idx="259" formatCode="General">
                  <c:v>13.909999999999997</c:v>
                </c:pt>
                <c:pt idx="260" formatCode="General">
                  <c:v>13.319999999999993</c:v>
                </c:pt>
                <c:pt idx="261" formatCode="General">
                  <c:v>13.569999999999993</c:v>
                </c:pt>
                <c:pt idx="262" formatCode="General">
                  <c:v>13.950000000000003</c:v>
                </c:pt>
                <c:pt idx="263" formatCode="General">
                  <c:v>13.900000000000006</c:v>
                </c:pt>
                <c:pt idx="264" formatCode="General">
                  <c:v>13.820000000000007</c:v>
                </c:pt>
                <c:pt idx="265" formatCode="General">
                  <c:v>15.25</c:v>
                </c:pt>
                <c:pt idx="266" formatCode="General">
                  <c:v>15.629999999999995</c:v>
                </c:pt>
                <c:pt idx="267" formatCode="General">
                  <c:v>15.629999999999995</c:v>
                </c:pt>
                <c:pt idx="268" formatCode="General">
                  <c:v>15.629999999999995</c:v>
                </c:pt>
                <c:pt idx="269" formatCode="General">
                  <c:v>15.629999999999995</c:v>
                </c:pt>
                <c:pt idx="270" formatCode="General">
                  <c:v>15.259999999999991</c:v>
                </c:pt>
                <c:pt idx="271" formatCode="General">
                  <c:v>14.25</c:v>
                </c:pt>
                <c:pt idx="272" formatCode="General">
                  <c:v>14.230000000000004</c:v>
                </c:pt>
                <c:pt idx="273" formatCode="General">
                  <c:v>14.420000000000002</c:v>
                </c:pt>
                <c:pt idx="274" formatCode="General">
                  <c:v>14.260000000000005</c:v>
                </c:pt>
                <c:pt idx="275" formatCode="General">
                  <c:v>15.300000000000011</c:v>
                </c:pt>
                <c:pt idx="276" formatCode="General">
                  <c:v>15.060000000000002</c:v>
                </c:pt>
                <c:pt idx="277" formatCode="General">
                  <c:v>15.149999999999991</c:v>
                </c:pt>
                <c:pt idx="278" formatCode="General">
                  <c:v>14.290000000000006</c:v>
                </c:pt>
                <c:pt idx="279" formatCode="General">
                  <c:v>13.89</c:v>
                </c:pt>
                <c:pt idx="280" formatCode="General">
                  <c:v>13.89</c:v>
                </c:pt>
                <c:pt idx="281" formatCode="General">
                  <c:v>14.670000000000002</c:v>
                </c:pt>
                <c:pt idx="282" formatCode="General">
                  <c:v>13.420000000000002</c:v>
                </c:pt>
                <c:pt idx="283" formatCode="General">
                  <c:v>14.709999999999994</c:v>
                </c:pt>
                <c:pt idx="284" formatCode="General">
                  <c:v>13.980000000000004</c:v>
                </c:pt>
                <c:pt idx="285" formatCode="General">
                  <c:v>14.780000000000001</c:v>
                </c:pt>
                <c:pt idx="286" formatCode="General">
                  <c:v>15.489999999999995</c:v>
                </c:pt>
                <c:pt idx="287" formatCode="General">
                  <c:v>15.019999999999996</c:v>
                </c:pt>
                <c:pt idx="288" formatCode="General">
                  <c:v>15.129999999999995</c:v>
                </c:pt>
                <c:pt idx="289" formatCode="General">
                  <c:v>16.100000000000009</c:v>
                </c:pt>
                <c:pt idx="290" formatCode="General">
                  <c:v>14.97999999999999</c:v>
                </c:pt>
                <c:pt idx="291" formatCode="General">
                  <c:v>15.02000000000001</c:v>
                </c:pt>
                <c:pt idx="292" formatCode="General">
                  <c:v>15.02000000000001</c:v>
                </c:pt>
                <c:pt idx="293" formatCode="General">
                  <c:v>14.700000000000003</c:v>
                </c:pt>
                <c:pt idx="294" formatCode="General">
                  <c:v>14.700000000000003</c:v>
                </c:pt>
                <c:pt idx="295" formatCode="General">
                  <c:v>14.589999999999989</c:v>
                </c:pt>
                <c:pt idx="296" formatCode="General">
                  <c:v>12.989999999999995</c:v>
                </c:pt>
                <c:pt idx="297" formatCode="General">
                  <c:v>14.400000000000006</c:v>
                </c:pt>
                <c:pt idx="298" formatCode="General">
                  <c:v>14.340000000000003</c:v>
                </c:pt>
                <c:pt idx="299" formatCode="General">
                  <c:v>13.400000000000006</c:v>
                </c:pt>
                <c:pt idx="300" formatCode="General">
                  <c:v>13.490000000000009</c:v>
                </c:pt>
                <c:pt idx="301" formatCode="General">
                  <c:v>11.019999999999996</c:v>
                </c:pt>
                <c:pt idx="302" formatCode="General">
                  <c:v>11.120000000000005</c:v>
                </c:pt>
                <c:pt idx="303" formatCode="General">
                  <c:v>10.049999999999997</c:v>
                </c:pt>
                <c:pt idx="304" formatCode="General">
                  <c:v>10.819999999999993</c:v>
                </c:pt>
                <c:pt idx="305" formatCode="General">
                  <c:v>10.230000000000004</c:v>
                </c:pt>
                <c:pt idx="306" formatCode="General">
                  <c:v>10.440000000000012</c:v>
                </c:pt>
                <c:pt idx="307" formatCode="General">
                  <c:v>8.9699999999999989</c:v>
                </c:pt>
                <c:pt idx="308" formatCode="General">
                  <c:v>9.480000000000004</c:v>
                </c:pt>
                <c:pt idx="309" formatCode="General">
                  <c:v>9.6299999999999955</c:v>
                </c:pt>
                <c:pt idx="310" formatCode="General">
                  <c:v>7.8499999999999943</c:v>
                </c:pt>
                <c:pt idx="311" formatCode="General">
                  <c:v>7.3299999999999983</c:v>
                </c:pt>
                <c:pt idx="312" formatCode="General">
                  <c:v>7.8499999999999943</c:v>
                </c:pt>
                <c:pt idx="313" formatCode="General">
                  <c:v>8.7700000000000102</c:v>
                </c:pt>
                <c:pt idx="314" formatCode="General">
                  <c:v>12.489999999999995</c:v>
                </c:pt>
                <c:pt idx="315" formatCode="General">
                  <c:v>9.5200000000000102</c:v>
                </c:pt>
                <c:pt idx="316" formatCode="General">
                  <c:v>7.0300000000000011</c:v>
                </c:pt>
                <c:pt idx="317" formatCode="General">
                  <c:v>7.4400000000000119</c:v>
                </c:pt>
                <c:pt idx="318" formatCode="General">
                  <c:v>7.7299999999999898</c:v>
                </c:pt>
                <c:pt idx="319" formatCode="General">
                  <c:v>8.4099999999999966</c:v>
                </c:pt>
                <c:pt idx="320" formatCode="General">
                  <c:v>7.0900000000000034</c:v>
                </c:pt>
                <c:pt idx="321" formatCode="General">
                  <c:v>7.1500000000000057</c:v>
                </c:pt>
                <c:pt idx="322" formatCode="General">
                  <c:v>7.3299999999999983</c:v>
                </c:pt>
                <c:pt idx="323" formatCode="General">
                  <c:v>7.5</c:v>
                </c:pt>
                <c:pt idx="324" formatCode="General">
                  <c:v>7.4099999999999824</c:v>
                </c:pt>
                <c:pt idx="325" formatCode="General">
                  <c:v>8.4699999999999989</c:v>
                </c:pt>
                <c:pt idx="326" formatCode="General">
                  <c:v>8.3800000000000097</c:v>
                </c:pt>
                <c:pt idx="327" formatCode="General">
                  <c:v>8.3299999999999983</c:v>
                </c:pt>
                <c:pt idx="328" formatCode="General">
                  <c:v>7.9000000000000057</c:v>
                </c:pt>
                <c:pt idx="329" formatCode="General">
                  <c:v>8.289999999999992</c:v>
                </c:pt>
                <c:pt idx="330" formatCode="General">
                  <c:v>7.8100000000000023</c:v>
                </c:pt>
                <c:pt idx="331" formatCode="General">
                  <c:v>8.39</c:v>
                </c:pt>
                <c:pt idx="332" formatCode="General">
                  <c:v>9.25</c:v>
                </c:pt>
                <c:pt idx="333" formatCode="General">
                  <c:v>7.8199999999999932</c:v>
                </c:pt>
                <c:pt idx="334" formatCode="General">
                  <c:v>10.469999999999999</c:v>
                </c:pt>
                <c:pt idx="335" formatCode="General">
                  <c:v>9.9399999999999977</c:v>
                </c:pt>
                <c:pt idx="336" formatCode="General">
                  <c:v>9.1500000000000057</c:v>
                </c:pt>
                <c:pt idx="337" formatCode="General">
                  <c:v>7.0900000000000034</c:v>
                </c:pt>
                <c:pt idx="338" formatCode="General">
                  <c:v>7.4799999999999898</c:v>
                </c:pt>
                <c:pt idx="339" formatCode="General">
                  <c:v>7.4799999999999898</c:v>
                </c:pt>
                <c:pt idx="340" formatCode="General">
                  <c:v>7.4799999999999898</c:v>
                </c:pt>
                <c:pt idx="341" formatCode="General">
                  <c:v>8.25</c:v>
                </c:pt>
                <c:pt idx="342" formatCode="General">
                  <c:v>9.2800000000000011</c:v>
                </c:pt>
                <c:pt idx="343" formatCode="General">
                  <c:v>9.1599999999999966</c:v>
                </c:pt>
                <c:pt idx="344" formatCode="General">
                  <c:v>7.5300000000000011</c:v>
                </c:pt>
                <c:pt idx="345" formatCode="General">
                  <c:v>8.5</c:v>
                </c:pt>
                <c:pt idx="346" formatCode="General">
                  <c:v>8.0600000000000023</c:v>
                </c:pt>
                <c:pt idx="347" formatCode="General">
                  <c:v>9.2199999999999989</c:v>
                </c:pt>
                <c:pt idx="348" formatCode="General">
                  <c:v>7.8799999999999955</c:v>
                </c:pt>
                <c:pt idx="349" formatCode="General">
                  <c:v>7.6899999999999977</c:v>
                </c:pt>
                <c:pt idx="350" formatCode="General">
                  <c:v>8.9900000000000091</c:v>
                </c:pt>
                <c:pt idx="351" formatCode="General">
                  <c:v>8.75</c:v>
                </c:pt>
                <c:pt idx="352" formatCode="General">
                  <c:v>8.5499999999999972</c:v>
                </c:pt>
                <c:pt idx="353" formatCode="General">
                  <c:v>8.4300000000000068</c:v>
                </c:pt>
                <c:pt idx="354" formatCode="General">
                  <c:v>7.4399999999999977</c:v>
                </c:pt>
                <c:pt idx="355" formatCode="General">
                  <c:v>6.519999999999996</c:v>
                </c:pt>
                <c:pt idx="356" formatCode="General">
                  <c:v>7.0600000000000023</c:v>
                </c:pt>
                <c:pt idx="357" formatCode="General">
                  <c:v>5.8800000000000097</c:v>
                </c:pt>
                <c:pt idx="358" formatCode="General">
                  <c:v>6.4199999999999875</c:v>
                </c:pt>
                <c:pt idx="359" formatCode="General">
                  <c:v>6.75</c:v>
                </c:pt>
                <c:pt idx="360" formatCode="General">
                  <c:v>5.9300000000000068</c:v>
                </c:pt>
                <c:pt idx="361" formatCode="General">
                  <c:v>6.2800000000000011</c:v>
                </c:pt>
                <c:pt idx="362" formatCode="General">
                  <c:v>6.7400000000000091</c:v>
                </c:pt>
                <c:pt idx="363" formatCode="General">
                  <c:v>6.2999999999999972</c:v>
                </c:pt>
                <c:pt idx="364" formatCode="General">
                  <c:v>6.2999999999999972</c:v>
                </c:pt>
                <c:pt idx="365" formatCode="General">
                  <c:v>6.8499999999999943</c:v>
                </c:pt>
                <c:pt idx="366" formatCode="General">
                  <c:v>6.730000000000004</c:v>
                </c:pt>
                <c:pt idx="367" formatCode="General">
                  <c:v>6.5799999999999983</c:v>
                </c:pt>
                <c:pt idx="368" formatCode="General">
                  <c:v>6.6700000000000017</c:v>
                </c:pt>
                <c:pt idx="369" formatCode="General">
                  <c:v>6.4399999999999977</c:v>
                </c:pt>
                <c:pt idx="370" formatCode="General">
                  <c:v>6.5799999999999983</c:v>
                </c:pt>
                <c:pt idx="371" formatCode="General">
                  <c:v>6.9699999999999989</c:v>
                </c:pt>
                <c:pt idx="372" formatCode="General">
                  <c:v>6.6599999999999966</c:v>
                </c:pt>
                <c:pt idx="373" formatCode="General">
                  <c:v>6.7900000000000063</c:v>
                </c:pt>
                <c:pt idx="374" formatCode="General">
                  <c:v>7.25</c:v>
                </c:pt>
                <c:pt idx="375" formatCode="General">
                  <c:v>7.0200000000000102</c:v>
                </c:pt>
                <c:pt idx="376" formatCode="General">
                  <c:v>7.0200000000000102</c:v>
                </c:pt>
                <c:pt idx="377" formatCode="General">
                  <c:v>7.0200000000000102</c:v>
                </c:pt>
                <c:pt idx="378" formatCode="General">
                  <c:v>7.0200000000000102</c:v>
                </c:pt>
                <c:pt idx="379" formatCode="General">
                  <c:v>7.0200000000000102</c:v>
                </c:pt>
                <c:pt idx="380" formatCode="General">
                  <c:v>7.0200000000000102</c:v>
                </c:pt>
                <c:pt idx="381" formatCode="General">
                  <c:v>5.9300000000000068</c:v>
                </c:pt>
                <c:pt idx="382" formatCode="General">
                  <c:v>5.6400000000000006</c:v>
                </c:pt>
                <c:pt idx="383" formatCode="General">
                  <c:v>5.6199999999999903</c:v>
                </c:pt>
                <c:pt idx="384" formatCode="General">
                  <c:v>5.539999999999992</c:v>
                </c:pt>
                <c:pt idx="385" formatCode="General">
                  <c:v>5.5100000000000051</c:v>
                </c:pt>
                <c:pt idx="386" formatCode="General">
                  <c:v>5.9000000000000057</c:v>
                </c:pt>
                <c:pt idx="387" formatCode="General">
                  <c:v>6.0400000000000063</c:v>
                </c:pt>
                <c:pt idx="388" formatCode="General">
                  <c:v>6.6400000000000006</c:v>
                </c:pt>
                <c:pt idx="389" formatCode="General">
                  <c:v>8.5400000000000063</c:v>
                </c:pt>
                <c:pt idx="390" formatCode="General">
                  <c:v>8.1999999999999886</c:v>
                </c:pt>
                <c:pt idx="391" formatCode="General">
                  <c:v>8.3199999999999932</c:v>
                </c:pt>
                <c:pt idx="392" formatCode="General">
                  <c:v>8.2199999999999989</c:v>
                </c:pt>
                <c:pt idx="393" formatCode="General">
                  <c:v>8.36</c:v>
                </c:pt>
                <c:pt idx="394" formatCode="General">
                  <c:v>8.519999999999996</c:v>
                </c:pt>
                <c:pt idx="395" formatCode="General">
                  <c:v>8.519999999999996</c:v>
                </c:pt>
                <c:pt idx="396" formatCode="General">
                  <c:v>8.2600000000000051</c:v>
                </c:pt>
                <c:pt idx="397" formatCode="General">
                  <c:v>7.6700000000000017</c:v>
                </c:pt>
                <c:pt idx="398" formatCode="General">
                  <c:v>8.5300000000000011</c:v>
                </c:pt>
                <c:pt idx="399" formatCode="General">
                  <c:v>9.2399999999999949</c:v>
                </c:pt>
                <c:pt idx="400" formatCode="General">
                  <c:v>9.8299999999999983</c:v>
                </c:pt>
                <c:pt idx="401" formatCode="General">
                  <c:v>9</c:v>
                </c:pt>
                <c:pt idx="402" formatCode="General">
                  <c:v>9.230000000000004</c:v>
                </c:pt>
                <c:pt idx="403" formatCode="General">
                  <c:v>9.5300000000000011</c:v>
                </c:pt>
                <c:pt idx="404" formatCode="General">
                  <c:v>10.590000000000003</c:v>
                </c:pt>
                <c:pt idx="405" formatCode="General">
                  <c:v>10.819999999999993</c:v>
                </c:pt>
                <c:pt idx="406" formatCode="General">
                  <c:v>10.819999999999993</c:v>
                </c:pt>
                <c:pt idx="407" formatCode="General">
                  <c:v>11.670000000000002</c:v>
                </c:pt>
                <c:pt idx="408" formatCode="General">
                  <c:v>12.379999999999995</c:v>
                </c:pt>
                <c:pt idx="409" formatCode="General">
                  <c:v>11.86</c:v>
                </c:pt>
                <c:pt idx="410" formatCode="General">
                  <c:v>11.030000000000001</c:v>
                </c:pt>
                <c:pt idx="411" formatCode="General">
                  <c:v>11.600000000000009</c:v>
                </c:pt>
                <c:pt idx="412" formatCode="General">
                  <c:v>11.870000000000005</c:v>
                </c:pt>
                <c:pt idx="413" formatCode="General">
                  <c:v>12.329999999999998</c:v>
                </c:pt>
                <c:pt idx="414" formatCode="General">
                  <c:v>12.019999999999996</c:v>
                </c:pt>
                <c:pt idx="415" formatCode="General">
                  <c:v>11.879999999999995</c:v>
                </c:pt>
                <c:pt idx="416" formatCode="General">
                  <c:v>12</c:v>
                </c:pt>
                <c:pt idx="417" formatCode="General">
                  <c:v>12.039999999999992</c:v>
                </c:pt>
                <c:pt idx="418" formatCode="General">
                  <c:v>11.689999999999998</c:v>
                </c:pt>
                <c:pt idx="419" formatCode="General">
                  <c:v>11.740000000000009</c:v>
                </c:pt>
                <c:pt idx="420" formatCode="General">
                  <c:v>11.549999999999997</c:v>
                </c:pt>
                <c:pt idx="421" formatCode="General">
                  <c:v>11.39</c:v>
                </c:pt>
                <c:pt idx="422" formatCode="General">
                  <c:v>11.439999999999998</c:v>
                </c:pt>
                <c:pt idx="423" formatCode="General">
                  <c:v>11.849999999999994</c:v>
                </c:pt>
                <c:pt idx="424" formatCode="General">
                  <c:v>11.14</c:v>
                </c:pt>
                <c:pt idx="425" formatCode="General">
                  <c:v>10.469999999999999</c:v>
                </c:pt>
                <c:pt idx="426" formatCode="General">
                  <c:v>10.230000000000004</c:v>
                </c:pt>
                <c:pt idx="427" formatCode="General">
                  <c:v>10.329999999999998</c:v>
                </c:pt>
                <c:pt idx="428" formatCode="General">
                  <c:v>10.079999999999998</c:v>
                </c:pt>
                <c:pt idx="429" formatCode="General">
                  <c:v>9.8700000000000045</c:v>
                </c:pt>
                <c:pt idx="430" formatCode="General">
                  <c:v>10.259999999999991</c:v>
                </c:pt>
                <c:pt idx="431" formatCode="General">
                  <c:v>9.730000000000004</c:v>
                </c:pt>
                <c:pt idx="432" formatCode="General">
                  <c:v>10.5</c:v>
                </c:pt>
                <c:pt idx="433" formatCode="General">
                  <c:v>10.730000000000004</c:v>
                </c:pt>
                <c:pt idx="434" formatCode="General">
                  <c:v>10.070000000000007</c:v>
                </c:pt>
                <c:pt idx="435" formatCode="General">
                  <c:v>11.269999999999996</c:v>
                </c:pt>
                <c:pt idx="436" formatCode="General">
                  <c:v>11.269999999999996</c:v>
                </c:pt>
                <c:pt idx="437" formatCode="General">
                  <c:v>11.269999999999996</c:v>
                </c:pt>
                <c:pt idx="438" formatCode="General">
                  <c:v>11.27000000000001</c:v>
                </c:pt>
                <c:pt idx="439" formatCode="General">
                  <c:v>11.189999999999998</c:v>
                </c:pt>
                <c:pt idx="440" formatCode="General">
                  <c:v>11.920000000000002</c:v>
                </c:pt>
                <c:pt idx="441" formatCode="General">
                  <c:v>11.570000000000007</c:v>
                </c:pt>
                <c:pt idx="442" formatCode="General">
                  <c:v>11.570000000000007</c:v>
                </c:pt>
                <c:pt idx="443" formatCode="General">
                  <c:v>10.650000000000006</c:v>
                </c:pt>
                <c:pt idx="444" formatCode="General">
                  <c:v>11.900000000000006</c:v>
                </c:pt>
                <c:pt idx="445" formatCode="General">
                  <c:v>10.989999999999995</c:v>
                </c:pt>
                <c:pt idx="446" formatCode="General">
                  <c:v>12.189999999999998</c:v>
                </c:pt>
                <c:pt idx="447" formatCode="General">
                  <c:v>11.780000000000001</c:v>
                </c:pt>
                <c:pt idx="448" formatCode="General">
                  <c:v>12.72999999999999</c:v>
                </c:pt>
                <c:pt idx="449" formatCode="General">
                  <c:v>12.780000000000001</c:v>
                </c:pt>
                <c:pt idx="450" formatCode="General">
                  <c:v>11.569999999999993</c:v>
                </c:pt>
                <c:pt idx="451" formatCode="General">
                  <c:v>12.969999999999999</c:v>
                </c:pt>
                <c:pt idx="452" formatCode="General">
                  <c:v>13.060000000000002</c:v>
                </c:pt>
                <c:pt idx="453" formatCode="General">
                  <c:v>12.840000000000003</c:v>
                </c:pt>
                <c:pt idx="454" formatCode="General">
                  <c:v>13.120000000000005</c:v>
                </c:pt>
                <c:pt idx="455" formatCode="General">
                  <c:v>14.399999999999991</c:v>
                </c:pt>
                <c:pt idx="456" formatCode="General">
                  <c:v>15.100000000000009</c:v>
                </c:pt>
                <c:pt idx="457" formatCode="General">
                  <c:v>15.11999999999999</c:v>
                </c:pt>
                <c:pt idx="458" formatCode="General">
                  <c:v>14.159999999999997</c:v>
                </c:pt>
                <c:pt idx="459" formatCode="General">
                  <c:v>14.290000000000006</c:v>
                </c:pt>
                <c:pt idx="460" formatCode="General">
                  <c:v>14.290000000000006</c:v>
                </c:pt>
                <c:pt idx="461" formatCode="General">
                  <c:v>14.290000000000006</c:v>
                </c:pt>
                <c:pt idx="462" formatCode="General">
                  <c:v>16.459999999999994</c:v>
                </c:pt>
                <c:pt idx="463" formatCode="General">
                  <c:v>15.260000000000005</c:v>
                </c:pt>
                <c:pt idx="464" formatCode="General">
                  <c:v>15.260000000000005</c:v>
                </c:pt>
                <c:pt idx="465" formatCode="General">
                  <c:v>14.920000000000002</c:v>
                </c:pt>
                <c:pt idx="466" formatCode="General">
                  <c:v>15.839999999999989</c:v>
                </c:pt>
                <c:pt idx="467" formatCode="General">
                  <c:v>15.689999999999998</c:v>
                </c:pt>
                <c:pt idx="468" formatCode="General">
                  <c:v>14.429999999999993</c:v>
                </c:pt>
                <c:pt idx="469" formatCode="General">
                  <c:v>14.810000000000002</c:v>
                </c:pt>
                <c:pt idx="470" formatCode="General">
                  <c:v>14.719999999999999</c:v>
                </c:pt>
                <c:pt idx="471" formatCode="General">
                  <c:v>14.86999999999999</c:v>
                </c:pt>
                <c:pt idx="472" formatCode="General">
                  <c:v>16.819999999999993</c:v>
                </c:pt>
                <c:pt idx="473" formatCode="General">
                  <c:v>14.939999999999998</c:v>
                </c:pt>
                <c:pt idx="474" formatCode="General">
                  <c:v>14.730000000000004</c:v>
                </c:pt>
                <c:pt idx="475" formatCode="General">
                  <c:v>14.819999999999993</c:v>
                </c:pt>
                <c:pt idx="476" formatCode="General">
                  <c:v>14.019999999999996</c:v>
                </c:pt>
                <c:pt idx="477" formatCode="General">
                  <c:v>13.799999999999997</c:v>
                </c:pt>
                <c:pt idx="478" formatCode="General">
                  <c:v>13.989999999999995</c:v>
                </c:pt>
                <c:pt idx="479" formatCode="General">
                  <c:v>13.650000000000006</c:v>
                </c:pt>
                <c:pt idx="480" formatCode="General">
                  <c:v>13.620000000000005</c:v>
                </c:pt>
                <c:pt idx="481" formatCode="General">
                  <c:v>13.969999999999999</c:v>
                </c:pt>
                <c:pt idx="482" formatCode="General">
                  <c:v>14</c:v>
                </c:pt>
                <c:pt idx="483" formatCode="General">
                  <c:v>14.480000000000004</c:v>
                </c:pt>
                <c:pt idx="484" formatCode="General">
                  <c:v>14.64</c:v>
                </c:pt>
                <c:pt idx="485" formatCode="General">
                  <c:v>15.269999999999996</c:v>
                </c:pt>
                <c:pt idx="486" formatCode="General">
                  <c:v>14.549999999999997</c:v>
                </c:pt>
                <c:pt idx="487" formatCode="General">
                  <c:v>15.510000000000005</c:v>
                </c:pt>
                <c:pt idx="488" formatCode="General">
                  <c:v>13.830000000000013</c:v>
                </c:pt>
                <c:pt idx="489" formatCode="General">
                  <c:v>14.310000000000002</c:v>
                </c:pt>
                <c:pt idx="490" formatCode="General">
                  <c:v>14.940000000000012</c:v>
                </c:pt>
                <c:pt idx="491" formatCode="General">
                  <c:v>15.009999999999991</c:v>
                </c:pt>
                <c:pt idx="492" formatCode="General">
                  <c:v>14.950000000000003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58-4C7A-9B24-445909C71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788824"/>
        <c:axId val="537789216"/>
      </c:lineChart>
      <c:dateAx>
        <c:axId val="537788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89216"/>
        <c:crosses val="autoZero"/>
        <c:auto val="1"/>
        <c:lblOffset val="100"/>
        <c:baseTimeUnit val="days"/>
      </c:dateAx>
      <c:valAx>
        <c:axId val="53778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88824"/>
        <c:crosses val="autoZero"/>
        <c:crossBetween val="between"/>
      </c:valAx>
      <c:valAx>
        <c:axId val="537789608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437224"/>
        <c:crosses val="max"/>
        <c:crossBetween val="between"/>
      </c:valAx>
      <c:dateAx>
        <c:axId val="43843722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3778960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67387</xdr:colOff>
      <xdr:row>277</xdr:row>
      <xdr:rowOff>36064</xdr:rowOff>
    </xdr:from>
    <xdr:to>
      <xdr:col>15</xdr:col>
      <xdr:colOff>688879</xdr:colOff>
      <xdr:row>284</xdr:row>
      <xdr:rowOff>55118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393342" y="50251008"/>
          <a:ext cx="14891155" cy="1317593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GB" sz="3200"/>
            <a:t>DO NOT PUT ANY</a:t>
          </a:r>
          <a:r>
            <a:rPr lang="en-GB" sz="3200" baseline="0"/>
            <a:t> CALCULATIONS, NUMBERS OR TEXT BELOW LAST WEEK'S PRICES - ANY INPUT WILL MESS WITH FORMULAS ON THE SRM FEED TAB!!!</a:t>
          </a:r>
          <a:endParaRPr lang="en-GB" sz="3200"/>
        </a:p>
      </xdr:txBody>
    </xdr:sp>
    <xdr:clientData/>
  </xdr:twoCellAnchor>
  <xdr:twoCellAnchor>
    <xdr:from>
      <xdr:col>5</xdr:col>
      <xdr:colOff>488343</xdr:colOff>
      <xdr:row>275</xdr:row>
      <xdr:rowOff>128823</xdr:rowOff>
    </xdr:from>
    <xdr:to>
      <xdr:col>11</xdr:col>
      <xdr:colOff>486810</xdr:colOff>
      <xdr:row>280</xdr:row>
      <xdr:rowOff>32134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978596" y="49070199"/>
          <a:ext cx="6612456" cy="813002"/>
        </a:xfrm>
        <a:prstGeom prst="rect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GB" sz="2000"/>
            <a:t>Dates</a:t>
          </a:r>
          <a:r>
            <a:rPr lang="en-GB" sz="2000" baseline="0"/>
            <a:t> are NOT the previous week+7, please make sure you have a corrent date for the latest week!!!</a:t>
          </a:r>
          <a:endParaRPr lang="en-GB" sz="2000"/>
        </a:p>
      </xdr:txBody>
    </xdr:sp>
    <xdr:clientData/>
  </xdr:twoCellAnchor>
  <xdr:twoCellAnchor>
    <xdr:from>
      <xdr:col>44</xdr:col>
      <xdr:colOff>69725</xdr:colOff>
      <xdr:row>276</xdr:row>
      <xdr:rowOff>96320</xdr:rowOff>
    </xdr:from>
    <xdr:to>
      <xdr:col>51</xdr:col>
      <xdr:colOff>411233</xdr:colOff>
      <xdr:row>279</xdr:row>
      <xdr:rowOff>54552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7876663" y="49219635"/>
          <a:ext cx="8914008" cy="504046"/>
        </a:xfrm>
        <a:prstGeom prst="rect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GB" sz="2000"/>
            <a:t>Dates</a:t>
          </a:r>
          <a:r>
            <a:rPr lang="en-GB" sz="2000" baseline="0"/>
            <a:t> are NOT the previous week+7, please make sure you have a corrent date for the latest week (drag separately)!!!</a:t>
          </a:r>
          <a:endParaRPr lang="en-GB" sz="2000"/>
        </a:p>
      </xdr:txBody>
    </xdr:sp>
    <xdr:clientData/>
  </xdr:twoCellAnchor>
  <xdr:twoCellAnchor>
    <xdr:from>
      <xdr:col>41</xdr:col>
      <xdr:colOff>810563</xdr:colOff>
      <xdr:row>271</xdr:row>
      <xdr:rowOff>34337</xdr:rowOff>
    </xdr:from>
    <xdr:to>
      <xdr:col>54</xdr:col>
      <xdr:colOff>940738</xdr:colOff>
      <xdr:row>277</xdr:row>
      <xdr:rowOff>52601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44775394" y="49136247"/>
          <a:ext cx="15655569" cy="1131298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GB" sz="3200"/>
            <a:t>DO NOT PUT ANY</a:t>
          </a:r>
          <a:r>
            <a:rPr lang="en-GB" sz="3200" baseline="0"/>
            <a:t> CALCULATIONS, NUMBERS OR TEXT BELOW LAST WEEK'S PRICES - ANY INPUT WILL MESS WITH FORMULAS ON THE SRM FEED TAB!!!</a:t>
          </a:r>
          <a:endParaRPr lang="en-GB" sz="3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1211792</xdr:colOff>
      <xdr:row>425</xdr:row>
      <xdr:rowOff>157690</xdr:rowOff>
    </xdr:from>
    <xdr:to>
      <xdr:col>8</xdr:col>
      <xdr:colOff>1037166</xdr:colOff>
      <xdr:row>440</xdr:row>
      <xdr:rowOff>49388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1068915</xdr:colOff>
      <xdr:row>425</xdr:row>
      <xdr:rowOff>158751</xdr:rowOff>
    </xdr:from>
    <xdr:to>
      <xdr:col>12</xdr:col>
      <xdr:colOff>1074205</xdr:colOff>
      <xdr:row>440</xdr:row>
      <xdr:rowOff>50449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158748</xdr:colOff>
      <xdr:row>425</xdr:row>
      <xdr:rowOff>148167</xdr:rowOff>
    </xdr:from>
    <xdr:to>
      <xdr:col>4</xdr:col>
      <xdr:colOff>1180038</xdr:colOff>
      <xdr:row>440</xdr:row>
      <xdr:rowOff>39865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1128887</xdr:colOff>
      <xdr:row>425</xdr:row>
      <xdr:rowOff>158750</xdr:rowOff>
    </xdr:from>
    <xdr:to>
      <xdr:col>16</xdr:col>
      <xdr:colOff>1134177</xdr:colOff>
      <xdr:row>440</xdr:row>
      <xdr:rowOff>50448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426</xdr:row>
      <xdr:rowOff>7055</xdr:rowOff>
    </xdr:from>
    <xdr:to>
      <xdr:col>18</xdr:col>
      <xdr:colOff>372179</xdr:colOff>
      <xdr:row>440</xdr:row>
      <xdr:rowOff>82197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190499</xdr:colOff>
      <xdr:row>477</xdr:row>
      <xdr:rowOff>127000</xdr:rowOff>
    </xdr:from>
    <xdr:to>
      <xdr:col>16</xdr:col>
      <xdr:colOff>783166</xdr:colOff>
      <xdr:row>480</xdr:row>
      <xdr:rowOff>148167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135943" y="87630000"/>
          <a:ext cx="18549056" cy="57150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/>
            <a:t>do not need this tab for weekly and monthly averages anymore</a:t>
          </a:r>
        </a:p>
      </xdr:txBody>
    </xdr:sp>
    <xdr:clientData/>
  </xdr:twoCellAnchor>
  <xdr:twoCellAnchor>
    <xdr:from>
      <xdr:col>1</xdr:col>
      <xdr:colOff>1023056</xdr:colOff>
      <xdr:row>806</xdr:row>
      <xdr:rowOff>14111</xdr:rowOff>
    </xdr:from>
    <xdr:to>
      <xdr:col>10</xdr:col>
      <xdr:colOff>56444</xdr:colOff>
      <xdr:row>812</xdr:row>
      <xdr:rowOff>126999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968500" y="147870333"/>
          <a:ext cx="9920111" cy="1213555"/>
        </a:xfrm>
        <a:prstGeom prst="rect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GB" sz="2000"/>
            <a:t>No need to update for the SRM tracker anymore - all formulas are on the weekly tabs</a:t>
          </a:r>
        </a:p>
      </xdr:txBody>
    </xdr:sp>
    <xdr:clientData/>
  </xdr:twoCellAnchor>
  <xdr:twoCellAnchor>
    <xdr:from>
      <xdr:col>1</xdr:col>
      <xdr:colOff>1023056</xdr:colOff>
      <xdr:row>900</xdr:row>
      <xdr:rowOff>14111</xdr:rowOff>
    </xdr:from>
    <xdr:to>
      <xdr:col>10</xdr:col>
      <xdr:colOff>56444</xdr:colOff>
      <xdr:row>906</xdr:row>
      <xdr:rowOff>126999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ED09F24-6849-48BB-AAFE-1E8C1AE8272B}"/>
            </a:ext>
          </a:extLst>
        </xdr:cNvPr>
        <xdr:cNvSpPr txBox="1"/>
      </xdr:nvSpPr>
      <xdr:spPr>
        <a:xfrm>
          <a:off x="1969986" y="152636918"/>
          <a:ext cx="9939791" cy="1249204"/>
        </a:xfrm>
        <a:prstGeom prst="rect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GB" sz="2000"/>
            <a:t>No need to update for the SRM tracker anymore - all formulas are on the weekly tabs</a:t>
          </a:r>
        </a:p>
      </xdr:txBody>
    </xdr:sp>
    <xdr:clientData/>
  </xdr:twoCellAnchor>
  <xdr:twoCellAnchor>
    <xdr:from>
      <xdr:col>1</xdr:col>
      <xdr:colOff>1023056</xdr:colOff>
      <xdr:row>994</xdr:row>
      <xdr:rowOff>14111</xdr:rowOff>
    </xdr:from>
    <xdr:to>
      <xdr:col>10</xdr:col>
      <xdr:colOff>56444</xdr:colOff>
      <xdr:row>1000</xdr:row>
      <xdr:rowOff>126999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AD0FF61-ECA9-4B88-8C79-93F3C252EB94}"/>
            </a:ext>
          </a:extLst>
        </xdr:cNvPr>
        <xdr:cNvSpPr txBox="1"/>
      </xdr:nvSpPr>
      <xdr:spPr>
        <a:xfrm>
          <a:off x="1969986" y="152636918"/>
          <a:ext cx="9939791" cy="1249204"/>
        </a:xfrm>
        <a:prstGeom prst="rect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GB" sz="2000"/>
            <a:t>No need to update for the SRM tracker anymore - all formulas are on the weekly tabs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937726</xdr:colOff>
      <xdr:row>288</xdr:row>
      <xdr:rowOff>116922</xdr:rowOff>
    </xdr:from>
    <xdr:to>
      <xdr:col>16</xdr:col>
      <xdr:colOff>318228</xdr:colOff>
      <xdr:row>294</xdr:row>
      <xdr:rowOff>126897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892032" y="51834310"/>
          <a:ext cx="16216220" cy="1085740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GB" sz="3200"/>
            <a:t>DO NOT PUT ANY</a:t>
          </a:r>
          <a:r>
            <a:rPr lang="en-GB" sz="3200" baseline="0"/>
            <a:t> CALCULATIONS, NUMBERS OR TEXT BELOW LAST WEEK'S PRICES - ANY INPUT WILL MESS WITH FORMULAS ON THE SRM FEED TAB!!!</a:t>
          </a:r>
          <a:endParaRPr lang="en-GB" sz="3200"/>
        </a:p>
      </xdr:txBody>
    </xdr:sp>
    <xdr:clientData/>
  </xdr:twoCellAnchor>
  <xdr:twoCellAnchor>
    <xdr:from>
      <xdr:col>3</xdr:col>
      <xdr:colOff>1022192</xdr:colOff>
      <xdr:row>282</xdr:row>
      <xdr:rowOff>141727</xdr:rowOff>
    </xdr:from>
    <xdr:to>
      <xdr:col>11</xdr:col>
      <xdr:colOff>973417</xdr:colOff>
      <xdr:row>287</xdr:row>
      <xdr:rowOff>66487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719698" y="50783351"/>
          <a:ext cx="8629060" cy="821230"/>
        </a:xfrm>
        <a:prstGeom prst="rect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GB" sz="2000"/>
            <a:t>Dates</a:t>
          </a:r>
          <a:r>
            <a:rPr lang="en-GB" sz="2000" baseline="0"/>
            <a:t> are NOT the previous week+7, please make sure you have a corrent date for the latest week (drag separately)!!!</a:t>
          </a:r>
          <a:endParaRPr lang="en-GB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V2058"/>
  <sheetViews>
    <sheetView tabSelected="1" zoomScale="89" zoomScaleNormal="100" workbookViewId="0">
      <pane xSplit="1" ySplit="14" topLeftCell="BD270" activePane="bottomRight" state="frozen"/>
      <selection pane="topRight" activeCell="B1" sqref="B1"/>
      <selection pane="bottomLeft" activeCell="A13" sqref="A13"/>
      <selection pane="bottomRight" activeCell="A274" sqref="A274"/>
    </sheetView>
  </sheetViews>
  <sheetFormatPr defaultColWidth="9.1796875" defaultRowHeight="14.5" x14ac:dyDescent="0.35"/>
  <cols>
    <col min="1" max="1" width="18" style="23" bestFit="1" customWidth="1"/>
    <col min="2" max="5" width="15.1796875" style="4" customWidth="1"/>
    <col min="6" max="15" width="15.81640625" style="4" bestFit="1" customWidth="1"/>
    <col min="16" max="16" width="15.81640625" style="151" bestFit="1" customWidth="1"/>
    <col min="17" max="22" width="15.81640625" style="5" bestFit="1" customWidth="1"/>
    <col min="23" max="23" width="14" style="189" customWidth="1"/>
    <col min="24" max="24" width="28" style="7" customWidth="1"/>
    <col min="25" max="25" width="14.453125" style="7" customWidth="1"/>
    <col min="26" max="26" width="14.81640625" style="7" customWidth="1"/>
    <col min="27" max="28" width="14.54296875" style="7" customWidth="1"/>
    <col min="29" max="29" width="15" style="7" customWidth="1"/>
    <col min="30" max="30" width="14.81640625" style="7" customWidth="1"/>
    <col min="31" max="31" width="15" style="189" customWidth="1"/>
    <col min="32" max="32" width="14.54296875" style="7" customWidth="1"/>
    <col min="33" max="35" width="15.81640625" style="6" bestFit="1" customWidth="1"/>
    <col min="36" max="36" width="0" style="6" hidden="1" customWidth="1"/>
    <col min="37" max="38" width="14.453125" style="7" customWidth="1"/>
    <col min="39" max="39" width="14" style="7" customWidth="1"/>
    <col min="40" max="40" width="16" style="7" customWidth="1"/>
    <col min="41" max="41" width="15.1796875" style="7" customWidth="1"/>
    <col min="42" max="42" width="20.54296875" style="7" customWidth="1"/>
    <col min="43" max="44" width="17.81640625" style="7" customWidth="1"/>
    <col min="45" max="45" width="25.81640625" style="6" customWidth="1"/>
    <col min="46" max="46" width="22.1796875" style="6" customWidth="1"/>
    <col min="47" max="47" width="15.81640625" style="6" bestFit="1" customWidth="1"/>
    <col min="48" max="48" width="14.81640625" style="7" customWidth="1"/>
    <col min="49" max="49" width="13.81640625" style="7" customWidth="1"/>
    <col min="50" max="50" width="15" style="7" customWidth="1"/>
    <col min="51" max="51" width="15.54296875" style="7" customWidth="1"/>
    <col min="52" max="52" width="13.81640625" style="7" customWidth="1"/>
    <col min="53" max="53" width="14.453125" style="7" customWidth="1"/>
    <col min="54" max="54" width="15.1796875" style="7" customWidth="1"/>
    <col min="55" max="55" width="14.81640625" style="186" customWidth="1"/>
    <col min="56" max="56" width="13.81640625" style="8" customWidth="1"/>
    <col min="57" max="57" width="14.81640625" style="8" customWidth="1"/>
    <col min="58" max="59" width="1.54296875" style="179" customWidth="1"/>
    <col min="60" max="60" width="14.54296875" style="8" customWidth="1"/>
    <col min="61" max="61" width="14.453125" style="8" customWidth="1"/>
    <col min="62" max="62" width="15.1796875" style="8" customWidth="1"/>
    <col min="63" max="63" width="14.54296875" style="8" customWidth="1"/>
    <col min="64" max="64" width="1.81640625" style="181" customWidth="1"/>
    <col min="65" max="65" width="15.81640625" style="1" customWidth="1"/>
    <col min="66" max="66" width="15.81640625" style="152" bestFit="1" customWidth="1"/>
    <col min="67" max="67" width="15.81640625" style="6" bestFit="1" customWidth="1"/>
    <col min="68" max="68" width="16" style="1" bestFit="1" customWidth="1"/>
    <col min="69" max="69" width="15.81640625" style="1" bestFit="1" customWidth="1"/>
    <col min="70" max="70" width="16.453125" style="1" bestFit="1" customWidth="1"/>
    <col min="71" max="71" width="15.81640625" style="1" bestFit="1" customWidth="1"/>
    <col min="72" max="72" width="15.54296875" style="1" customWidth="1"/>
    <col min="73" max="73" width="15.81640625" style="152" bestFit="1" customWidth="1"/>
    <col min="74" max="75" width="15.81640625" style="1" bestFit="1" customWidth="1"/>
    <col min="76" max="76" width="16.1796875" style="1" bestFit="1" customWidth="1"/>
    <col min="77" max="78" width="15.81640625" style="1" bestFit="1" customWidth="1"/>
    <col min="79" max="79" width="10.453125" style="164" customWidth="1"/>
    <col min="80" max="80" width="14.81640625" style="18" bestFit="1" customWidth="1"/>
    <col min="81" max="81" width="9.1796875" style="18"/>
    <col min="82" max="82" width="9.1796875" style="1"/>
    <col min="83" max="83" width="14.81640625" style="1" bestFit="1" customWidth="1"/>
    <col min="84" max="16384" width="9.1796875" style="1"/>
  </cols>
  <sheetData>
    <row r="1" spans="1:100" s="74" customFormat="1" ht="11" thickBot="1" x14ac:dyDescent="0.3">
      <c r="A1" s="72" t="s">
        <v>1967</v>
      </c>
      <c r="B1" s="73">
        <f ca="1">_xll.GetPrice(B$9,,"assessmentdate",$A$2)</f>
        <v>45026.57471064815</v>
      </c>
      <c r="C1" s="73">
        <f ca="1">_xll.GetPrice(C$9,,"assessmentdate",$A$2)</f>
        <v>45026.371550925927</v>
      </c>
      <c r="D1" s="73">
        <f ca="1">_xll.GetPrice(D$9,,"assessmentdate",$A$2)</f>
        <v>45026.688217592593</v>
      </c>
      <c r="E1" s="73">
        <f ca="1">_xll.GetPrice(E$9,,"assessmentdate",$A$2)</f>
        <v>45026.57471064815</v>
      </c>
      <c r="F1" s="73">
        <f ca="1">_xll.GetPrice(F$9,,"assessmentdate",$A$2)</f>
        <v>45026.57471064815</v>
      </c>
      <c r="G1" s="73">
        <f ca="1">_xll.GetPrice(G$9,,"assessmentdate",$A$2)</f>
        <v>45026.371550925927</v>
      </c>
      <c r="H1" s="73">
        <f ca="1">_xll.GetPrice(H$9,,"assessmentdate",$A$2)</f>
        <v>45026.688217592593</v>
      </c>
      <c r="I1" s="73">
        <f ca="1">_xll.GetPrice(I$9,,"assessmentdate",$A$2)</f>
        <v>45026.57471064815</v>
      </c>
      <c r="J1" s="73">
        <f ca="1">_xll.GetPrice(J$9,,"assessmentdate",$A$2)</f>
        <v>45026.57471064815</v>
      </c>
      <c r="K1" s="73">
        <f ca="1">_xll.GetPrice(K$9,,"assessmentdate",$A$2)</f>
        <v>45026.371550925927</v>
      </c>
      <c r="L1" s="73">
        <f ca="1">_xll.GetPrice(L$9,,"assessmentdate",$A$2)</f>
        <v>45026.688217592593</v>
      </c>
      <c r="M1" s="73">
        <f ca="1">_xll.GetPrice(M$9,,"assessmentdate",$A$2)</f>
        <v>45026.57471064815</v>
      </c>
      <c r="N1" s="73">
        <f ca="1">_xll.GetPrice(N$9,,"assessmentdate",$A$2)</f>
        <v>45026.371550925927</v>
      </c>
      <c r="O1" s="73">
        <f ca="1">_xll.GetPrice(O$9,,"assessmentdate",$A$2)</f>
        <v>45026.688217592593</v>
      </c>
      <c r="P1" s="73">
        <f ca="1">_xll.GetPrice(P$9,,"assessmentdate",$A$2)</f>
        <v>45035.506145833337</v>
      </c>
      <c r="Q1" s="73">
        <f ca="1">_xll.GetPrice(Q$9,,"assessmentdate",$A$2)</f>
        <v>45035.506145833337</v>
      </c>
      <c r="R1" s="73">
        <f ca="1">_xll.GetPrice(R$9,,"assessmentdate",$A$2)</f>
        <v>45035.506145833337</v>
      </c>
      <c r="S1" s="73">
        <f ca="1">_xll.GetPrice(S$9,,"assessmentdate",$A$2)</f>
        <v>45033.444444444445</v>
      </c>
      <c r="T1" s="73">
        <f ca="1">_xll.GetPrice(T$9,,"assessmentdate",$A$2)</f>
        <v>45026.681122685186</v>
      </c>
      <c r="U1" s="73">
        <f ca="1">_xll.GetPrice(U$9,,"assessmentdate",$A$2)</f>
        <v>45026.688217592593</v>
      </c>
      <c r="V1" s="73">
        <f ca="1">_xll.GetPrice(V$9,,"assessmentdate",$A$2)</f>
        <v>45026.681122685186</v>
      </c>
      <c r="W1" s="73">
        <f ca="1">_xll.GetPrice(W$9,,"assessmentdate",$A$2)</f>
        <v>45030.650740740741</v>
      </c>
      <c r="X1" s="73">
        <f ca="1">_xll.GetPrice(X$9,,"assessmentdate",$A$2)</f>
        <v>45030.650740740741</v>
      </c>
      <c r="Y1" s="73">
        <f ca="1">_xll.GetPrice(Y$9,,"assessmentdate",$A$2)</f>
        <v>45030.650740740741</v>
      </c>
      <c r="Z1" s="73">
        <f ca="1">_xll.GetPrice(Z$9,,"assessmentdate",$A$2)</f>
        <v>45030.650740740741</v>
      </c>
      <c r="AA1" s="73">
        <f ca="1">_xll.GetPrice(AA$9,,"assessmentdate",$A$2)</f>
        <v>45030.650740740741</v>
      </c>
      <c r="AB1" s="73">
        <f ca="1">_xll.GetPrice(AB$9,,"assessmentdate",$A$2)</f>
        <v>44890.660925925928</v>
      </c>
      <c r="AC1" s="73">
        <f ca="1">_xll.GetPrice(AC$9,,"assessmentdate",$A$2)</f>
        <v>44890.660925925928</v>
      </c>
      <c r="AD1" s="73">
        <f ca="1">_xll.GetPrice(AD$9,,"assessmentdate",$A$2)</f>
        <v>44890.660925925928</v>
      </c>
      <c r="AE1" s="73">
        <f ca="1">_xll.GetPrice(AE$9,,"assessmentdate",$A$2)</f>
        <v>45030.666666666664</v>
      </c>
      <c r="AF1" s="73">
        <f ca="1">_xll.GetPrice(AF$9,,"assessmentdate",$A$2)</f>
        <v>45030.666666666664</v>
      </c>
      <c r="AG1" s="73">
        <f ca="1">_xll.GetPrice(AG$9,,"assessmentdate",$A$2)</f>
        <v>45034.668946759259</v>
      </c>
      <c r="AH1" s="73">
        <f ca="1">_xll.GetPrice(AH$9,,"assessmentdate",$A$2)</f>
        <v>45034.668946759259</v>
      </c>
      <c r="AI1" s="73">
        <f ca="1">_xll.GetPrice(AI$9,,"assessmentdate",$A$2)</f>
        <v>45034.668715277781</v>
      </c>
      <c r="AJ1" s="73" t="str">
        <f ca="1">_xll.GetPrice(AJ$9,,"assessmentdate",$A$2)</f>
        <v>#N/A Instrument 'n/a' does not exist.</v>
      </c>
      <c r="AK1" s="73">
        <f ca="1">_xll.GetPrice(AK$9,,"assessmentdate",$A$2)</f>
        <v>45030.599236111113</v>
      </c>
      <c r="AL1" s="73">
        <f ca="1">_xll.GetPrice(AL$9,,"assessmentdate",$A$2)</f>
        <v>45030.595775462964</v>
      </c>
      <c r="AM1" s="73">
        <f ca="1">_xll.GetPrice(AM$9,,"assessmentdate",$A$2)</f>
        <v>45030.595775462964</v>
      </c>
      <c r="AN1" s="73">
        <f ca="1">_xll.GetPrice(AN$9,,"assessmentdate",$A$2)</f>
        <v>45030.666666666664</v>
      </c>
      <c r="AO1" s="73">
        <f ca="1">_xll.GetPrice(AO$9,,"assessmentdate",$A$2)</f>
        <v>45030.666666666664</v>
      </c>
      <c r="AP1" s="73">
        <f ca="1">_xll.GetPrice(AP$9,,"assessmentdate",$A$2)</f>
        <v>45029.661956018521</v>
      </c>
      <c r="AQ1" s="73">
        <f ca="1">_xll.GetPrice(AQ$9,,"assessmentdate",$A$2)</f>
        <v>45029.661956018521</v>
      </c>
      <c r="AR1" s="73">
        <f ca="1">_xll.GetPrice(AR$9,,"assessmentdate",$A$2)</f>
        <v>45029.661956018521</v>
      </c>
      <c r="AS1" s="73">
        <f ca="1">_xll.GetPrice(AS$9,,"assessmentdate",$A$2)</f>
        <v>45033.608506944445</v>
      </c>
      <c r="AT1" s="73">
        <f ca="1">_xll.GetPrice(AT$9,,"assessmentdate",$A$2)</f>
        <v>45033.608506944445</v>
      </c>
      <c r="AU1" s="73">
        <f ca="1">_xll.GetPrice(AU$9,,"assessmentdate",$A$2)</f>
        <v>45035.666666666664</v>
      </c>
      <c r="AV1" s="73">
        <f ca="1">_xll.GetPrice(AV$9,,"assessmentdate",$A$2)</f>
        <v>45030.666666666664</v>
      </c>
      <c r="AW1" s="73">
        <f ca="1">_xll.GetPrice(AW$9,,"assessmentdate",$A$2)</f>
        <v>45029.661956018521</v>
      </c>
      <c r="AX1" s="73">
        <f ca="1">_xll.GetPrice(AX$9,,"assessmentdate",$A$2)</f>
        <v>45029.661956018521</v>
      </c>
      <c r="AY1" s="73">
        <f ca="1">_xll.GetPrice(AY$9,,"assessmentdate",$A$2)</f>
        <v>45029.661956018521</v>
      </c>
      <c r="AZ1" s="73">
        <f ca="1">_xll.GetPrice(AZ$9,,"assessmentdate",$A$2)</f>
        <v>45029.661956018521</v>
      </c>
      <c r="BA1" s="73">
        <f ca="1">_xll.GetPrice(BA$9,,"assessmentdate",$A$2)</f>
        <v>45029.661956018521</v>
      </c>
      <c r="BB1" s="73">
        <f ca="1">_xll.GetPrice(BB$9,,"assessmentdate",$A$2)</f>
        <v>45029.661956018521</v>
      </c>
      <c r="BC1" s="73">
        <f ca="1">_xll.GetPrice(BC$9,,"assessmentdate",$A$2)</f>
        <v>45030.457152777781</v>
      </c>
      <c r="BD1" s="73">
        <f ca="1">_xll.GetPrice(BD$9,,"assessmentdate",$A$2)</f>
        <v>45030.457152777781</v>
      </c>
      <c r="BE1" s="73">
        <f ca="1">_xll.GetPrice(BE$9,,"assessmentdate",$A$2)</f>
        <v>45030.457152777781</v>
      </c>
      <c r="BF1" s="73">
        <f ca="1">_xll.GetPrice(BF$9,,"assessmentdate",$A$2)</f>
        <v>45036.748611111114</v>
      </c>
      <c r="BG1" s="73">
        <f ca="1">_xll.GetPrice(BG$9,,"assessmentdate",$A$2)</f>
        <v>45036.748611111114</v>
      </c>
      <c r="BH1" s="73">
        <f ca="1">_xll.GetPrice(BH$9,,"assessmentdate",$A$2)</f>
        <v>45036.748611111114</v>
      </c>
      <c r="BI1" s="73">
        <f ca="1">_xll.GetPrice(BI$9,,"assessmentdate",$A$2)</f>
        <v>45030.666666666664</v>
      </c>
      <c r="BJ1" s="73">
        <f ca="1">_xll.GetPrice(BJ$9,,"assessmentdate",$A$2)</f>
        <v>45030.638356481482</v>
      </c>
      <c r="BK1" s="73">
        <f ca="1">_xll.GetPrice(BK$9,,"assessmentdate",$A$2)</f>
        <v>45034.666666666664</v>
      </c>
      <c r="BL1" s="73" t="str">
        <f ca="1">_xll.GetPrice(BL$9,,"assessmentdate",$A$2)</f>
        <v>#N/A Instrument '#' does not exist.</v>
      </c>
      <c r="BM1" s="73">
        <f ca="1">_xll.GetPrice(BM$9,,"assessmentdate",$A$2)</f>
        <v>45030.666666666664</v>
      </c>
      <c r="BN1" s="73">
        <f ca="1">_xll.GetPrice(BN$9,,"assessmentdate",$A$2)</f>
        <v>45034.668946759259</v>
      </c>
      <c r="BO1" s="73">
        <f ca="1">_xll.GetPrice(BO$9,,"assessmentdate",$A$2)</f>
        <v>45034.668715277781</v>
      </c>
      <c r="BP1" s="73">
        <f ca="1">_xll.GetPrice(BP$9,,"assessmentdate",$A$2)</f>
        <v>45026.681122685186</v>
      </c>
      <c r="BQ1" s="73">
        <f ca="1">_xll.GetPrice(BQ$9,,"assessmentdate",$A$2)</f>
        <v>45029.661956018521</v>
      </c>
      <c r="BR1" s="73">
        <f ca="1">_xll.GetPrice(BR$9,,"assessmentdate",$A$2)</f>
        <v>45035.666666666664</v>
      </c>
      <c r="BS1" s="73">
        <f ca="1">_xll.GetPrice(BS$9,,"assessmentdate",$A$2)</f>
        <v>45034.668715277781</v>
      </c>
      <c r="BT1" s="73">
        <f ca="1">_xll.GetPrice(BT$9,,"assessmentdate",$A$2)</f>
        <v>45030.725798611114</v>
      </c>
      <c r="BU1" s="73">
        <f ca="1">_xll.GetPrice(BU$9,,"assessmentdate",$A$2)</f>
        <v>45033.666666666664</v>
      </c>
      <c r="BV1" s="73">
        <f ca="1">_xll.GetPrice(BV$9,,"assessmentdate",$A$2)</f>
        <v>45033.666666666664</v>
      </c>
      <c r="BW1" s="73">
        <f ca="1">_xll.GetPrice(BW$9,,"assessmentdate",$A$2)</f>
        <v>45033.666666666664</v>
      </c>
      <c r="BX1" s="73">
        <f ca="1">_xll.GetPrice(BX$9,,"assessmentdate",$A$2)</f>
        <v>45033.666666666664</v>
      </c>
      <c r="BY1" s="73">
        <f ca="1">_xll.GetPrice(BY$9,,"assessmentdate",$A$2)</f>
        <v>45033.666666666664</v>
      </c>
      <c r="BZ1" s="73">
        <f ca="1">_xll.GetPrice(BZ$9,,"assessmentdate",$A$2)</f>
        <v>45033.666666666664</v>
      </c>
      <c r="CA1" s="166"/>
      <c r="CB1" s="167"/>
      <c r="CC1" s="167"/>
    </row>
    <row r="2" spans="1:100" s="14" customFormat="1" ht="15.5" thickTop="1" thickBot="1" x14ac:dyDescent="0.4">
      <c r="A2" s="154">
        <f ca="1">TODAY()</f>
        <v>45036</v>
      </c>
      <c r="B2" s="57">
        <f ca="1">_xll.GetPrice(B$9,,"MID",$A$2)</f>
        <v>370</v>
      </c>
      <c r="C2" s="57">
        <f ca="1">_xll.GetPrice(C$9,,"MID",$A$2)</f>
        <v>370</v>
      </c>
      <c r="D2" s="57">
        <f ca="1">_xll.GetPrice(D$9,,"MID",$A$2)</f>
        <v>370</v>
      </c>
      <c r="E2" s="57">
        <f ca="1">_xll.GetPrice(E$9,,"MID",$A$2)</f>
        <v>355</v>
      </c>
      <c r="F2" s="57">
        <f ca="1">_xll.GetPrice(F$9,,"MID",$A$2)</f>
        <v>510</v>
      </c>
      <c r="G2" s="57">
        <f ca="1">_xll.GetPrice(G$9,,"MID",$A$2)</f>
        <v>500</v>
      </c>
      <c r="H2" s="57">
        <f ca="1">_xll.GetPrice(H$9,,"MID",$A$2)</f>
        <v>485</v>
      </c>
      <c r="I2" s="57">
        <f ca="1">_xll.GetPrice(I$9,,"MID",$A$2)</f>
        <v>614</v>
      </c>
      <c r="J2" s="57">
        <f ca="1">_xll.GetPrice(J$9,,"MID",$A$2)</f>
        <v>550</v>
      </c>
      <c r="K2" s="57">
        <f ca="1">_xll.GetPrice(K$9,,"MID",$A$2)</f>
        <v>496</v>
      </c>
      <c r="L2" s="57">
        <f ca="1">_xll.GetPrice(L$9,,"MID",$A$2)</f>
        <v>520</v>
      </c>
      <c r="M2" s="57">
        <f ca="1">_xll.GetPrice(M$9,,"MID",$A$2)</f>
        <v>545</v>
      </c>
      <c r="N2" s="57">
        <f ca="1">_xll.GetPrice(N$9,,"MID",$A$2)</f>
        <v>515</v>
      </c>
      <c r="O2" s="57">
        <f ca="1">_xll.GetPrice(O$9,,"MID",$A$2)</f>
        <v>520</v>
      </c>
      <c r="P2" s="57">
        <f ca="1">_xll.GetPrice(P$9,,"MID",$A$2)</f>
        <v>398.17</v>
      </c>
      <c r="Q2" s="57">
        <f ca="1">_xll.GetPrice(Q$9,,"MID",$A$2)</f>
        <v>422.5</v>
      </c>
      <c r="R2" s="57">
        <f ca="1">_xll.GetPrice(R$9,,"MID",$A$2)</f>
        <v>421.5</v>
      </c>
      <c r="S2" s="57">
        <f ca="1">_xll.GetPrice(S$9,,"MID",$A$2)</f>
        <v>225</v>
      </c>
      <c r="T2" s="57">
        <f ca="1">_xll.GetPrice(T$9,,"MID",$A$2)</f>
        <v>480</v>
      </c>
      <c r="U2" s="57">
        <f ca="1">_xll.GetPrice(U$9,,"MID",$A$2)</f>
        <v>370</v>
      </c>
      <c r="V2" s="57">
        <f ca="1">_xll.GetPrice(V$9,,"MID",$A$2)</f>
        <v>540</v>
      </c>
      <c r="W2" s="57">
        <f ca="1">_xll.GetPrice(W$9,,"MID",$A$2)</f>
        <v>575</v>
      </c>
      <c r="X2" s="57">
        <f ca="1">_xll.GetPrice(X$9,,"MID",$A$2)</f>
        <v>575</v>
      </c>
      <c r="Y2" s="57">
        <f ca="1">_xll.GetPrice(Y$9,,"MID",$A$2)</f>
        <v>575</v>
      </c>
      <c r="Z2" s="57">
        <f ca="1">_xll.GetPrice(Z$9,,"MID",$A$2)</f>
        <v>532.5</v>
      </c>
      <c r="AA2" s="57">
        <f ca="1">_xll.GetPrice(AA$9,,"MID",$A$2)</f>
        <v>550</v>
      </c>
      <c r="AB2" s="57">
        <f ca="1">_xll.GetPrice(AB$9,,"MID",$A$2)</f>
        <v>230</v>
      </c>
      <c r="AC2" s="57">
        <f ca="1">_xll.GetPrice(AC$9,,"MID",$A$2)</f>
        <v>230</v>
      </c>
      <c r="AD2" s="57">
        <f ca="1">_xll.GetPrice(AD$9,,"MID",$A$2)</f>
        <v>230</v>
      </c>
      <c r="AE2" s="57">
        <f ca="1">_xll.GetPrice(AE$9,,"MID",$A$2)</f>
        <v>409.5</v>
      </c>
      <c r="AF2" s="57">
        <f ca="1">_xll.GetPrice(AF$9,,"MID",$A$2)</f>
        <v>429.5</v>
      </c>
      <c r="AG2" s="57">
        <f ca="1">_xll.GetPrice(AG$9,,"MID",$A$2)</f>
        <v>405</v>
      </c>
      <c r="AH2" s="57">
        <f ca="1">_xll.GetPrice(AH$9,,"MID",$A$2)</f>
        <v>407.5</v>
      </c>
      <c r="AI2" s="57">
        <f ca="1">_xll.GetPrice(AI$9,,"MID",$A$2)</f>
        <v>400</v>
      </c>
      <c r="AJ2" s="57" t="str">
        <f ca="1">_xll.GetPrice(AJ$9,,"MID",$A$2)</f>
        <v>#N/A Instrument 'n/a' does not exist.</v>
      </c>
      <c r="AK2" s="57">
        <f ca="1">_xll.GetPrice(AK$9,,"MID",$A$2)</f>
        <v>200</v>
      </c>
      <c r="AL2" s="57">
        <f ca="1">_xll.GetPrice(AL$9,,"MID",$A$2)</f>
        <v>237.5</v>
      </c>
      <c r="AM2" s="57">
        <f ca="1">_xll.GetPrice(AM$9,,"MID",$A$2)</f>
        <v>257.5</v>
      </c>
      <c r="AN2" s="57">
        <f ca="1">_xll.GetPrice(AN$9,,"MID",$A$2)</f>
        <v>410.11</v>
      </c>
      <c r="AO2" s="57">
        <f ca="1">_xll.GetPrice(AO$9,,"MID",$A$2)</f>
        <v>422.5</v>
      </c>
      <c r="AP2" s="57">
        <f ca="1">_xll.GetPrice(AP$9,,"MID",$A$2)</f>
        <v>475</v>
      </c>
      <c r="AQ2" s="57">
        <f ca="1">_xll.GetPrice(AQ$9,,"MID",$A$2)</f>
        <v>475</v>
      </c>
      <c r="AR2" s="57">
        <f ca="1">_xll.GetPrice(AR$9,,"MID",$A$2)</f>
        <v>475</v>
      </c>
      <c r="AS2" s="57">
        <f ca="1">_xll.GetPrice(AS$9,,"MID",$A$2)</f>
        <v>8100</v>
      </c>
      <c r="AT2" s="57">
        <f ca="1">_xll.GetPrice(AT$9,,"MID",$A$2)</f>
        <v>435.5</v>
      </c>
      <c r="AU2" s="57">
        <f ca="1">_xll.GetPrice(AU$9,,"MID",$A$2)</f>
        <v>425.33</v>
      </c>
      <c r="AV2" s="57">
        <f ca="1">_xll.GetPrice(AV$9,,"MID",$A$2)</f>
        <v>449.5</v>
      </c>
      <c r="AW2" s="57">
        <f ca="1">_xll.GetPrice(AW$9,,"MID",$A$2)</f>
        <v>510</v>
      </c>
      <c r="AX2" s="57">
        <f ca="1">_xll.GetPrice(AX$9,,"MID",$A$2)</f>
        <v>510</v>
      </c>
      <c r="AY2" s="57">
        <f ca="1">_xll.GetPrice(AY$9,,"MID",$A$2)</f>
        <v>510</v>
      </c>
      <c r="AZ2" s="57">
        <f ca="1">_xll.GetPrice(AZ$9,,"MID",$A$2)</f>
        <v>420</v>
      </c>
      <c r="BA2" s="57">
        <f ca="1">_xll.GetPrice(BA$9,,"MID",$A$2)</f>
        <v>420</v>
      </c>
      <c r="BB2" s="57">
        <f ca="1">_xll.GetPrice(BB$9,,"MID",$A$2)</f>
        <v>420</v>
      </c>
      <c r="BC2" s="57">
        <f ca="1">_xll.GetPrice(BC$9,,"MID",$A$2)</f>
        <v>3065</v>
      </c>
      <c r="BD2" s="57">
        <f ca="1">_xll.GetPrice(BD$9,,"MID",$A$2)</f>
        <v>3065</v>
      </c>
      <c r="BE2" s="57">
        <f ca="1">_xll.GetPrice(BE$9,,"MID",$A$2)</f>
        <v>3065</v>
      </c>
      <c r="BF2" s="57">
        <f ca="1">_xll.GetPrice(BF$9,,"MID",$A$2)</f>
        <v>382.5</v>
      </c>
      <c r="BG2" s="57">
        <f ca="1">_xll.GetPrice(BG$9,,"MID",$A$2)</f>
        <v>382.5</v>
      </c>
      <c r="BH2" s="57">
        <f ca="1">_xll.GetPrice(BH$9,,"MID",$A$2)</f>
        <v>382.5</v>
      </c>
      <c r="BI2" s="57">
        <f ca="1">_xll.GetPrice(BI$9,,"MID",$A$2)</f>
        <v>435</v>
      </c>
      <c r="BJ2" s="57">
        <f ca="1">_xll.GetPrice(BJ$9,,"MID",$A$2)</f>
        <v>31800</v>
      </c>
      <c r="BK2" s="57">
        <f ca="1">_xll.GetPrice(BK$9,,"MID",$A$2)</f>
        <v>455.46</v>
      </c>
      <c r="BL2" s="57" t="str">
        <f ca="1">_xll.GetPrice(BL$9,,"MID",$A$2)</f>
        <v>#N/A Instrument '#' does not exist.</v>
      </c>
      <c r="BM2" s="57">
        <f ca="1">_xll.GetPrice(BM$9,,"MID",$A$2)</f>
        <v>400.5</v>
      </c>
      <c r="BN2" s="57">
        <f ca="1">_xll.GetPrice(BN$9,,"MID",$A$2)</f>
        <v>410</v>
      </c>
      <c r="BO2" s="57">
        <f ca="1">_xll.GetPrice(BO$9,,"MID",$A$2)</f>
        <v>410</v>
      </c>
      <c r="BP2" s="57">
        <f ca="1">_xll.GetPrice(BP$9,,"MID",$A$2)</f>
        <v>400</v>
      </c>
      <c r="BQ2" s="57">
        <f ca="1">_xll.GetPrice(BQ$9,,"MID",$A$2)</f>
        <v>420</v>
      </c>
      <c r="BR2" s="57">
        <f ca="1">_xll.GetPrice(BR$9,,"MID",$A$2)</f>
        <v>429.84</v>
      </c>
      <c r="BS2" s="57">
        <f ca="1">_xll.GetPrice(BS$9,,"MID",$A$2)</f>
        <v>405</v>
      </c>
      <c r="BT2" s="57">
        <f ca="1">_xll.GetPrice(BT$9,,"MID",$A$2)</f>
        <v>417.5</v>
      </c>
      <c r="BU2" s="57">
        <f ca="1">_xll.GetPrice(BU$9,,"MID",$A$2)</f>
        <v>500</v>
      </c>
      <c r="BV2" s="57">
        <f ca="1">_xll.GetPrice(BV$9,,"MID",$A$2)</f>
        <v>500</v>
      </c>
      <c r="BW2" s="57">
        <f ca="1">_xll.GetPrice(BW$9,,"MID",$A$2)</f>
        <v>500</v>
      </c>
      <c r="BX2" s="57">
        <f ca="1">_xll.GetPrice(BX$9,,"MID",$A$2)</f>
        <v>905</v>
      </c>
      <c r="BY2" s="57">
        <f ca="1">_xll.GetPrice(BY$9,,"MID",$A$2)</f>
        <v>905</v>
      </c>
      <c r="BZ2" s="57">
        <f ca="1">_xll.GetPrice(BZ$9,,"MID",$A$2)</f>
        <v>905</v>
      </c>
      <c r="CA2" s="168"/>
      <c r="CB2" s="169"/>
      <c r="CC2" s="169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6"/>
    </row>
    <row r="3" spans="1:100" customFormat="1" ht="15.75" customHeight="1" thickTop="1" x14ac:dyDescent="0.35">
      <c r="A3" s="97" t="s">
        <v>1968</v>
      </c>
      <c r="B3" s="59" t="s">
        <v>0</v>
      </c>
      <c r="C3" s="59" t="s">
        <v>0</v>
      </c>
      <c r="D3" s="59" t="s">
        <v>0</v>
      </c>
      <c r="E3" s="59" t="s">
        <v>0</v>
      </c>
      <c r="F3" s="59" t="s">
        <v>0</v>
      </c>
      <c r="G3" s="59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s="180" t="s">
        <v>0</v>
      </c>
      <c r="P3" s="20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s="180" t="s">
        <v>0</v>
      </c>
      <c r="W3" s="275" t="s">
        <v>23</v>
      </c>
      <c r="X3" s="275"/>
      <c r="Y3" s="275"/>
      <c r="Z3" t="s">
        <v>23</v>
      </c>
      <c r="AA3" t="s">
        <v>23</v>
      </c>
      <c r="AB3" s="276" t="s">
        <v>23</v>
      </c>
      <c r="AC3" s="276"/>
      <c r="AD3" s="277"/>
      <c r="AE3" s="20" t="s">
        <v>23</v>
      </c>
      <c r="AF3" t="s">
        <v>23</v>
      </c>
      <c r="AG3" t="s">
        <v>24</v>
      </c>
      <c r="AH3" t="s">
        <v>24</v>
      </c>
      <c r="AI3" t="s">
        <v>24</v>
      </c>
      <c r="AJ3" t="s">
        <v>24</v>
      </c>
      <c r="AK3" t="s">
        <v>25</v>
      </c>
      <c r="AL3" t="s">
        <v>25</v>
      </c>
      <c r="AM3" t="s">
        <v>25</v>
      </c>
      <c r="AN3" t="s">
        <v>23</v>
      </c>
      <c r="AO3" t="s">
        <v>23</v>
      </c>
      <c r="AP3" s="275" t="s">
        <v>23</v>
      </c>
      <c r="AQ3" s="275"/>
      <c r="AR3" s="275"/>
      <c r="AS3" s="88" t="s">
        <v>23</v>
      </c>
      <c r="AT3" s="88" t="s">
        <v>23</v>
      </c>
      <c r="AU3" t="s">
        <v>23</v>
      </c>
      <c r="AV3" t="s">
        <v>23</v>
      </c>
      <c r="AW3" s="275" t="s">
        <v>23</v>
      </c>
      <c r="AX3" s="275"/>
      <c r="AY3" s="275"/>
      <c r="AZ3" s="276" t="s">
        <v>23</v>
      </c>
      <c r="BA3" s="276"/>
      <c r="BB3" s="277"/>
      <c r="BC3" s="275" t="s">
        <v>23</v>
      </c>
      <c r="BD3" s="275"/>
      <c r="BE3" s="275"/>
      <c r="BF3" s="275" t="s">
        <v>23</v>
      </c>
      <c r="BG3" s="275"/>
      <c r="BH3" s="275"/>
      <c r="BI3" t="s">
        <v>25</v>
      </c>
      <c r="BJ3" t="s">
        <v>25</v>
      </c>
      <c r="BK3" t="s">
        <v>25</v>
      </c>
      <c r="BL3" s="181" t="s">
        <v>216</v>
      </c>
      <c r="BM3" s="21" t="s">
        <v>23</v>
      </c>
      <c r="BN3" s="20" t="s">
        <v>24</v>
      </c>
      <c r="BO3" s="26" t="s">
        <v>24</v>
      </c>
      <c r="BP3" s="1" t="s">
        <v>0</v>
      </c>
      <c r="BQ3" s="1"/>
      <c r="BR3" s="119" t="s">
        <v>23</v>
      </c>
      <c r="BS3" s="124" t="s">
        <v>23</v>
      </c>
      <c r="BT3" s="153" t="s">
        <v>23</v>
      </c>
      <c r="BU3" s="152" t="s">
        <v>3634</v>
      </c>
      <c r="BV3" s="1"/>
      <c r="BW3" s="1"/>
      <c r="BX3" s="1" t="s">
        <v>3634</v>
      </c>
      <c r="BY3" s="1"/>
      <c r="BZ3" s="1"/>
      <c r="CA3" s="164"/>
      <c r="CB3" s="18"/>
      <c r="CC3" s="18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100" customFormat="1" x14ac:dyDescent="0.35">
      <c r="A4" s="61"/>
      <c r="B4" s="59" t="s">
        <v>1</v>
      </c>
      <c r="C4" s="59" t="s">
        <v>1</v>
      </c>
      <c r="D4" s="59" t="s">
        <v>1</v>
      </c>
      <c r="E4" s="59" t="s">
        <v>2</v>
      </c>
      <c r="F4" s="59" t="s">
        <v>3</v>
      </c>
      <c r="G4" s="59" t="s">
        <v>3</v>
      </c>
      <c r="H4" t="s">
        <v>3</v>
      </c>
      <c r="I4" t="s">
        <v>4</v>
      </c>
      <c r="J4" t="s">
        <v>5</v>
      </c>
      <c r="K4" t="s">
        <v>5</v>
      </c>
      <c r="L4" t="s">
        <v>5</v>
      </c>
      <c r="M4" t="s">
        <v>6</v>
      </c>
      <c r="N4" t="s">
        <v>6</v>
      </c>
      <c r="O4" s="180" t="s">
        <v>6</v>
      </c>
      <c r="P4" s="20" t="s">
        <v>12</v>
      </c>
      <c r="Q4" t="s">
        <v>12</v>
      </c>
      <c r="R4" t="s">
        <v>3</v>
      </c>
      <c r="S4" t="s">
        <v>13</v>
      </c>
      <c r="T4" t="s">
        <v>3</v>
      </c>
      <c r="U4" t="s">
        <v>14</v>
      </c>
      <c r="V4" s="180" t="s">
        <v>6</v>
      </c>
      <c r="W4" s="275" t="s">
        <v>26</v>
      </c>
      <c r="X4" s="275"/>
      <c r="Y4" s="275"/>
      <c r="Z4" t="s">
        <v>26</v>
      </c>
      <c r="AA4" t="s">
        <v>26</v>
      </c>
      <c r="AB4" s="278" t="s">
        <v>27</v>
      </c>
      <c r="AC4" s="278"/>
      <c r="AD4" s="279"/>
      <c r="AE4" s="20" t="s">
        <v>28</v>
      </c>
      <c r="AF4" t="s">
        <v>3</v>
      </c>
      <c r="AG4" s="24" t="s">
        <v>29</v>
      </c>
      <c r="AH4" s="24" t="s">
        <v>30</v>
      </c>
      <c r="AI4" s="24" t="s">
        <v>29</v>
      </c>
      <c r="AJ4" s="28" t="s">
        <v>214</v>
      </c>
      <c r="AK4" t="s">
        <v>31</v>
      </c>
      <c r="AL4" t="s">
        <v>32</v>
      </c>
      <c r="AM4" t="s">
        <v>33</v>
      </c>
      <c r="AN4" t="s">
        <v>28</v>
      </c>
      <c r="AO4" t="s">
        <v>3</v>
      </c>
      <c r="AP4" s="275" t="s">
        <v>26</v>
      </c>
      <c r="AQ4" s="275"/>
      <c r="AR4" s="275"/>
      <c r="AS4" s="88" t="s">
        <v>34</v>
      </c>
      <c r="AT4" s="88" t="s">
        <v>35</v>
      </c>
      <c r="AU4" t="s">
        <v>28</v>
      </c>
      <c r="AV4" t="s">
        <v>3</v>
      </c>
      <c r="AW4" s="275" t="s">
        <v>26</v>
      </c>
      <c r="AX4" s="275"/>
      <c r="AY4" s="275"/>
      <c r="AZ4" s="278" t="s">
        <v>26</v>
      </c>
      <c r="BA4" s="278"/>
      <c r="BB4" s="279"/>
      <c r="BC4" s="275" t="s">
        <v>36</v>
      </c>
      <c r="BD4" s="275"/>
      <c r="BE4" s="275"/>
      <c r="BF4" s="275" t="s">
        <v>28</v>
      </c>
      <c r="BG4" s="275"/>
      <c r="BH4" s="275"/>
      <c r="BI4" t="s">
        <v>28</v>
      </c>
      <c r="BJ4" t="s">
        <v>37</v>
      </c>
      <c r="BK4" t="s">
        <v>3</v>
      </c>
      <c r="BL4" s="181" t="s">
        <v>216</v>
      </c>
      <c r="BM4" s="21" t="s">
        <v>2196</v>
      </c>
      <c r="BN4" s="172" t="s">
        <v>214</v>
      </c>
      <c r="BO4" s="28" t="s">
        <v>214</v>
      </c>
      <c r="BP4" s="1" t="s">
        <v>1</v>
      </c>
      <c r="BQ4" s="1" t="s">
        <v>27</v>
      </c>
      <c r="BR4" s="119" t="s">
        <v>28</v>
      </c>
      <c r="BS4" s="126" t="s">
        <v>30</v>
      </c>
      <c r="BT4" s="153" t="s">
        <v>3582</v>
      </c>
      <c r="BU4" s="152" t="s">
        <v>27</v>
      </c>
      <c r="BV4" s="1"/>
      <c r="BW4" s="1"/>
      <c r="BX4" s="1" t="s">
        <v>3639</v>
      </c>
      <c r="BY4" s="1"/>
      <c r="BZ4" s="1"/>
      <c r="CA4" s="164"/>
      <c r="CB4" s="18"/>
      <c r="CC4" s="18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100" customFormat="1" x14ac:dyDescent="0.35">
      <c r="A5" s="61"/>
      <c r="B5" s="59" t="s">
        <v>7</v>
      </c>
      <c r="C5" s="59" t="s">
        <v>8</v>
      </c>
      <c r="D5" s="59" t="s">
        <v>9</v>
      </c>
      <c r="E5" s="59" t="s">
        <v>7</v>
      </c>
      <c r="F5" s="59" t="s">
        <v>7</v>
      </c>
      <c r="G5" s="59" t="s">
        <v>8</v>
      </c>
      <c r="H5" t="s">
        <v>9</v>
      </c>
      <c r="I5" t="s">
        <v>7</v>
      </c>
      <c r="J5" t="s">
        <v>7</v>
      </c>
      <c r="K5" t="s">
        <v>8</v>
      </c>
      <c r="L5" t="s">
        <v>9</v>
      </c>
      <c r="M5" t="s">
        <v>7</v>
      </c>
      <c r="N5" t="s">
        <v>8</v>
      </c>
      <c r="O5" s="180" t="s">
        <v>9</v>
      </c>
      <c r="P5" s="20" t="s">
        <v>15</v>
      </c>
      <c r="Q5" t="s">
        <v>16</v>
      </c>
      <c r="R5" t="s">
        <v>15</v>
      </c>
      <c r="S5" t="s">
        <v>17</v>
      </c>
      <c r="T5" t="s">
        <v>18</v>
      </c>
      <c r="U5" t="s">
        <v>9</v>
      </c>
      <c r="V5" s="180" t="s">
        <v>18</v>
      </c>
      <c r="W5" s="275" t="s">
        <v>38</v>
      </c>
      <c r="X5" s="275"/>
      <c r="Y5" s="275"/>
      <c r="Z5" t="s">
        <v>39</v>
      </c>
      <c r="AA5" t="s">
        <v>40</v>
      </c>
      <c r="AB5" s="278" t="s">
        <v>41</v>
      </c>
      <c r="AC5" s="278"/>
      <c r="AD5" s="279"/>
      <c r="AE5" s="20" t="s">
        <v>42</v>
      </c>
      <c r="AF5" t="s">
        <v>42</v>
      </c>
      <c r="AG5" t="s">
        <v>43</v>
      </c>
      <c r="AH5" t="s">
        <v>43</v>
      </c>
      <c r="AI5" t="s">
        <v>44</v>
      </c>
      <c r="AJ5" t="s">
        <v>44</v>
      </c>
      <c r="AK5" t="s">
        <v>45</v>
      </c>
      <c r="AL5" t="s">
        <v>45</v>
      </c>
      <c r="AM5" t="s">
        <v>45</v>
      </c>
      <c r="AN5" t="s">
        <v>46</v>
      </c>
      <c r="AO5" t="s">
        <v>46</v>
      </c>
      <c r="AP5" s="275" t="s">
        <v>47</v>
      </c>
      <c r="AQ5" s="275"/>
      <c r="AR5" s="275"/>
      <c r="AS5" s="88" t="s">
        <v>48</v>
      </c>
      <c r="AT5" s="88" t="s">
        <v>48</v>
      </c>
      <c r="AU5" t="s">
        <v>48</v>
      </c>
      <c r="AV5" t="s">
        <v>48</v>
      </c>
      <c r="AW5" s="275" t="s">
        <v>49</v>
      </c>
      <c r="AX5" s="275"/>
      <c r="AY5" s="275"/>
      <c r="AZ5" s="278" t="s">
        <v>50</v>
      </c>
      <c r="BA5" s="278"/>
      <c r="BB5" s="279"/>
      <c r="BC5" s="275" t="s">
        <v>51</v>
      </c>
      <c r="BD5" s="275"/>
      <c r="BE5" s="275"/>
      <c r="BF5" s="275" t="s">
        <v>52</v>
      </c>
      <c r="BG5" s="275"/>
      <c r="BH5" s="275"/>
      <c r="BI5" t="s">
        <v>53</v>
      </c>
      <c r="BJ5" t="s">
        <v>54</v>
      </c>
      <c r="BK5" t="s">
        <v>54</v>
      </c>
      <c r="BL5" s="181" t="s">
        <v>216</v>
      </c>
      <c r="BM5" s="21" t="s">
        <v>46</v>
      </c>
      <c r="BN5" s="20" t="s">
        <v>43</v>
      </c>
      <c r="BO5" s="26" t="s">
        <v>44</v>
      </c>
      <c r="BP5" s="1" t="s">
        <v>18</v>
      </c>
      <c r="BQ5" s="1" t="s">
        <v>44</v>
      </c>
      <c r="BR5" s="119" t="s">
        <v>48</v>
      </c>
      <c r="BS5" s="124" t="s">
        <v>44</v>
      </c>
      <c r="BT5" s="153" t="s">
        <v>717</v>
      </c>
      <c r="BU5" s="152" t="s">
        <v>3632</v>
      </c>
      <c r="BV5" s="1"/>
      <c r="BW5" s="1"/>
      <c r="BX5" s="1" t="s">
        <v>3632</v>
      </c>
      <c r="BY5" s="1"/>
      <c r="BZ5" s="1"/>
      <c r="CA5" s="164"/>
      <c r="CB5" s="18"/>
      <c r="CC5" s="18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100" customFormat="1" x14ac:dyDescent="0.35">
      <c r="A6" s="61"/>
      <c r="B6" s="59" t="s">
        <v>10</v>
      </c>
      <c r="C6" s="59" t="s">
        <v>10</v>
      </c>
      <c r="D6" s="59" t="s">
        <v>10</v>
      </c>
      <c r="E6" s="59" t="s">
        <v>10</v>
      </c>
      <c r="F6" s="59" t="s">
        <v>10</v>
      </c>
      <c r="G6" s="59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s="180" t="s">
        <v>10</v>
      </c>
      <c r="P6" s="20" t="s">
        <v>19</v>
      </c>
      <c r="Q6" t="s">
        <v>20</v>
      </c>
      <c r="R6" t="s">
        <v>19</v>
      </c>
      <c r="S6" t="s">
        <v>21</v>
      </c>
      <c r="T6" t="s">
        <v>10</v>
      </c>
      <c r="U6" t="s">
        <v>10</v>
      </c>
      <c r="V6" s="180" t="s">
        <v>10</v>
      </c>
      <c r="W6" s="275" t="s">
        <v>55</v>
      </c>
      <c r="X6" s="275"/>
      <c r="Y6" s="275"/>
      <c r="Z6" t="s">
        <v>56</v>
      </c>
      <c r="AA6" t="s">
        <v>56</v>
      </c>
      <c r="AB6" s="278" t="s">
        <v>56</v>
      </c>
      <c r="AC6" s="278"/>
      <c r="AD6" s="279"/>
      <c r="AE6" s="20" t="s">
        <v>56</v>
      </c>
      <c r="AF6" t="s">
        <v>56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56</v>
      </c>
      <c r="AO6" t="s">
        <v>56</v>
      </c>
      <c r="AP6" s="275" t="s">
        <v>55</v>
      </c>
      <c r="AQ6" s="275"/>
      <c r="AR6" s="275"/>
      <c r="AS6" s="88" t="s">
        <v>10</v>
      </c>
      <c r="AT6" s="88" t="s">
        <v>10</v>
      </c>
      <c r="AU6" t="s">
        <v>55</v>
      </c>
      <c r="AV6" t="s">
        <v>55</v>
      </c>
      <c r="AW6" s="275" t="s">
        <v>56</v>
      </c>
      <c r="AX6" s="275"/>
      <c r="AY6" s="275"/>
      <c r="AZ6" s="278" t="s">
        <v>56</v>
      </c>
      <c r="BA6" s="278"/>
      <c r="BB6" s="279"/>
      <c r="BC6" s="275" t="s">
        <v>57</v>
      </c>
      <c r="BD6" s="275"/>
      <c r="BE6" s="275"/>
      <c r="BF6" s="275" t="s">
        <v>55</v>
      </c>
      <c r="BG6" s="275"/>
      <c r="BH6" s="275"/>
      <c r="BI6" t="s">
        <v>55</v>
      </c>
      <c r="BJ6" t="s">
        <v>58</v>
      </c>
      <c r="BK6" t="s">
        <v>55</v>
      </c>
      <c r="BL6" s="181" t="s">
        <v>216</v>
      </c>
      <c r="BM6" s="21" t="s">
        <v>56</v>
      </c>
      <c r="BN6" s="20" t="s">
        <v>10</v>
      </c>
      <c r="BO6" s="26" t="s">
        <v>10</v>
      </c>
      <c r="BP6" s="1" t="s">
        <v>10</v>
      </c>
      <c r="BQ6" s="1"/>
      <c r="BR6" s="119" t="s">
        <v>55</v>
      </c>
      <c r="BS6" s="124" t="s">
        <v>10</v>
      </c>
      <c r="BT6" s="153" t="s">
        <v>55</v>
      </c>
      <c r="BU6" s="152" t="s">
        <v>3633</v>
      </c>
      <c r="BV6" s="1"/>
      <c r="BW6" s="1"/>
      <c r="BX6" s="1" t="s">
        <v>3633</v>
      </c>
      <c r="BY6" s="1"/>
      <c r="BZ6" s="1"/>
      <c r="CA6" s="164"/>
      <c r="CB6" s="18"/>
      <c r="CC6" s="18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100" customFormat="1" x14ac:dyDescent="0.35">
      <c r="A7" s="61"/>
      <c r="B7" s="59" t="s">
        <v>11</v>
      </c>
      <c r="C7" s="59" t="s">
        <v>11</v>
      </c>
      <c r="D7" s="59" t="s">
        <v>11</v>
      </c>
      <c r="E7" s="59" t="s">
        <v>11</v>
      </c>
      <c r="F7" s="59" t="s">
        <v>11</v>
      </c>
      <c r="G7" s="59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s="180" t="s">
        <v>11</v>
      </c>
      <c r="P7" s="20" t="s">
        <v>22</v>
      </c>
      <c r="Q7" t="s">
        <v>22</v>
      </c>
      <c r="R7" t="s">
        <v>22</v>
      </c>
      <c r="S7" t="s">
        <v>11</v>
      </c>
      <c r="T7" t="s">
        <v>11</v>
      </c>
      <c r="U7" t="s">
        <v>11</v>
      </c>
      <c r="V7" s="180" t="s">
        <v>11</v>
      </c>
      <c r="W7" s="20" t="s">
        <v>64</v>
      </c>
      <c r="X7" t="s">
        <v>65</v>
      </c>
      <c r="Y7" t="s">
        <v>63</v>
      </c>
      <c r="Z7" t="s">
        <v>22</v>
      </c>
      <c r="AA7" t="s">
        <v>22</v>
      </c>
      <c r="AB7" t="s">
        <v>64</v>
      </c>
      <c r="AC7" t="s">
        <v>65</v>
      </c>
      <c r="AD7" s="180" t="s">
        <v>63</v>
      </c>
      <c r="AE7" s="20" t="s">
        <v>22</v>
      </c>
      <c r="AF7" t="s">
        <v>22</v>
      </c>
      <c r="AG7" t="s">
        <v>67</v>
      </c>
      <c r="AH7" t="s">
        <v>67</v>
      </c>
      <c r="AI7" t="s">
        <v>67</v>
      </c>
      <c r="AJ7" t="s">
        <v>67</v>
      </c>
      <c r="AK7" t="s">
        <v>59</v>
      </c>
      <c r="AL7" t="s">
        <v>59</v>
      </c>
      <c r="AM7" t="s">
        <v>59</v>
      </c>
      <c r="AN7" t="s">
        <v>22</v>
      </c>
      <c r="AO7" t="s">
        <v>22</v>
      </c>
      <c r="AP7" t="s">
        <v>64</v>
      </c>
      <c r="AQ7" t="s">
        <v>65</v>
      </c>
      <c r="AR7" t="s">
        <v>63</v>
      </c>
      <c r="AS7" s="88" t="s">
        <v>60</v>
      </c>
      <c r="AT7" s="88" t="s">
        <v>22</v>
      </c>
      <c r="AU7" t="s">
        <v>22</v>
      </c>
      <c r="AV7" t="s">
        <v>22</v>
      </c>
      <c r="AW7" t="s">
        <v>64</v>
      </c>
      <c r="AX7" t="s">
        <v>65</v>
      </c>
      <c r="AY7" t="s">
        <v>63</v>
      </c>
      <c r="AZ7" t="s">
        <v>64</v>
      </c>
      <c r="BA7" t="s">
        <v>65</v>
      </c>
      <c r="BB7" s="180" t="s">
        <v>63</v>
      </c>
      <c r="BC7" s="20" t="s">
        <v>61</v>
      </c>
      <c r="BD7" t="s">
        <v>62</v>
      </c>
      <c r="BE7" t="s">
        <v>63</v>
      </c>
      <c r="BF7" s="176" t="s">
        <v>64</v>
      </c>
      <c r="BG7" s="176" t="s">
        <v>65</v>
      </c>
      <c r="BH7" t="s">
        <v>63</v>
      </c>
      <c r="BI7" t="s">
        <v>22</v>
      </c>
      <c r="BJ7" t="s">
        <v>66</v>
      </c>
      <c r="BK7" t="s">
        <v>22</v>
      </c>
      <c r="BL7" s="181" t="s">
        <v>216</v>
      </c>
      <c r="BM7" s="21" t="s">
        <v>22</v>
      </c>
      <c r="BN7" s="20" t="s">
        <v>67</v>
      </c>
      <c r="BO7" s="26" t="s">
        <v>67</v>
      </c>
      <c r="BP7" s="1" t="s">
        <v>11</v>
      </c>
      <c r="BQ7" s="1"/>
      <c r="BR7" s="119" t="s">
        <v>22</v>
      </c>
      <c r="BS7" s="124" t="s">
        <v>67</v>
      </c>
      <c r="BT7" s="153" t="s">
        <v>22</v>
      </c>
      <c r="BU7" s="20" t="s">
        <v>3637</v>
      </c>
      <c r="BV7" s="163" t="s">
        <v>3638</v>
      </c>
      <c r="BW7" s="1" t="s">
        <v>63</v>
      </c>
      <c r="BX7" s="163" t="s">
        <v>3637</v>
      </c>
      <c r="BY7" s="163" t="s">
        <v>3638</v>
      </c>
      <c r="BZ7" s="1" t="s">
        <v>63</v>
      </c>
      <c r="CA7" s="164"/>
      <c r="CB7" s="18"/>
      <c r="CC7" s="18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100" ht="15" hidden="1" customHeight="1" x14ac:dyDescent="0.35">
      <c r="A8" s="98"/>
      <c r="B8" s="93" t="s">
        <v>68</v>
      </c>
      <c r="C8" s="93" t="s">
        <v>68</v>
      </c>
      <c r="D8" s="93" t="s">
        <v>68</v>
      </c>
      <c r="E8" s="93" t="s">
        <v>68</v>
      </c>
      <c r="F8" s="93" t="s">
        <v>68</v>
      </c>
      <c r="G8" s="93" t="s">
        <v>68</v>
      </c>
      <c r="H8" s="9" t="s">
        <v>68</v>
      </c>
      <c r="I8" s="9" t="s">
        <v>68</v>
      </c>
      <c r="J8" s="9" t="s">
        <v>68</v>
      </c>
      <c r="K8" s="9" t="s">
        <v>68</v>
      </c>
      <c r="L8" s="9" t="s">
        <v>68</v>
      </c>
      <c r="M8" s="9" t="s">
        <v>68</v>
      </c>
      <c r="N8" s="9" t="s">
        <v>68</v>
      </c>
      <c r="O8" s="9" t="s">
        <v>68</v>
      </c>
      <c r="P8" s="190" t="s">
        <v>68</v>
      </c>
      <c r="Q8" s="10" t="s">
        <v>68</v>
      </c>
      <c r="R8" s="10" t="s">
        <v>68</v>
      </c>
      <c r="S8" s="10" t="s">
        <v>68</v>
      </c>
      <c r="T8" s="10" t="s">
        <v>68</v>
      </c>
      <c r="U8" s="10" t="s">
        <v>68</v>
      </c>
      <c r="V8" s="10" t="s">
        <v>68</v>
      </c>
      <c r="W8" s="187" t="s">
        <v>136</v>
      </c>
      <c r="X8" s="11" t="s">
        <v>136</v>
      </c>
      <c r="Y8" s="11" t="s">
        <v>136</v>
      </c>
      <c r="Z8" s="11" t="s">
        <v>136</v>
      </c>
      <c r="AA8" s="11" t="s">
        <v>136</v>
      </c>
      <c r="AB8" s="11" t="s">
        <v>136</v>
      </c>
      <c r="AC8" s="11" t="s">
        <v>136</v>
      </c>
      <c r="AD8" s="11" t="s">
        <v>136</v>
      </c>
      <c r="AE8" s="187" t="s">
        <v>68</v>
      </c>
      <c r="AF8" s="11" t="s">
        <v>68</v>
      </c>
      <c r="AG8" s="12"/>
      <c r="AH8" s="12"/>
      <c r="AI8" s="12"/>
      <c r="AJ8" s="12"/>
      <c r="AK8" s="11" t="s">
        <v>68</v>
      </c>
      <c r="AL8" s="11" t="s">
        <v>68</v>
      </c>
      <c r="AM8" s="11" t="s">
        <v>68</v>
      </c>
      <c r="AN8" s="11" t="s">
        <v>68</v>
      </c>
      <c r="AO8" s="11" t="s">
        <v>68</v>
      </c>
      <c r="AP8" s="11" t="s">
        <v>136</v>
      </c>
      <c r="AQ8" s="11" t="s">
        <v>136</v>
      </c>
      <c r="AR8" s="11" t="s">
        <v>136</v>
      </c>
      <c r="AS8" s="89" t="s">
        <v>68</v>
      </c>
      <c r="AT8" s="89" t="s">
        <v>68</v>
      </c>
      <c r="AU8" s="12" t="s">
        <v>68</v>
      </c>
      <c r="AV8" s="11" t="s">
        <v>68</v>
      </c>
      <c r="AW8" s="11" t="s">
        <v>136</v>
      </c>
      <c r="AX8" s="11" t="s">
        <v>136</v>
      </c>
      <c r="AY8" s="11" t="s">
        <v>136</v>
      </c>
      <c r="AZ8" s="11" t="s">
        <v>136</v>
      </c>
      <c r="BA8" s="11" t="s">
        <v>136</v>
      </c>
      <c r="BB8" s="11" t="s">
        <v>136</v>
      </c>
      <c r="BC8" s="184" t="s">
        <v>68</v>
      </c>
      <c r="BD8" s="2" t="s">
        <v>68</v>
      </c>
      <c r="BE8" s="2" t="s">
        <v>68</v>
      </c>
      <c r="BF8" s="177" t="s">
        <v>68</v>
      </c>
      <c r="BG8" s="177" t="s">
        <v>68</v>
      </c>
      <c r="BH8" s="2" t="s">
        <v>68</v>
      </c>
      <c r="BI8" s="2" t="s">
        <v>68</v>
      </c>
      <c r="BJ8" s="2" t="s">
        <v>136</v>
      </c>
      <c r="BK8" s="2" t="s">
        <v>68</v>
      </c>
      <c r="BL8" s="181" t="s">
        <v>216</v>
      </c>
      <c r="BM8" s="3"/>
      <c r="BN8" s="173"/>
      <c r="BO8" s="12"/>
    </row>
    <row r="9" spans="1:100" s="15" customFormat="1" x14ac:dyDescent="0.35">
      <c r="A9" s="99" t="s">
        <v>1969</v>
      </c>
      <c r="B9" s="101" t="s">
        <v>87</v>
      </c>
      <c r="C9" s="101" t="s">
        <v>117</v>
      </c>
      <c r="D9" s="101" t="s">
        <v>102</v>
      </c>
      <c r="E9" s="101" t="s">
        <v>90</v>
      </c>
      <c r="F9" s="101" t="s">
        <v>93</v>
      </c>
      <c r="G9" s="101" t="s">
        <v>120</v>
      </c>
      <c r="H9" s="15" t="s">
        <v>108</v>
      </c>
      <c r="I9" s="15" t="s">
        <v>78</v>
      </c>
      <c r="J9" s="15" t="s">
        <v>84</v>
      </c>
      <c r="K9" s="15" t="s">
        <v>111</v>
      </c>
      <c r="L9" s="15" t="s">
        <v>96</v>
      </c>
      <c r="M9" s="15" t="s">
        <v>81</v>
      </c>
      <c r="N9" s="15" t="s">
        <v>114</v>
      </c>
      <c r="O9" s="149" t="s">
        <v>99</v>
      </c>
      <c r="P9" s="150" t="s">
        <v>123</v>
      </c>
      <c r="Q9" s="15" t="s">
        <v>127</v>
      </c>
      <c r="R9" s="15" t="s">
        <v>130</v>
      </c>
      <c r="S9" s="15" t="s">
        <v>75</v>
      </c>
      <c r="T9" s="15" t="s">
        <v>133</v>
      </c>
      <c r="U9" s="15" t="s">
        <v>105</v>
      </c>
      <c r="V9" s="149" t="s">
        <v>69</v>
      </c>
      <c r="W9" s="150" t="s">
        <v>153</v>
      </c>
      <c r="X9" s="15" t="s">
        <v>153</v>
      </c>
      <c r="Y9" s="15" t="s">
        <v>153</v>
      </c>
      <c r="Z9" s="15" t="s">
        <v>150</v>
      </c>
      <c r="AA9" s="15" t="s">
        <v>147</v>
      </c>
      <c r="AB9" s="15" t="s">
        <v>156</v>
      </c>
      <c r="AC9" s="15" t="s">
        <v>156</v>
      </c>
      <c r="AD9" s="149" t="s">
        <v>156</v>
      </c>
      <c r="AE9" s="150" t="s">
        <v>200</v>
      </c>
      <c r="AF9" s="15" t="s">
        <v>203</v>
      </c>
      <c r="AG9" s="15" t="s">
        <v>2020</v>
      </c>
      <c r="AH9" s="15" t="s">
        <v>2031</v>
      </c>
      <c r="AI9" s="15" t="s">
        <v>2016</v>
      </c>
      <c r="AJ9" s="15" t="s">
        <v>215</v>
      </c>
      <c r="AK9" s="15" t="s">
        <v>166</v>
      </c>
      <c r="AL9" s="15" t="s">
        <v>159</v>
      </c>
      <c r="AM9" s="15" t="s">
        <v>163</v>
      </c>
      <c r="AN9" s="15" t="s">
        <v>173</v>
      </c>
      <c r="AO9" s="15" t="s">
        <v>170</v>
      </c>
      <c r="AP9" s="15" t="s">
        <v>144</v>
      </c>
      <c r="AQ9" s="15" t="s">
        <v>144</v>
      </c>
      <c r="AR9" s="15" t="s">
        <v>144</v>
      </c>
      <c r="AS9" s="90" t="s">
        <v>193</v>
      </c>
      <c r="AT9" s="90" t="s">
        <v>190</v>
      </c>
      <c r="AU9" s="15" t="s">
        <v>177</v>
      </c>
      <c r="AV9" s="15" t="s">
        <v>197</v>
      </c>
      <c r="AW9" s="15" t="s">
        <v>137</v>
      </c>
      <c r="AX9" s="15" t="s">
        <v>137</v>
      </c>
      <c r="AY9" s="15" t="s">
        <v>137</v>
      </c>
      <c r="AZ9" s="15" t="s">
        <v>141</v>
      </c>
      <c r="BA9" s="15" t="s">
        <v>141</v>
      </c>
      <c r="BB9" s="149" t="s">
        <v>141</v>
      </c>
      <c r="BC9" s="150" t="s">
        <v>206</v>
      </c>
      <c r="BD9" s="15" t="s">
        <v>206</v>
      </c>
      <c r="BE9" s="15" t="s">
        <v>206</v>
      </c>
      <c r="BF9" s="176" t="s">
        <v>186</v>
      </c>
      <c r="BG9" s="176" t="s">
        <v>186</v>
      </c>
      <c r="BH9" s="15" t="s">
        <v>186</v>
      </c>
      <c r="BI9" s="15" t="s">
        <v>180</v>
      </c>
      <c r="BJ9" s="15" t="s">
        <v>210</v>
      </c>
      <c r="BK9" s="15" t="s">
        <v>183</v>
      </c>
      <c r="BL9" s="181" t="s">
        <v>216</v>
      </c>
      <c r="BM9" s="15" t="s">
        <v>217</v>
      </c>
      <c r="BN9" s="150" t="s">
        <v>2034</v>
      </c>
      <c r="BO9" s="15" t="s">
        <v>2018</v>
      </c>
      <c r="BP9" s="15" t="s">
        <v>1237</v>
      </c>
      <c r="BQ9" s="18" t="s">
        <v>2001</v>
      </c>
      <c r="BR9" s="18" t="s">
        <v>2089</v>
      </c>
      <c r="BS9" s="18" t="s">
        <v>2257</v>
      </c>
      <c r="BT9" s="18" t="s">
        <v>2078</v>
      </c>
      <c r="BU9" s="164" t="s">
        <v>607</v>
      </c>
      <c r="BV9" s="18" t="s">
        <v>607</v>
      </c>
      <c r="BW9" s="18" t="s">
        <v>607</v>
      </c>
      <c r="BX9" s="18" t="s">
        <v>641</v>
      </c>
      <c r="BY9" s="18" t="s">
        <v>641</v>
      </c>
      <c r="BZ9" s="18" t="s">
        <v>641</v>
      </c>
      <c r="CA9" s="164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</row>
    <row r="10" spans="1:100" hidden="1" x14ac:dyDescent="0.35">
      <c r="A10" s="98"/>
      <c r="B10" s="93" t="s">
        <v>88</v>
      </c>
      <c r="C10" s="93" t="s">
        <v>118</v>
      </c>
      <c r="D10" s="93" t="s">
        <v>103</v>
      </c>
      <c r="E10" s="93" t="s">
        <v>91</v>
      </c>
      <c r="F10" s="93" t="s">
        <v>94</v>
      </c>
      <c r="G10" s="93" t="s">
        <v>121</v>
      </c>
      <c r="H10" s="9" t="s">
        <v>109</v>
      </c>
      <c r="I10" s="9" t="s">
        <v>79</v>
      </c>
      <c r="J10" s="9" t="s">
        <v>85</v>
      </c>
      <c r="K10" s="9" t="s">
        <v>112</v>
      </c>
      <c r="L10" s="9" t="s">
        <v>97</v>
      </c>
      <c r="M10" s="9" t="s">
        <v>82</v>
      </c>
      <c r="N10" s="9" t="s">
        <v>115</v>
      </c>
      <c r="O10" s="9" t="s">
        <v>100</v>
      </c>
      <c r="P10" s="190" t="s">
        <v>124</v>
      </c>
      <c r="Q10" s="10" t="s">
        <v>128</v>
      </c>
      <c r="R10" s="10" t="s">
        <v>131</v>
      </c>
      <c r="S10" s="10" t="s">
        <v>76</v>
      </c>
      <c r="T10" s="10" t="s">
        <v>134</v>
      </c>
      <c r="U10" s="10" t="s">
        <v>106</v>
      </c>
      <c r="V10" s="10" t="s">
        <v>70</v>
      </c>
      <c r="W10" s="187" t="s">
        <v>154</v>
      </c>
      <c r="X10" s="11" t="s">
        <v>154</v>
      </c>
      <c r="Y10" s="11" t="s">
        <v>154</v>
      </c>
      <c r="Z10" s="11" t="s">
        <v>151</v>
      </c>
      <c r="AA10" s="11" t="s">
        <v>148</v>
      </c>
      <c r="AB10" s="11" t="s">
        <v>157</v>
      </c>
      <c r="AC10" s="11" t="s">
        <v>157</v>
      </c>
      <c r="AD10" s="11" t="s">
        <v>157</v>
      </c>
      <c r="AE10" s="187" t="s">
        <v>201</v>
      </c>
      <c r="AF10" s="11" t="s">
        <v>204</v>
      </c>
      <c r="AG10" s="12"/>
      <c r="AH10" s="12"/>
      <c r="AI10" s="12"/>
      <c r="AJ10" s="12"/>
      <c r="AK10" s="11" t="s">
        <v>167</v>
      </c>
      <c r="AL10" s="11" t="s">
        <v>160</v>
      </c>
      <c r="AM10" s="11" t="s">
        <v>164</v>
      </c>
      <c r="AN10" s="11" t="s">
        <v>174</v>
      </c>
      <c r="AO10" s="11" t="s">
        <v>171</v>
      </c>
      <c r="AP10" s="11" t="s">
        <v>145</v>
      </c>
      <c r="AQ10" s="11" t="s">
        <v>145</v>
      </c>
      <c r="AR10" s="11" t="s">
        <v>145</v>
      </c>
      <c r="AS10" s="12" t="s">
        <v>194</v>
      </c>
      <c r="AT10" s="12" t="s">
        <v>191</v>
      </c>
      <c r="AU10" s="12" t="s">
        <v>178</v>
      </c>
      <c r="AV10" s="11" t="s">
        <v>198</v>
      </c>
      <c r="AW10" s="11" t="s">
        <v>138</v>
      </c>
      <c r="AX10" s="11" t="s">
        <v>138</v>
      </c>
      <c r="AY10" s="11" t="s">
        <v>138</v>
      </c>
      <c r="AZ10" s="11" t="s">
        <v>142</v>
      </c>
      <c r="BA10" s="11" t="s">
        <v>142</v>
      </c>
      <c r="BB10" s="11" t="s">
        <v>142</v>
      </c>
      <c r="BC10" s="184" t="s">
        <v>207</v>
      </c>
      <c r="BD10" s="2" t="s">
        <v>207</v>
      </c>
      <c r="BE10" s="2" t="s">
        <v>207</v>
      </c>
      <c r="BF10" s="177" t="s">
        <v>187</v>
      </c>
      <c r="BG10" s="177" t="s">
        <v>187</v>
      </c>
      <c r="BH10" s="2" t="s">
        <v>187</v>
      </c>
      <c r="BI10" s="2" t="s">
        <v>181</v>
      </c>
      <c r="BJ10" s="2" t="s">
        <v>211</v>
      </c>
      <c r="BK10" s="2" t="s">
        <v>184</v>
      </c>
      <c r="BL10" s="181" t="s">
        <v>216</v>
      </c>
      <c r="BO10" s="12"/>
    </row>
    <row r="11" spans="1:100" hidden="1" x14ac:dyDescent="0.35">
      <c r="A11" s="98"/>
      <c r="B11" s="93" t="s">
        <v>89</v>
      </c>
      <c r="C11" s="93" t="s">
        <v>119</v>
      </c>
      <c r="D11" s="93" t="s">
        <v>104</v>
      </c>
      <c r="E11" s="93" t="s">
        <v>92</v>
      </c>
      <c r="F11" s="92" t="s">
        <v>95</v>
      </c>
      <c r="G11" s="93" t="s">
        <v>122</v>
      </c>
      <c r="H11" s="92" t="s">
        <v>110</v>
      </c>
      <c r="I11" s="93" t="s">
        <v>80</v>
      </c>
      <c r="J11" s="92" t="s">
        <v>86</v>
      </c>
      <c r="K11" s="93" t="s">
        <v>113</v>
      </c>
      <c r="L11" s="92" t="s">
        <v>98</v>
      </c>
      <c r="M11" s="93" t="s">
        <v>83</v>
      </c>
      <c r="N11" s="92" t="s">
        <v>116</v>
      </c>
      <c r="O11" s="93" t="s">
        <v>101</v>
      </c>
      <c r="P11" s="191" t="s">
        <v>125</v>
      </c>
      <c r="Q11" s="96" t="s">
        <v>129</v>
      </c>
      <c r="R11" s="10" t="s">
        <v>132</v>
      </c>
      <c r="S11" s="10" t="s">
        <v>77</v>
      </c>
      <c r="T11" s="10" t="s">
        <v>135</v>
      </c>
      <c r="U11" s="10" t="s">
        <v>107</v>
      </c>
      <c r="V11" s="10" t="s">
        <v>71</v>
      </c>
      <c r="W11" s="187" t="s">
        <v>155</v>
      </c>
      <c r="X11" s="11" t="s">
        <v>155</v>
      </c>
      <c r="Y11" s="11" t="s">
        <v>155</v>
      </c>
      <c r="Z11" s="11" t="s">
        <v>152</v>
      </c>
      <c r="AA11" s="11" t="s">
        <v>149</v>
      </c>
      <c r="AB11" s="11" t="s">
        <v>158</v>
      </c>
      <c r="AC11" s="11" t="s">
        <v>158</v>
      </c>
      <c r="AD11" s="11" t="s">
        <v>158</v>
      </c>
      <c r="AE11" s="187" t="s">
        <v>202</v>
      </c>
      <c r="AF11" s="11" t="s">
        <v>205</v>
      </c>
      <c r="AG11" s="13" t="s">
        <v>215</v>
      </c>
      <c r="AH11" s="13" t="s">
        <v>215</v>
      </c>
      <c r="AI11" s="13" t="s">
        <v>215</v>
      </c>
      <c r="AJ11" s="13" t="s">
        <v>215</v>
      </c>
      <c r="AK11" s="11" t="s">
        <v>168</v>
      </c>
      <c r="AL11" s="11" t="s">
        <v>161</v>
      </c>
      <c r="AM11" s="11" t="s">
        <v>165</v>
      </c>
      <c r="AN11" s="11" t="s">
        <v>175</v>
      </c>
      <c r="AO11" s="11" t="s">
        <v>172</v>
      </c>
      <c r="AP11" s="11" t="s">
        <v>146</v>
      </c>
      <c r="AQ11" s="11" t="s">
        <v>146</v>
      </c>
      <c r="AR11" s="11" t="s">
        <v>146</v>
      </c>
      <c r="AS11" s="12" t="s">
        <v>195</v>
      </c>
      <c r="AT11" s="12" t="s">
        <v>192</v>
      </c>
      <c r="AU11" s="12" t="s">
        <v>179</v>
      </c>
      <c r="AV11" s="11" t="s">
        <v>199</v>
      </c>
      <c r="AW11" s="11" t="s">
        <v>139</v>
      </c>
      <c r="AX11" s="11" t="s">
        <v>139</v>
      </c>
      <c r="AY11" s="11" t="s">
        <v>139</v>
      </c>
      <c r="AZ11" s="11" t="s">
        <v>143</v>
      </c>
      <c r="BA11" s="11" t="s">
        <v>143</v>
      </c>
      <c r="BB11" s="11" t="s">
        <v>143</v>
      </c>
      <c r="BC11" s="184" t="s">
        <v>208</v>
      </c>
      <c r="BD11" s="2" t="s">
        <v>208</v>
      </c>
      <c r="BE11" s="2" t="s">
        <v>208</v>
      </c>
      <c r="BF11" s="177" t="s">
        <v>188</v>
      </c>
      <c r="BG11" s="177" t="s">
        <v>188</v>
      </c>
      <c r="BH11" s="2" t="s">
        <v>188</v>
      </c>
      <c r="BI11" s="2" t="s">
        <v>182</v>
      </c>
      <c r="BJ11" s="2" t="s">
        <v>212</v>
      </c>
      <c r="BK11" s="2" t="s">
        <v>185</v>
      </c>
      <c r="BL11" s="181" t="s">
        <v>216</v>
      </c>
      <c r="BO11" s="13" t="s">
        <v>215</v>
      </c>
    </row>
    <row r="12" spans="1:100" hidden="1" x14ac:dyDescent="0.35">
      <c r="A12" s="98"/>
      <c r="B12" s="93" t="s">
        <v>72</v>
      </c>
      <c r="C12" s="93" t="s">
        <v>72</v>
      </c>
      <c r="D12" s="93" t="s">
        <v>72</v>
      </c>
      <c r="E12" s="93" t="s">
        <v>72</v>
      </c>
      <c r="F12" s="92" t="s">
        <v>72</v>
      </c>
      <c r="G12" s="93" t="s">
        <v>72</v>
      </c>
      <c r="H12" s="92" t="s">
        <v>72</v>
      </c>
      <c r="I12" s="93" t="s">
        <v>72</v>
      </c>
      <c r="J12" s="92" t="s">
        <v>72</v>
      </c>
      <c r="K12" s="93" t="s">
        <v>72</v>
      </c>
      <c r="L12" s="92" t="s">
        <v>72</v>
      </c>
      <c r="M12" s="93" t="s">
        <v>72</v>
      </c>
      <c r="N12" s="92" t="s">
        <v>72</v>
      </c>
      <c r="O12" s="93" t="s">
        <v>72</v>
      </c>
      <c r="P12" s="191" t="s">
        <v>72</v>
      </c>
      <c r="Q12" s="96" t="s">
        <v>72</v>
      </c>
      <c r="R12" s="10" t="s">
        <v>72</v>
      </c>
      <c r="S12" s="10" t="s">
        <v>72</v>
      </c>
      <c r="T12" s="10" t="s">
        <v>72</v>
      </c>
      <c r="U12" s="10" t="s">
        <v>72</v>
      </c>
      <c r="V12" s="10" t="s">
        <v>72</v>
      </c>
      <c r="W12" s="187" t="s">
        <v>72</v>
      </c>
      <c r="X12" s="11" t="s">
        <v>72</v>
      </c>
      <c r="Y12" s="11" t="s">
        <v>72</v>
      </c>
      <c r="Z12" s="11" t="s">
        <v>72</v>
      </c>
      <c r="AA12" s="11" t="s">
        <v>72</v>
      </c>
      <c r="AB12" s="11" t="s">
        <v>72</v>
      </c>
      <c r="AC12" s="11" t="s">
        <v>72</v>
      </c>
      <c r="AD12" s="11" t="s">
        <v>72</v>
      </c>
      <c r="AE12" s="187" t="s">
        <v>72</v>
      </c>
      <c r="AF12" s="11" t="s">
        <v>72</v>
      </c>
      <c r="AG12" s="12"/>
      <c r="AH12" s="12"/>
      <c r="AI12" s="12"/>
      <c r="AJ12" s="12"/>
      <c r="AK12" s="11" t="s">
        <v>162</v>
      </c>
      <c r="AL12" s="11" t="s">
        <v>162</v>
      </c>
      <c r="AM12" s="11" t="s">
        <v>162</v>
      </c>
      <c r="AN12" s="11" t="s">
        <v>72</v>
      </c>
      <c r="AO12" s="11" t="s">
        <v>72</v>
      </c>
      <c r="AP12" s="11" t="s">
        <v>72</v>
      </c>
      <c r="AQ12" s="11" t="s">
        <v>72</v>
      </c>
      <c r="AR12" s="11" t="s">
        <v>72</v>
      </c>
      <c r="AS12" s="12" t="s">
        <v>196</v>
      </c>
      <c r="AT12" s="12" t="s">
        <v>72</v>
      </c>
      <c r="AU12" s="12" t="s">
        <v>72</v>
      </c>
      <c r="AV12" s="11" t="s">
        <v>72</v>
      </c>
      <c r="AW12" s="11" t="s">
        <v>72</v>
      </c>
      <c r="AX12" s="11" t="s">
        <v>72</v>
      </c>
      <c r="AY12" s="11" t="s">
        <v>72</v>
      </c>
      <c r="AZ12" s="11" t="s">
        <v>72</v>
      </c>
      <c r="BA12" s="11" t="s">
        <v>72</v>
      </c>
      <c r="BB12" s="11" t="s">
        <v>72</v>
      </c>
      <c r="BC12" s="184" t="s">
        <v>209</v>
      </c>
      <c r="BD12" s="2" t="s">
        <v>209</v>
      </c>
      <c r="BE12" s="2" t="s">
        <v>209</v>
      </c>
      <c r="BF12" s="177" t="s">
        <v>72</v>
      </c>
      <c r="BG12" s="177" t="s">
        <v>72</v>
      </c>
      <c r="BH12" s="2" t="s">
        <v>72</v>
      </c>
      <c r="BI12" s="2" t="s">
        <v>72</v>
      </c>
      <c r="BJ12" s="2" t="s">
        <v>213</v>
      </c>
      <c r="BK12" s="2" t="s">
        <v>72</v>
      </c>
      <c r="BL12" s="181" t="s">
        <v>216</v>
      </c>
      <c r="BO12" s="12"/>
    </row>
    <row r="13" spans="1:100" hidden="1" x14ac:dyDescent="0.35">
      <c r="A13" s="98"/>
      <c r="B13" s="93" t="s">
        <v>73</v>
      </c>
      <c r="C13" s="93" t="s">
        <v>73</v>
      </c>
      <c r="D13" s="93" t="s">
        <v>73</v>
      </c>
      <c r="E13" s="93" t="s">
        <v>73</v>
      </c>
      <c r="F13" s="92" t="s">
        <v>73</v>
      </c>
      <c r="G13" s="93" t="s">
        <v>73</v>
      </c>
      <c r="H13" s="92" t="s">
        <v>73</v>
      </c>
      <c r="I13" s="93" t="s">
        <v>73</v>
      </c>
      <c r="J13" s="92" t="s">
        <v>73</v>
      </c>
      <c r="K13" s="93" t="s">
        <v>73</v>
      </c>
      <c r="L13" s="92" t="s">
        <v>73</v>
      </c>
      <c r="M13" s="93" t="s">
        <v>73</v>
      </c>
      <c r="N13" s="92" t="s">
        <v>73</v>
      </c>
      <c r="O13" s="93" t="s">
        <v>73</v>
      </c>
      <c r="P13" s="191" t="s">
        <v>126</v>
      </c>
      <c r="Q13" s="96" t="s">
        <v>126</v>
      </c>
      <c r="R13" s="10" t="s">
        <v>126</v>
      </c>
      <c r="S13" s="10" t="s">
        <v>73</v>
      </c>
      <c r="T13" s="10" t="s">
        <v>73</v>
      </c>
      <c r="U13" s="10" t="s">
        <v>73</v>
      </c>
      <c r="V13" s="10" t="s">
        <v>73</v>
      </c>
      <c r="W13" s="187" t="s">
        <v>126</v>
      </c>
      <c r="X13" s="11" t="s">
        <v>126</v>
      </c>
      <c r="Y13" s="11" t="s">
        <v>126</v>
      </c>
      <c r="Z13" s="11" t="s">
        <v>126</v>
      </c>
      <c r="AA13" s="11" t="s">
        <v>126</v>
      </c>
      <c r="AB13" s="11" t="s">
        <v>126</v>
      </c>
      <c r="AC13" s="11" t="s">
        <v>126</v>
      </c>
      <c r="AD13" s="11" t="s">
        <v>126</v>
      </c>
      <c r="AE13" s="187" t="s">
        <v>126</v>
      </c>
      <c r="AF13" s="11" t="s">
        <v>126</v>
      </c>
      <c r="AG13" s="12"/>
      <c r="AH13" s="12"/>
      <c r="AI13" s="12"/>
      <c r="AJ13" s="12"/>
      <c r="AK13" s="11" t="s">
        <v>126</v>
      </c>
      <c r="AL13" s="11" t="s">
        <v>126</v>
      </c>
      <c r="AM13" s="11" t="s">
        <v>126</v>
      </c>
      <c r="AN13" s="11" t="s">
        <v>126</v>
      </c>
      <c r="AO13" s="11" t="s">
        <v>126</v>
      </c>
      <c r="AP13" s="11" t="s">
        <v>126</v>
      </c>
      <c r="AQ13" s="11" t="s">
        <v>126</v>
      </c>
      <c r="AR13" s="11" t="s">
        <v>126</v>
      </c>
      <c r="AS13" s="12" t="s">
        <v>126</v>
      </c>
      <c r="AT13" s="12" t="s">
        <v>126</v>
      </c>
      <c r="AU13" s="12" t="s">
        <v>126</v>
      </c>
      <c r="AV13" s="11" t="s">
        <v>126</v>
      </c>
      <c r="AW13" s="11" t="s">
        <v>126</v>
      </c>
      <c r="AX13" s="11" t="s">
        <v>126</v>
      </c>
      <c r="AY13" s="11" t="s">
        <v>126</v>
      </c>
      <c r="AZ13" s="11" t="s">
        <v>126</v>
      </c>
      <c r="BA13" s="11" t="s">
        <v>126</v>
      </c>
      <c r="BB13" s="11" t="s">
        <v>126</v>
      </c>
      <c r="BC13" s="184" t="s">
        <v>126</v>
      </c>
      <c r="BD13" s="2" t="s">
        <v>126</v>
      </c>
      <c r="BE13" s="2" t="s">
        <v>126</v>
      </c>
      <c r="BF13" s="177" t="s">
        <v>126</v>
      </c>
      <c r="BG13" s="177" t="s">
        <v>126</v>
      </c>
      <c r="BH13" s="2" t="s">
        <v>126</v>
      </c>
      <c r="BI13" s="2" t="s">
        <v>126</v>
      </c>
      <c r="BJ13" s="2" t="s">
        <v>126</v>
      </c>
      <c r="BK13" s="2" t="s">
        <v>126</v>
      </c>
      <c r="BL13" s="181" t="s">
        <v>216</v>
      </c>
      <c r="BO13" s="12"/>
    </row>
    <row r="14" spans="1:100" hidden="1" x14ac:dyDescent="0.35">
      <c r="A14" s="98"/>
      <c r="B14" s="93" t="s">
        <v>74</v>
      </c>
      <c r="C14" s="93" t="s">
        <v>74</v>
      </c>
      <c r="D14" s="93" t="s">
        <v>74</v>
      </c>
      <c r="E14" s="93" t="s">
        <v>74</v>
      </c>
      <c r="F14" s="92" t="s">
        <v>74</v>
      </c>
      <c r="G14" s="93" t="s">
        <v>74</v>
      </c>
      <c r="H14" s="92" t="s">
        <v>74</v>
      </c>
      <c r="I14" s="93" t="s">
        <v>74</v>
      </c>
      <c r="J14" s="92" t="s">
        <v>74</v>
      </c>
      <c r="K14" s="93" t="s">
        <v>74</v>
      </c>
      <c r="L14" s="92" t="s">
        <v>74</v>
      </c>
      <c r="M14" s="93" t="s">
        <v>74</v>
      </c>
      <c r="N14" s="92" t="s">
        <v>74</v>
      </c>
      <c r="O14" s="93" t="s">
        <v>74</v>
      </c>
      <c r="P14" s="191" t="s">
        <v>74</v>
      </c>
      <c r="Q14" s="96" t="s">
        <v>74</v>
      </c>
      <c r="R14" s="10" t="s">
        <v>74</v>
      </c>
      <c r="S14" s="10" t="s">
        <v>74</v>
      </c>
      <c r="T14" s="10" t="s">
        <v>74</v>
      </c>
      <c r="U14" s="10" t="s">
        <v>74</v>
      </c>
      <c r="V14" s="10" t="s">
        <v>74</v>
      </c>
      <c r="W14" s="187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87" t="s">
        <v>169</v>
      </c>
      <c r="AF14" s="11" t="s">
        <v>169</v>
      </c>
      <c r="AG14" s="12"/>
      <c r="AH14" s="12"/>
      <c r="AI14" s="12"/>
      <c r="AJ14" s="12"/>
      <c r="AK14" s="11" t="s">
        <v>169</v>
      </c>
      <c r="AL14" s="11" t="s">
        <v>74</v>
      </c>
      <c r="AM14" s="11" t="s">
        <v>74</v>
      </c>
      <c r="AN14" s="11" t="s">
        <v>176</v>
      </c>
      <c r="AO14" s="11" t="s">
        <v>169</v>
      </c>
      <c r="AP14" s="11" t="s">
        <v>140</v>
      </c>
      <c r="AQ14" s="11" t="s">
        <v>140</v>
      </c>
      <c r="AR14" s="11" t="s">
        <v>140</v>
      </c>
      <c r="AS14" s="12" t="s">
        <v>169</v>
      </c>
      <c r="AT14" s="12" t="s">
        <v>169</v>
      </c>
      <c r="AU14" s="12" t="s">
        <v>176</v>
      </c>
      <c r="AV14" s="11" t="s">
        <v>169</v>
      </c>
      <c r="AW14" s="11" t="s">
        <v>140</v>
      </c>
      <c r="AX14" s="11" t="s">
        <v>140</v>
      </c>
      <c r="AY14" s="11" t="s">
        <v>140</v>
      </c>
      <c r="AZ14" s="11" t="s">
        <v>140</v>
      </c>
      <c r="BA14" s="11" t="s">
        <v>140</v>
      </c>
      <c r="BB14" s="11" t="s">
        <v>140</v>
      </c>
      <c r="BC14" s="184" t="s">
        <v>169</v>
      </c>
      <c r="BD14" s="2" t="s">
        <v>169</v>
      </c>
      <c r="BE14" s="2" t="s">
        <v>169</v>
      </c>
      <c r="BF14" s="177" t="s">
        <v>189</v>
      </c>
      <c r="BG14" s="177" t="s">
        <v>189</v>
      </c>
      <c r="BH14" s="2" t="s">
        <v>189</v>
      </c>
      <c r="BI14" s="2" t="s">
        <v>169</v>
      </c>
      <c r="BJ14" s="2" t="s">
        <v>140</v>
      </c>
      <c r="BK14" s="2" t="s">
        <v>169</v>
      </c>
      <c r="BL14" s="181" t="s">
        <v>216</v>
      </c>
      <c r="BO14" s="12"/>
    </row>
    <row r="15" spans="1:100" s="78" customFormat="1" x14ac:dyDescent="0.35">
      <c r="A15" s="104">
        <v>43217</v>
      </c>
      <c r="B15" s="79">
        <v>345</v>
      </c>
      <c r="C15" s="79">
        <v>370</v>
      </c>
      <c r="D15" s="79">
        <v>345</v>
      </c>
      <c r="E15" s="79">
        <v>330</v>
      </c>
      <c r="F15" s="79">
        <v>380</v>
      </c>
      <c r="G15" s="79">
        <v>390</v>
      </c>
      <c r="H15" s="79">
        <v>380</v>
      </c>
      <c r="I15" s="79">
        <v>469</v>
      </c>
      <c r="J15" s="79">
        <v>390</v>
      </c>
      <c r="K15" s="79">
        <v>371</v>
      </c>
      <c r="L15" s="79">
        <v>370</v>
      </c>
      <c r="M15" s="79">
        <v>385</v>
      </c>
      <c r="N15" s="79">
        <v>390</v>
      </c>
      <c r="O15" s="79">
        <v>390</v>
      </c>
      <c r="P15" s="185">
        <v>336.5</v>
      </c>
      <c r="Q15" s="94">
        <v>371</v>
      </c>
      <c r="R15" s="79">
        <v>333</v>
      </c>
      <c r="S15" s="79">
        <v>220</v>
      </c>
      <c r="T15" s="79">
        <v>385</v>
      </c>
      <c r="U15" s="79">
        <v>275</v>
      </c>
      <c r="V15" s="79">
        <v>412</v>
      </c>
      <c r="W15" s="185">
        <v>410</v>
      </c>
      <c r="X15" s="79">
        <v>415</v>
      </c>
      <c r="Y15" s="79">
        <v>412.5</v>
      </c>
      <c r="Z15" s="79">
        <v>397.5</v>
      </c>
      <c r="AA15" s="79">
        <v>407.5</v>
      </c>
      <c r="AB15" s="79">
        <v>250</v>
      </c>
      <c r="AC15" s="79">
        <v>260</v>
      </c>
      <c r="AD15" s="79">
        <v>255</v>
      </c>
      <c r="AE15" s="185">
        <v>326</v>
      </c>
      <c r="AF15" s="79">
        <v>335</v>
      </c>
      <c r="AG15" s="102">
        <v>290</v>
      </c>
      <c r="AH15" s="102">
        <v>295</v>
      </c>
      <c r="AI15" s="102">
        <v>292.5</v>
      </c>
      <c r="AJ15" s="79">
        <v>305</v>
      </c>
      <c r="AK15" s="79">
        <v>105</v>
      </c>
      <c r="AL15" s="79">
        <v>192.5</v>
      </c>
      <c r="AM15" s="79">
        <v>212.5</v>
      </c>
      <c r="AN15" s="79">
        <v>323.13</v>
      </c>
      <c r="AO15" s="79">
        <v>326.5</v>
      </c>
      <c r="AP15" s="79">
        <v>385</v>
      </c>
      <c r="AQ15" s="79">
        <v>400</v>
      </c>
      <c r="AR15" s="79">
        <v>392.5</v>
      </c>
      <c r="AS15" s="79">
        <v>1435</v>
      </c>
      <c r="AT15" s="79">
        <v>351.5</v>
      </c>
      <c r="AU15" s="79">
        <v>342.13399999999996</v>
      </c>
      <c r="AV15" s="79">
        <v>352</v>
      </c>
      <c r="AW15" s="79">
        <v>410</v>
      </c>
      <c r="AX15" s="79">
        <v>415</v>
      </c>
      <c r="AY15" s="79">
        <v>412.5</v>
      </c>
      <c r="AZ15" s="79">
        <v>365</v>
      </c>
      <c r="BA15" s="79">
        <v>390</v>
      </c>
      <c r="BB15" s="79">
        <v>377.5</v>
      </c>
      <c r="BC15" s="185">
        <v>2240</v>
      </c>
      <c r="BD15" s="79">
        <v>2430</v>
      </c>
      <c r="BE15" s="79">
        <v>2335</v>
      </c>
      <c r="BF15" s="178">
        <v>340</v>
      </c>
      <c r="BG15" s="178">
        <v>343</v>
      </c>
      <c r="BH15" s="79">
        <v>341.5</v>
      </c>
      <c r="BI15" s="79">
        <v>357.5</v>
      </c>
      <c r="BJ15" s="79">
        <v>22300</v>
      </c>
      <c r="BK15" s="79">
        <v>385.15</v>
      </c>
      <c r="BL15" s="182"/>
      <c r="BM15" s="79">
        <v>316.5</v>
      </c>
      <c r="BN15" s="174">
        <v>295</v>
      </c>
      <c r="BO15" s="80">
        <v>305</v>
      </c>
      <c r="BP15" s="79">
        <v>355</v>
      </c>
      <c r="BR15" s="79">
        <v>351.14600000000002</v>
      </c>
      <c r="BU15" s="174">
        <v>250</v>
      </c>
      <c r="BV15" s="79">
        <v>280</v>
      </c>
      <c r="BW15" s="79">
        <v>265</v>
      </c>
      <c r="BX15" s="79">
        <v>535</v>
      </c>
      <c r="BY15" s="79">
        <v>555</v>
      </c>
      <c r="BZ15" s="79">
        <v>545</v>
      </c>
      <c r="CA15" s="170"/>
      <c r="CB15" s="171"/>
      <c r="CC15" s="171"/>
    </row>
    <row r="16" spans="1:100" s="78" customFormat="1" x14ac:dyDescent="0.35">
      <c r="A16" s="104">
        <f>A15+7</f>
        <v>43224</v>
      </c>
      <c r="B16" s="79">
        <v>345</v>
      </c>
      <c r="C16" s="79">
        <v>360</v>
      </c>
      <c r="D16" s="79">
        <v>345</v>
      </c>
      <c r="E16" s="79">
        <v>330</v>
      </c>
      <c r="F16" s="79">
        <v>380</v>
      </c>
      <c r="G16" s="79">
        <v>380</v>
      </c>
      <c r="H16" s="79">
        <v>380</v>
      </c>
      <c r="I16" s="79">
        <v>469</v>
      </c>
      <c r="J16" s="79">
        <v>390</v>
      </c>
      <c r="K16" s="79">
        <v>371</v>
      </c>
      <c r="L16" s="79">
        <v>370</v>
      </c>
      <c r="M16" s="79">
        <v>385</v>
      </c>
      <c r="N16" s="79">
        <v>390</v>
      </c>
      <c r="O16" s="79">
        <v>370</v>
      </c>
      <c r="P16" s="185">
        <v>325.75</v>
      </c>
      <c r="Q16" s="94">
        <v>371</v>
      </c>
      <c r="R16" s="79">
        <v>331</v>
      </c>
      <c r="S16" s="79">
        <v>220</v>
      </c>
      <c r="T16" s="79">
        <v>365</v>
      </c>
      <c r="U16" s="79">
        <v>275</v>
      </c>
      <c r="V16" s="79">
        <v>412</v>
      </c>
      <c r="W16" s="185">
        <v>400</v>
      </c>
      <c r="X16" s="79">
        <v>410</v>
      </c>
      <c r="Y16" s="79">
        <v>405</v>
      </c>
      <c r="Z16" s="79">
        <v>392.5</v>
      </c>
      <c r="AA16" s="79">
        <v>402.5</v>
      </c>
      <c r="AB16" s="79">
        <v>250</v>
      </c>
      <c r="AC16" s="79">
        <v>260</v>
      </c>
      <c r="AD16" s="79">
        <v>255</v>
      </c>
      <c r="AE16" s="185">
        <v>326</v>
      </c>
      <c r="AF16" s="79">
        <v>335</v>
      </c>
      <c r="AG16" s="102">
        <f t="shared" ref="AG16" si="0">AVERAGE(280,300)</f>
        <v>290</v>
      </c>
      <c r="AH16" s="102">
        <f t="shared" ref="AH16" si="1">AVERAGE(285,305)</f>
        <v>295</v>
      </c>
      <c r="AI16" s="102">
        <f>AVERAGE(285,300)</f>
        <v>292.5</v>
      </c>
      <c r="AJ16" s="79">
        <f>AVERAGE(300,310)</f>
        <v>305</v>
      </c>
      <c r="AK16" s="79">
        <v>105</v>
      </c>
      <c r="AL16" s="79">
        <v>192.5</v>
      </c>
      <c r="AM16" s="79">
        <v>212.5</v>
      </c>
      <c r="AN16" s="79">
        <v>326.76</v>
      </c>
      <c r="AO16" s="79">
        <v>326.5</v>
      </c>
      <c r="AP16" s="79">
        <v>385</v>
      </c>
      <c r="AQ16" s="79">
        <v>390</v>
      </c>
      <c r="AR16" s="79">
        <v>387.5</v>
      </c>
      <c r="AS16" s="79">
        <v>1435</v>
      </c>
      <c r="AT16" s="79">
        <v>351.5</v>
      </c>
      <c r="AU16" s="79">
        <v>345.75599999999997</v>
      </c>
      <c r="AV16" s="79">
        <v>352</v>
      </c>
      <c r="AW16" s="79">
        <v>400</v>
      </c>
      <c r="AX16" s="79">
        <v>405</v>
      </c>
      <c r="AY16" s="79">
        <v>402.5</v>
      </c>
      <c r="AZ16" s="79">
        <v>365</v>
      </c>
      <c r="BA16" s="79">
        <v>385</v>
      </c>
      <c r="BB16" s="79">
        <v>375</v>
      </c>
      <c r="BC16" s="185">
        <v>2340</v>
      </c>
      <c r="BD16" s="79">
        <v>2530</v>
      </c>
      <c r="BE16" s="79">
        <v>2435</v>
      </c>
      <c r="BF16" s="178">
        <v>340</v>
      </c>
      <c r="BG16" s="178">
        <v>343</v>
      </c>
      <c r="BH16" s="79">
        <v>341.5</v>
      </c>
      <c r="BI16" s="79">
        <v>365</v>
      </c>
      <c r="BJ16" s="79">
        <v>22400</v>
      </c>
      <c r="BK16" s="79">
        <v>390.73</v>
      </c>
      <c r="BL16" s="182"/>
      <c r="BM16" s="79">
        <v>316.5</v>
      </c>
      <c r="BN16" s="174">
        <v>295</v>
      </c>
      <c r="BO16" s="80">
        <v>305</v>
      </c>
      <c r="BP16" s="79">
        <v>335</v>
      </c>
      <c r="BR16" s="79">
        <v>355.83400000000006</v>
      </c>
      <c r="BU16" s="174">
        <v>250</v>
      </c>
      <c r="BV16" s="79">
        <v>280</v>
      </c>
      <c r="BW16" s="79">
        <v>265</v>
      </c>
      <c r="BX16" s="79">
        <v>545</v>
      </c>
      <c r="BY16" s="79">
        <v>565</v>
      </c>
      <c r="BZ16" s="79">
        <v>555</v>
      </c>
      <c r="CA16" s="170"/>
      <c r="CB16" s="171"/>
      <c r="CC16" s="171"/>
    </row>
    <row r="17" spans="1:81" s="78" customFormat="1" x14ac:dyDescent="0.35">
      <c r="A17" s="104">
        <v>43231</v>
      </c>
      <c r="B17" s="79">
        <v>335</v>
      </c>
      <c r="C17" s="79">
        <v>360</v>
      </c>
      <c r="D17" s="79">
        <v>326</v>
      </c>
      <c r="E17" s="79">
        <v>320</v>
      </c>
      <c r="F17" s="79">
        <v>370</v>
      </c>
      <c r="G17" s="79">
        <v>380</v>
      </c>
      <c r="H17" s="79">
        <v>365</v>
      </c>
      <c r="I17" s="79">
        <v>459</v>
      </c>
      <c r="J17" s="79">
        <v>390</v>
      </c>
      <c r="K17" s="79">
        <v>371</v>
      </c>
      <c r="L17" s="79">
        <v>360</v>
      </c>
      <c r="M17" s="79">
        <v>385</v>
      </c>
      <c r="N17" s="79">
        <v>390</v>
      </c>
      <c r="O17" s="79">
        <v>360</v>
      </c>
      <c r="P17" s="185">
        <v>327.75</v>
      </c>
      <c r="Q17" s="94">
        <v>371</v>
      </c>
      <c r="R17" s="79">
        <v>333.75</v>
      </c>
      <c r="S17" s="79">
        <v>200</v>
      </c>
      <c r="T17" s="79">
        <v>365</v>
      </c>
      <c r="U17" s="79">
        <v>260</v>
      </c>
      <c r="V17" s="79">
        <v>412</v>
      </c>
      <c r="W17" s="185">
        <v>400</v>
      </c>
      <c r="X17" s="79">
        <v>410</v>
      </c>
      <c r="Y17" s="79">
        <v>405</v>
      </c>
      <c r="Z17" s="79">
        <v>392.5</v>
      </c>
      <c r="AA17" s="79">
        <v>402.5</v>
      </c>
      <c r="AB17" s="79">
        <v>250</v>
      </c>
      <c r="AC17" s="79">
        <v>260</v>
      </c>
      <c r="AD17" s="79">
        <v>255</v>
      </c>
      <c r="AE17" s="185">
        <v>334</v>
      </c>
      <c r="AF17" s="79">
        <v>339</v>
      </c>
      <c r="AG17" s="102">
        <v>290</v>
      </c>
      <c r="AH17" s="102">
        <v>295</v>
      </c>
      <c r="AI17" s="102">
        <v>295</v>
      </c>
      <c r="AJ17" s="79">
        <v>307.5</v>
      </c>
      <c r="AK17" s="79">
        <v>105</v>
      </c>
      <c r="AL17" s="79">
        <v>192.5</v>
      </c>
      <c r="AM17" s="79">
        <v>212.5</v>
      </c>
      <c r="AN17" s="79">
        <v>327.32</v>
      </c>
      <c r="AO17" s="79">
        <v>333</v>
      </c>
      <c r="AP17" s="79">
        <v>380</v>
      </c>
      <c r="AQ17" s="79">
        <v>390</v>
      </c>
      <c r="AR17" s="79">
        <v>385</v>
      </c>
      <c r="AS17" s="79">
        <v>1450</v>
      </c>
      <c r="AT17" s="79">
        <v>349</v>
      </c>
      <c r="AU17" s="79">
        <v>346.18199999999996</v>
      </c>
      <c r="AV17" s="79">
        <v>362</v>
      </c>
      <c r="AW17" s="79">
        <v>400</v>
      </c>
      <c r="AX17" s="79">
        <v>405</v>
      </c>
      <c r="AY17" s="79">
        <v>402.5</v>
      </c>
      <c r="AZ17" s="79">
        <v>360</v>
      </c>
      <c r="BA17" s="79">
        <v>385</v>
      </c>
      <c r="BB17" s="79">
        <v>372.5</v>
      </c>
      <c r="BC17" s="185">
        <v>2340</v>
      </c>
      <c r="BD17" s="79">
        <v>2530</v>
      </c>
      <c r="BE17" s="79">
        <v>2435</v>
      </c>
      <c r="BF17" s="178">
        <v>340</v>
      </c>
      <c r="BG17" s="178">
        <v>345</v>
      </c>
      <c r="BH17" s="79">
        <v>342.5</v>
      </c>
      <c r="BI17" s="79">
        <v>362.5</v>
      </c>
      <c r="BJ17" s="79">
        <v>21800</v>
      </c>
      <c r="BK17" s="79">
        <v>385.94</v>
      </c>
      <c r="BL17" s="182"/>
      <c r="BM17" s="79">
        <v>323</v>
      </c>
      <c r="BN17" s="174">
        <v>295</v>
      </c>
      <c r="BO17" s="80">
        <v>307.5</v>
      </c>
      <c r="BP17" s="79">
        <v>335</v>
      </c>
      <c r="BR17" s="79">
        <v>355.24400000000003</v>
      </c>
      <c r="BU17" s="174">
        <v>250</v>
      </c>
      <c r="BV17" s="79">
        <v>280</v>
      </c>
      <c r="BW17" s="79">
        <v>265</v>
      </c>
      <c r="BX17" s="79">
        <v>545</v>
      </c>
      <c r="BY17" s="79">
        <v>565</v>
      </c>
      <c r="BZ17" s="79">
        <v>555</v>
      </c>
      <c r="CA17" s="170"/>
      <c r="CB17" s="171"/>
      <c r="CC17" s="171"/>
    </row>
    <row r="18" spans="1:81" s="78" customFormat="1" x14ac:dyDescent="0.35">
      <c r="A18" s="104">
        <v>43238</v>
      </c>
      <c r="B18" s="79">
        <v>335</v>
      </c>
      <c r="C18" s="79">
        <v>360</v>
      </c>
      <c r="D18" s="79">
        <v>326</v>
      </c>
      <c r="E18" s="79">
        <v>320</v>
      </c>
      <c r="F18" s="79">
        <v>370</v>
      </c>
      <c r="G18" s="79">
        <v>380</v>
      </c>
      <c r="H18" s="79">
        <v>365</v>
      </c>
      <c r="I18" s="79">
        <v>459</v>
      </c>
      <c r="J18" s="79">
        <v>390</v>
      </c>
      <c r="K18" s="79">
        <v>371</v>
      </c>
      <c r="L18" s="79">
        <v>360</v>
      </c>
      <c r="M18" s="79">
        <v>385</v>
      </c>
      <c r="N18" s="79">
        <v>390</v>
      </c>
      <c r="O18" s="79">
        <v>360</v>
      </c>
      <c r="P18" s="185">
        <v>327.75</v>
      </c>
      <c r="Q18" s="94">
        <v>342.5</v>
      </c>
      <c r="R18" s="79">
        <v>333.75</v>
      </c>
      <c r="S18" s="79">
        <v>200</v>
      </c>
      <c r="T18" s="79">
        <v>365</v>
      </c>
      <c r="U18" s="79">
        <v>260</v>
      </c>
      <c r="V18" s="79">
        <v>412</v>
      </c>
      <c r="W18" s="185">
        <v>405</v>
      </c>
      <c r="X18" s="79">
        <v>410</v>
      </c>
      <c r="Y18" s="79">
        <v>407.5</v>
      </c>
      <c r="Z18" s="79">
        <v>392.5</v>
      </c>
      <c r="AA18" s="79">
        <v>397.5</v>
      </c>
      <c r="AB18" s="79">
        <v>250</v>
      </c>
      <c r="AC18" s="79">
        <v>260</v>
      </c>
      <c r="AD18" s="79">
        <v>255</v>
      </c>
      <c r="AE18" s="185">
        <v>327</v>
      </c>
      <c r="AF18" s="79">
        <v>348</v>
      </c>
      <c r="AG18" s="102">
        <v>290</v>
      </c>
      <c r="AH18" s="102">
        <v>295</v>
      </c>
      <c r="AI18" s="102">
        <v>295</v>
      </c>
      <c r="AJ18" s="79">
        <v>307.5</v>
      </c>
      <c r="AK18" s="79">
        <v>105</v>
      </c>
      <c r="AL18" s="79">
        <v>192.5</v>
      </c>
      <c r="AM18" s="79">
        <v>212.5</v>
      </c>
      <c r="AN18" s="79">
        <v>323.92</v>
      </c>
      <c r="AO18" s="79">
        <v>325</v>
      </c>
      <c r="AP18" s="79">
        <v>390</v>
      </c>
      <c r="AQ18" s="79">
        <v>400</v>
      </c>
      <c r="AR18" s="79">
        <v>395</v>
      </c>
      <c r="AS18" s="79">
        <v>1470</v>
      </c>
      <c r="AT18" s="79">
        <v>350</v>
      </c>
      <c r="AU18" s="79">
        <v>342.92399999999998</v>
      </c>
      <c r="AV18" s="79">
        <v>355.5</v>
      </c>
      <c r="AW18" s="79">
        <v>400</v>
      </c>
      <c r="AX18" s="79">
        <v>402</v>
      </c>
      <c r="AY18" s="79">
        <v>401</v>
      </c>
      <c r="AZ18" s="79">
        <v>360</v>
      </c>
      <c r="BA18" s="79">
        <v>385</v>
      </c>
      <c r="BB18" s="79">
        <v>372.5</v>
      </c>
      <c r="BC18" s="185">
        <v>2310</v>
      </c>
      <c r="BD18" s="79">
        <v>2530</v>
      </c>
      <c r="BE18" s="79">
        <v>2420</v>
      </c>
      <c r="BF18" s="178">
        <v>340</v>
      </c>
      <c r="BG18" s="178">
        <v>350</v>
      </c>
      <c r="BH18" s="79">
        <v>345</v>
      </c>
      <c r="BI18" s="79">
        <v>357.5</v>
      </c>
      <c r="BJ18" s="79">
        <v>21800</v>
      </c>
      <c r="BK18" s="79">
        <v>382.31</v>
      </c>
      <c r="BL18" s="182"/>
      <c r="BM18" s="79">
        <v>315</v>
      </c>
      <c r="BN18" s="174">
        <v>295</v>
      </c>
      <c r="BO18" s="80">
        <v>307.5</v>
      </c>
      <c r="BP18" s="79">
        <v>335</v>
      </c>
      <c r="BR18" s="79">
        <v>351.72199999999998</v>
      </c>
      <c r="BU18" s="174">
        <v>250</v>
      </c>
      <c r="BV18" s="79">
        <v>280</v>
      </c>
      <c r="BW18" s="79">
        <v>265</v>
      </c>
      <c r="BX18" s="79">
        <v>545</v>
      </c>
      <c r="BY18" s="79">
        <v>565</v>
      </c>
      <c r="BZ18" s="79">
        <v>555</v>
      </c>
      <c r="CA18" s="170"/>
      <c r="CB18" s="171"/>
      <c r="CC18" s="171"/>
    </row>
    <row r="19" spans="1:81" s="78" customFormat="1" x14ac:dyDescent="0.35">
      <c r="A19" s="104">
        <v>43245</v>
      </c>
      <c r="B19" s="79">
        <v>335</v>
      </c>
      <c r="C19" s="79">
        <v>360</v>
      </c>
      <c r="D19" s="79">
        <v>326</v>
      </c>
      <c r="E19" s="79">
        <v>320</v>
      </c>
      <c r="F19" s="79">
        <v>370</v>
      </c>
      <c r="G19" s="79">
        <v>380</v>
      </c>
      <c r="H19" s="79">
        <v>365</v>
      </c>
      <c r="I19" s="79">
        <v>459</v>
      </c>
      <c r="J19" s="79">
        <v>390</v>
      </c>
      <c r="K19" s="79">
        <v>371</v>
      </c>
      <c r="L19" s="79">
        <v>360</v>
      </c>
      <c r="M19" s="79">
        <v>385</v>
      </c>
      <c r="N19" s="79">
        <v>390</v>
      </c>
      <c r="O19" s="79">
        <v>360</v>
      </c>
      <c r="P19" s="185">
        <v>327.75</v>
      </c>
      <c r="Q19" s="94">
        <v>342.5</v>
      </c>
      <c r="R19" s="79">
        <v>333.75</v>
      </c>
      <c r="S19" s="79">
        <v>200</v>
      </c>
      <c r="T19" s="79">
        <v>365</v>
      </c>
      <c r="U19" s="79">
        <v>260</v>
      </c>
      <c r="V19" s="79">
        <v>412</v>
      </c>
      <c r="W19" s="185">
        <v>405</v>
      </c>
      <c r="X19" s="79">
        <v>410</v>
      </c>
      <c r="Y19" s="79">
        <v>407.5</v>
      </c>
      <c r="Z19" s="79">
        <v>392.5</v>
      </c>
      <c r="AA19" s="79">
        <v>397.5</v>
      </c>
      <c r="AB19" s="79">
        <v>250</v>
      </c>
      <c r="AC19" s="79">
        <v>260</v>
      </c>
      <c r="AD19" s="79">
        <v>255</v>
      </c>
      <c r="AE19" s="185">
        <v>315</v>
      </c>
      <c r="AF19" s="79">
        <v>320</v>
      </c>
      <c r="AG19" s="102">
        <v>290</v>
      </c>
      <c r="AH19" s="102">
        <v>295</v>
      </c>
      <c r="AI19" s="102">
        <v>295</v>
      </c>
      <c r="AJ19" s="79"/>
      <c r="AK19" s="79">
        <v>105</v>
      </c>
      <c r="AL19" s="79">
        <v>192.5</v>
      </c>
      <c r="AM19" s="79">
        <v>212.5</v>
      </c>
      <c r="AN19" s="79">
        <v>317.17</v>
      </c>
      <c r="AO19" s="79">
        <v>318</v>
      </c>
      <c r="AP19" s="79">
        <v>405</v>
      </c>
      <c r="AQ19" s="79">
        <v>410</v>
      </c>
      <c r="AR19" s="79">
        <v>407.5</v>
      </c>
      <c r="AS19" s="79">
        <v>1480</v>
      </c>
      <c r="AT19" s="79">
        <v>337.5</v>
      </c>
      <c r="AU19" s="79">
        <v>336.17</v>
      </c>
      <c r="AV19" s="79">
        <v>347</v>
      </c>
      <c r="AW19" s="79">
        <v>400</v>
      </c>
      <c r="AX19" s="79">
        <v>402</v>
      </c>
      <c r="AY19" s="79">
        <v>401</v>
      </c>
      <c r="AZ19" s="79">
        <v>385</v>
      </c>
      <c r="BA19" s="79">
        <v>390</v>
      </c>
      <c r="BB19" s="79">
        <v>387.5</v>
      </c>
      <c r="BC19" s="185">
        <v>2280</v>
      </c>
      <c r="BD19" s="79">
        <v>2460</v>
      </c>
      <c r="BE19" s="79">
        <v>2370</v>
      </c>
      <c r="BF19" s="178">
        <v>340</v>
      </c>
      <c r="BG19" s="178">
        <v>345</v>
      </c>
      <c r="BH19" s="79">
        <v>342.5</v>
      </c>
      <c r="BI19" s="79">
        <v>357.5</v>
      </c>
      <c r="BJ19" s="79">
        <v>21800</v>
      </c>
      <c r="BK19" s="79">
        <v>382.9</v>
      </c>
      <c r="BL19" s="182"/>
      <c r="BM19" s="79">
        <v>308</v>
      </c>
      <c r="BN19" s="174">
        <v>295</v>
      </c>
      <c r="BO19" s="80">
        <v>307.5</v>
      </c>
      <c r="BP19" s="79">
        <v>335</v>
      </c>
      <c r="BR19" s="79">
        <v>345.15999999999997</v>
      </c>
      <c r="BU19" s="174">
        <v>250</v>
      </c>
      <c r="BV19" s="79">
        <v>280</v>
      </c>
      <c r="BW19" s="79">
        <v>265</v>
      </c>
      <c r="BX19" s="79">
        <v>545</v>
      </c>
      <c r="BY19" s="79">
        <v>565</v>
      </c>
      <c r="BZ19" s="79">
        <v>555</v>
      </c>
      <c r="CA19" s="170"/>
      <c r="CB19" s="171"/>
      <c r="CC19" s="171"/>
    </row>
    <row r="20" spans="1:81" s="78" customFormat="1" x14ac:dyDescent="0.35">
      <c r="A20" s="104">
        <v>43252</v>
      </c>
      <c r="B20" s="79">
        <v>335</v>
      </c>
      <c r="C20" s="79">
        <v>360</v>
      </c>
      <c r="D20" s="79">
        <v>326</v>
      </c>
      <c r="E20" s="79">
        <v>320</v>
      </c>
      <c r="F20" s="79">
        <v>370</v>
      </c>
      <c r="G20" s="79">
        <v>380</v>
      </c>
      <c r="H20" s="79">
        <v>365</v>
      </c>
      <c r="I20" s="79">
        <v>459</v>
      </c>
      <c r="J20" s="79">
        <v>390</v>
      </c>
      <c r="K20" s="79">
        <v>371</v>
      </c>
      <c r="L20" s="79">
        <v>360</v>
      </c>
      <c r="M20" s="79">
        <v>385</v>
      </c>
      <c r="N20" s="79">
        <v>390</v>
      </c>
      <c r="O20" s="79">
        <v>360</v>
      </c>
      <c r="P20" s="185">
        <v>327.75</v>
      </c>
      <c r="Q20" s="94">
        <v>338.14</v>
      </c>
      <c r="R20" s="79">
        <v>333.75</v>
      </c>
      <c r="S20" s="79">
        <v>190</v>
      </c>
      <c r="T20" s="79">
        <v>365</v>
      </c>
      <c r="U20" s="79">
        <v>260</v>
      </c>
      <c r="V20" s="79">
        <v>412</v>
      </c>
      <c r="W20" s="185">
        <v>405</v>
      </c>
      <c r="X20" s="79">
        <v>410</v>
      </c>
      <c r="Y20" s="79">
        <v>407.5</v>
      </c>
      <c r="Z20" s="79">
        <v>392.5</v>
      </c>
      <c r="AA20" s="79">
        <v>397.5</v>
      </c>
      <c r="AB20" s="79">
        <v>250</v>
      </c>
      <c r="AC20" s="79">
        <v>260</v>
      </c>
      <c r="AD20" s="79">
        <v>255</v>
      </c>
      <c r="AE20" s="185">
        <v>313.5</v>
      </c>
      <c r="AF20" s="79">
        <v>318.5</v>
      </c>
      <c r="AG20" s="102">
        <v>290</v>
      </c>
      <c r="AH20" s="102">
        <v>295</v>
      </c>
      <c r="AI20" s="102">
        <v>295</v>
      </c>
      <c r="AJ20" s="79"/>
      <c r="AK20" s="79">
        <v>105</v>
      </c>
      <c r="AL20" s="79">
        <v>192.5</v>
      </c>
      <c r="AM20" s="79">
        <v>212.5</v>
      </c>
      <c r="AN20" s="79">
        <v>310.82</v>
      </c>
      <c r="AO20" s="79">
        <v>317</v>
      </c>
      <c r="AP20" s="79">
        <v>405</v>
      </c>
      <c r="AQ20" s="79">
        <v>410</v>
      </c>
      <c r="AR20" s="79">
        <v>407.5</v>
      </c>
      <c r="AS20" s="79">
        <v>1470</v>
      </c>
      <c r="AT20" s="79">
        <v>337.5</v>
      </c>
      <c r="AU20" s="79">
        <v>330.09600000000006</v>
      </c>
      <c r="AV20" s="79">
        <v>336</v>
      </c>
      <c r="AW20" s="79">
        <v>405</v>
      </c>
      <c r="AX20" s="79">
        <v>410</v>
      </c>
      <c r="AY20" s="79">
        <v>407.5</v>
      </c>
      <c r="AZ20" s="79">
        <v>385</v>
      </c>
      <c r="BA20" s="79">
        <v>390</v>
      </c>
      <c r="BB20" s="79">
        <v>387.5</v>
      </c>
      <c r="BC20" s="185">
        <v>2200</v>
      </c>
      <c r="BD20" s="79">
        <v>2380</v>
      </c>
      <c r="BE20" s="79">
        <v>2290</v>
      </c>
      <c r="BF20" s="178">
        <v>335</v>
      </c>
      <c r="BG20" s="178">
        <v>340</v>
      </c>
      <c r="BH20" s="79">
        <v>337.5</v>
      </c>
      <c r="BI20" s="79">
        <v>352.5</v>
      </c>
      <c r="BJ20" s="79">
        <v>21700</v>
      </c>
      <c r="BK20" s="79">
        <v>374.03</v>
      </c>
      <c r="BL20" s="182"/>
      <c r="BM20" s="79">
        <v>306</v>
      </c>
      <c r="BN20" s="174">
        <v>295</v>
      </c>
      <c r="BO20" s="80">
        <v>307.5</v>
      </c>
      <c r="BP20" s="79">
        <v>335</v>
      </c>
      <c r="BR20" s="79">
        <v>339.20400000000001</v>
      </c>
      <c r="BU20" s="174">
        <v>250</v>
      </c>
      <c r="BV20" s="79">
        <v>280</v>
      </c>
      <c r="BW20" s="79">
        <v>265</v>
      </c>
      <c r="BX20" s="79">
        <v>545</v>
      </c>
      <c r="BY20" s="79">
        <v>565</v>
      </c>
      <c r="BZ20" s="79">
        <v>555</v>
      </c>
      <c r="CA20" s="170"/>
      <c r="CB20" s="171"/>
      <c r="CC20" s="171"/>
    </row>
    <row r="21" spans="1:81" s="78" customFormat="1" x14ac:dyDescent="0.35">
      <c r="A21" s="104">
        <v>43259</v>
      </c>
      <c r="B21" s="79">
        <v>335</v>
      </c>
      <c r="C21" s="79">
        <v>355</v>
      </c>
      <c r="D21" s="79">
        <v>310</v>
      </c>
      <c r="E21" s="79">
        <v>320</v>
      </c>
      <c r="F21" s="79">
        <v>370</v>
      </c>
      <c r="G21" s="79">
        <v>380</v>
      </c>
      <c r="H21" s="79">
        <v>345</v>
      </c>
      <c r="I21" s="79">
        <v>459</v>
      </c>
      <c r="J21" s="79">
        <v>400</v>
      </c>
      <c r="K21" s="79">
        <v>381</v>
      </c>
      <c r="L21" s="79">
        <v>370</v>
      </c>
      <c r="M21" s="79">
        <v>395</v>
      </c>
      <c r="N21" s="79">
        <v>400</v>
      </c>
      <c r="O21" s="79">
        <v>370</v>
      </c>
      <c r="P21" s="185">
        <v>319.58999999999997</v>
      </c>
      <c r="Q21" s="94">
        <v>335.5</v>
      </c>
      <c r="R21" s="79">
        <v>334</v>
      </c>
      <c r="S21" s="79">
        <v>190</v>
      </c>
      <c r="T21" s="79">
        <v>365</v>
      </c>
      <c r="U21" s="79">
        <v>240</v>
      </c>
      <c r="V21" s="79">
        <v>412</v>
      </c>
      <c r="W21" s="185">
        <v>405</v>
      </c>
      <c r="X21" s="79">
        <v>410</v>
      </c>
      <c r="Y21" s="79">
        <v>407.5</v>
      </c>
      <c r="Z21" s="79">
        <v>392.5</v>
      </c>
      <c r="AA21" s="79">
        <v>397.5</v>
      </c>
      <c r="AB21" s="79">
        <v>250</v>
      </c>
      <c r="AC21" s="79">
        <v>260</v>
      </c>
      <c r="AD21" s="79">
        <v>255</v>
      </c>
      <c r="AE21" s="185">
        <v>320</v>
      </c>
      <c r="AF21" s="79">
        <v>325</v>
      </c>
      <c r="AG21" s="102">
        <v>290</v>
      </c>
      <c r="AH21" s="102">
        <v>295</v>
      </c>
      <c r="AI21" s="102">
        <v>295</v>
      </c>
      <c r="AJ21" s="79"/>
      <c r="AK21" s="79">
        <v>105</v>
      </c>
      <c r="AL21" s="79">
        <v>192.5</v>
      </c>
      <c r="AM21" s="79">
        <v>212.5</v>
      </c>
      <c r="AN21" s="79">
        <v>317.54000000000002</v>
      </c>
      <c r="AO21" s="79">
        <v>316</v>
      </c>
      <c r="AP21" s="79">
        <v>405</v>
      </c>
      <c r="AQ21" s="79">
        <v>410</v>
      </c>
      <c r="AR21" s="79">
        <v>407.5</v>
      </c>
      <c r="AS21" s="79">
        <v>1470</v>
      </c>
      <c r="AT21" s="79">
        <v>337.5</v>
      </c>
      <c r="AU21" s="79">
        <v>336.536</v>
      </c>
      <c r="AV21" s="79">
        <v>345</v>
      </c>
      <c r="AW21" s="79">
        <v>405</v>
      </c>
      <c r="AX21" s="79">
        <v>410</v>
      </c>
      <c r="AY21" s="79">
        <v>407.5</v>
      </c>
      <c r="AZ21" s="79">
        <v>385</v>
      </c>
      <c r="BA21" s="79">
        <v>390</v>
      </c>
      <c r="BB21" s="79">
        <v>387.5</v>
      </c>
      <c r="BC21" s="185">
        <v>2200</v>
      </c>
      <c r="BD21" s="79">
        <v>2380</v>
      </c>
      <c r="BE21" s="79">
        <v>2290</v>
      </c>
      <c r="BF21" s="178">
        <v>325</v>
      </c>
      <c r="BG21" s="178">
        <v>325</v>
      </c>
      <c r="BH21" s="79">
        <v>325</v>
      </c>
      <c r="BI21" s="79">
        <v>350</v>
      </c>
      <c r="BJ21" s="79">
        <v>22100</v>
      </c>
      <c r="BK21" s="79">
        <v>379.94</v>
      </c>
      <c r="BL21" s="182"/>
      <c r="BM21" s="79">
        <v>306</v>
      </c>
      <c r="BN21" s="174">
        <v>295</v>
      </c>
      <c r="BO21" s="80">
        <v>307.5</v>
      </c>
      <c r="BP21" s="79">
        <v>335</v>
      </c>
      <c r="BR21" s="79">
        <v>345.346</v>
      </c>
      <c r="BU21" s="174">
        <v>250</v>
      </c>
      <c r="BV21" s="79">
        <v>280</v>
      </c>
      <c r="BW21" s="79">
        <v>265</v>
      </c>
      <c r="BX21" s="79">
        <v>545</v>
      </c>
      <c r="BY21" s="79">
        <v>565</v>
      </c>
      <c r="BZ21" s="79">
        <v>555</v>
      </c>
      <c r="CA21" s="170"/>
      <c r="CB21" s="171"/>
      <c r="CC21" s="171"/>
    </row>
    <row r="22" spans="1:81" s="78" customFormat="1" x14ac:dyDescent="0.35">
      <c r="A22" s="104">
        <v>43266</v>
      </c>
      <c r="B22" s="79">
        <v>335</v>
      </c>
      <c r="C22" s="79">
        <v>355</v>
      </c>
      <c r="D22" s="79">
        <v>310</v>
      </c>
      <c r="E22" s="79">
        <v>320</v>
      </c>
      <c r="F22" s="79">
        <v>370</v>
      </c>
      <c r="G22" s="79">
        <v>380</v>
      </c>
      <c r="H22" s="79">
        <v>345</v>
      </c>
      <c r="I22" s="79">
        <v>459</v>
      </c>
      <c r="J22" s="79">
        <v>400</v>
      </c>
      <c r="K22" s="79">
        <v>381</v>
      </c>
      <c r="L22" s="79">
        <v>370</v>
      </c>
      <c r="M22" s="79">
        <v>395</v>
      </c>
      <c r="N22" s="79">
        <v>400</v>
      </c>
      <c r="O22" s="79">
        <v>370</v>
      </c>
      <c r="P22" s="185">
        <v>326</v>
      </c>
      <c r="Q22" s="94">
        <v>332.5</v>
      </c>
      <c r="R22" s="79">
        <v>334</v>
      </c>
      <c r="S22" s="79">
        <v>190</v>
      </c>
      <c r="T22" s="79">
        <v>365</v>
      </c>
      <c r="U22" s="79">
        <v>240</v>
      </c>
      <c r="V22" s="79">
        <v>412</v>
      </c>
      <c r="W22" s="185">
        <v>410</v>
      </c>
      <c r="X22" s="79">
        <v>415</v>
      </c>
      <c r="Y22" s="79">
        <v>412.5</v>
      </c>
      <c r="Z22" s="79">
        <v>392.5</v>
      </c>
      <c r="AA22" s="79">
        <v>397.5</v>
      </c>
      <c r="AB22" s="79">
        <v>250</v>
      </c>
      <c r="AC22" s="79">
        <v>260</v>
      </c>
      <c r="AD22" s="79">
        <v>255</v>
      </c>
      <c r="AE22" s="185">
        <v>334.5</v>
      </c>
      <c r="AF22" s="79">
        <v>339.5</v>
      </c>
      <c r="AG22" s="102">
        <v>290</v>
      </c>
      <c r="AH22" s="102">
        <v>295</v>
      </c>
      <c r="AI22" s="102">
        <v>290</v>
      </c>
      <c r="AJ22" s="79"/>
      <c r="AK22" s="79">
        <v>105</v>
      </c>
      <c r="AL22" s="79">
        <v>192.5</v>
      </c>
      <c r="AM22" s="79">
        <v>212.5</v>
      </c>
      <c r="AN22" s="79">
        <v>324.47000000000003</v>
      </c>
      <c r="AO22" s="79">
        <v>328.5</v>
      </c>
      <c r="AP22" s="79">
        <v>405</v>
      </c>
      <c r="AQ22" s="79">
        <v>410</v>
      </c>
      <c r="AR22" s="79">
        <v>407.5</v>
      </c>
      <c r="AS22" s="79">
        <v>1470</v>
      </c>
      <c r="AT22" s="79">
        <v>337.5</v>
      </c>
      <c r="AU22" s="79">
        <v>343.46600000000001</v>
      </c>
      <c r="AV22" s="79">
        <v>363</v>
      </c>
      <c r="AW22" s="79">
        <v>405</v>
      </c>
      <c r="AX22" s="79">
        <v>410</v>
      </c>
      <c r="AY22" s="79">
        <v>407.5</v>
      </c>
      <c r="AZ22" s="79">
        <v>385</v>
      </c>
      <c r="BA22" s="79">
        <v>390</v>
      </c>
      <c r="BB22" s="79">
        <v>387.5</v>
      </c>
      <c r="BC22" s="185">
        <v>2200</v>
      </c>
      <c r="BD22" s="79">
        <v>2390</v>
      </c>
      <c r="BE22" s="79">
        <v>2295</v>
      </c>
      <c r="BF22" s="178">
        <v>330</v>
      </c>
      <c r="BG22" s="178">
        <v>332</v>
      </c>
      <c r="BH22" s="79">
        <v>331</v>
      </c>
      <c r="BI22" s="79">
        <v>350</v>
      </c>
      <c r="BJ22" s="79">
        <v>21900</v>
      </c>
      <c r="BK22" s="79">
        <v>379.96</v>
      </c>
      <c r="BL22" s="182"/>
      <c r="BM22" s="79">
        <v>318.5</v>
      </c>
      <c r="BN22" s="174">
        <v>295</v>
      </c>
      <c r="BO22" s="80">
        <v>300</v>
      </c>
      <c r="BP22" s="79">
        <v>335</v>
      </c>
      <c r="BR22" s="79">
        <v>352.91999999999996</v>
      </c>
      <c r="BU22" s="174">
        <v>250</v>
      </c>
      <c r="BV22" s="79">
        <v>280</v>
      </c>
      <c r="BW22" s="79">
        <v>265</v>
      </c>
      <c r="BX22" s="79">
        <v>555</v>
      </c>
      <c r="BY22" s="79">
        <v>575</v>
      </c>
      <c r="BZ22" s="79">
        <v>565</v>
      </c>
      <c r="CA22" s="170"/>
      <c r="CB22" s="171"/>
      <c r="CC22" s="171"/>
    </row>
    <row r="23" spans="1:81" s="78" customFormat="1" x14ac:dyDescent="0.35">
      <c r="A23" s="104">
        <v>43273</v>
      </c>
      <c r="B23" s="79">
        <v>335</v>
      </c>
      <c r="C23" s="79">
        <v>355</v>
      </c>
      <c r="D23" s="79">
        <v>310</v>
      </c>
      <c r="E23" s="79">
        <v>320</v>
      </c>
      <c r="F23" s="79">
        <v>370</v>
      </c>
      <c r="G23" s="79">
        <v>380</v>
      </c>
      <c r="H23" s="79">
        <v>345</v>
      </c>
      <c r="I23" s="79">
        <v>459</v>
      </c>
      <c r="J23" s="79">
        <v>400</v>
      </c>
      <c r="K23" s="79">
        <v>381</v>
      </c>
      <c r="L23" s="79">
        <v>370</v>
      </c>
      <c r="M23" s="79">
        <v>395</v>
      </c>
      <c r="N23" s="79">
        <v>400</v>
      </c>
      <c r="O23" s="79">
        <v>370</v>
      </c>
      <c r="P23" s="185">
        <v>336.12</v>
      </c>
      <c r="Q23" s="94">
        <v>332.5</v>
      </c>
      <c r="R23" s="79">
        <v>343.98</v>
      </c>
      <c r="S23" s="79">
        <v>180</v>
      </c>
      <c r="T23" s="79">
        <v>365</v>
      </c>
      <c r="U23" s="79">
        <v>240</v>
      </c>
      <c r="V23" s="79">
        <v>412</v>
      </c>
      <c r="W23" s="185">
        <v>415</v>
      </c>
      <c r="X23" s="79">
        <v>420</v>
      </c>
      <c r="Y23" s="79">
        <v>417.5</v>
      </c>
      <c r="Z23" s="79">
        <v>377.5</v>
      </c>
      <c r="AA23" s="79">
        <v>392.5</v>
      </c>
      <c r="AB23" s="79">
        <v>250</v>
      </c>
      <c r="AC23" s="79">
        <v>260</v>
      </c>
      <c r="AD23" s="79">
        <v>255</v>
      </c>
      <c r="AE23" s="185">
        <v>338</v>
      </c>
      <c r="AF23" s="79">
        <v>343</v>
      </c>
      <c r="AG23" s="102">
        <v>287.5</v>
      </c>
      <c r="AH23" s="102">
        <v>292.5</v>
      </c>
      <c r="AI23" s="102">
        <v>290</v>
      </c>
      <c r="AJ23" s="79"/>
      <c r="AK23" s="79">
        <v>105</v>
      </c>
      <c r="AL23" s="79">
        <v>192.5</v>
      </c>
      <c r="AM23" s="79">
        <v>212.5</v>
      </c>
      <c r="AN23" s="79">
        <v>332.42</v>
      </c>
      <c r="AO23" s="79">
        <v>341</v>
      </c>
      <c r="AP23" s="79">
        <v>405</v>
      </c>
      <c r="AQ23" s="79">
        <v>410</v>
      </c>
      <c r="AR23" s="79">
        <v>407.5</v>
      </c>
      <c r="AS23" s="79">
        <v>1570</v>
      </c>
      <c r="AT23" s="79">
        <v>344</v>
      </c>
      <c r="AU23" s="79">
        <v>351.41600000000005</v>
      </c>
      <c r="AV23" s="79">
        <v>365</v>
      </c>
      <c r="AW23" s="79">
        <v>410</v>
      </c>
      <c r="AX23" s="79">
        <v>415</v>
      </c>
      <c r="AY23" s="79">
        <v>412.5</v>
      </c>
      <c r="AZ23" s="79">
        <v>385</v>
      </c>
      <c r="BA23" s="79">
        <v>400</v>
      </c>
      <c r="BB23" s="79">
        <v>392.5</v>
      </c>
      <c r="BC23" s="185">
        <v>2200</v>
      </c>
      <c r="BD23" s="79">
        <v>2390</v>
      </c>
      <c r="BE23" s="79">
        <v>2295</v>
      </c>
      <c r="BF23" s="178">
        <v>330</v>
      </c>
      <c r="BG23" s="178">
        <v>335</v>
      </c>
      <c r="BH23" s="79">
        <v>332.5</v>
      </c>
      <c r="BI23" s="79">
        <v>352.5</v>
      </c>
      <c r="BJ23" s="79">
        <v>21500</v>
      </c>
      <c r="BK23" s="79">
        <v>381.99</v>
      </c>
      <c r="BL23" s="182"/>
      <c r="BM23" s="79">
        <v>328</v>
      </c>
      <c r="BN23" s="174">
        <v>292.5</v>
      </c>
      <c r="BO23" s="80">
        <v>300</v>
      </c>
      <c r="BP23" s="79">
        <v>335</v>
      </c>
      <c r="BQ23" s="58"/>
      <c r="BR23" s="79">
        <v>360.488</v>
      </c>
      <c r="BU23" s="174">
        <v>250</v>
      </c>
      <c r="BV23" s="79">
        <v>280</v>
      </c>
      <c r="BW23" s="79">
        <v>265</v>
      </c>
      <c r="BX23" s="79">
        <v>555</v>
      </c>
      <c r="BY23" s="79">
        <v>575</v>
      </c>
      <c r="BZ23" s="79">
        <v>565</v>
      </c>
      <c r="CA23" s="170"/>
      <c r="CB23" s="171"/>
      <c r="CC23" s="171"/>
    </row>
    <row r="24" spans="1:81" s="78" customFormat="1" x14ac:dyDescent="0.35">
      <c r="A24" s="104">
        <v>43280</v>
      </c>
      <c r="B24" s="79">
        <v>335</v>
      </c>
      <c r="C24" s="79">
        <v>355</v>
      </c>
      <c r="D24" s="79">
        <v>310</v>
      </c>
      <c r="E24" s="79">
        <v>320</v>
      </c>
      <c r="F24" s="79">
        <v>370</v>
      </c>
      <c r="G24" s="79">
        <v>380</v>
      </c>
      <c r="H24" s="79">
        <v>345</v>
      </c>
      <c r="I24" s="79">
        <v>459</v>
      </c>
      <c r="J24" s="79">
        <v>400</v>
      </c>
      <c r="K24" s="79">
        <v>381</v>
      </c>
      <c r="L24" s="79">
        <v>370</v>
      </c>
      <c r="M24" s="79">
        <v>395</v>
      </c>
      <c r="N24" s="79">
        <v>400</v>
      </c>
      <c r="O24" s="79">
        <v>370</v>
      </c>
      <c r="P24" s="185">
        <v>332.5</v>
      </c>
      <c r="Q24" s="94">
        <v>332.5</v>
      </c>
      <c r="R24" s="79">
        <v>343.98</v>
      </c>
      <c r="S24" s="79">
        <v>180</v>
      </c>
      <c r="T24" s="79">
        <v>365</v>
      </c>
      <c r="U24" s="79">
        <v>240</v>
      </c>
      <c r="V24" s="79">
        <v>412</v>
      </c>
      <c r="W24" s="185">
        <v>410</v>
      </c>
      <c r="X24" s="79">
        <v>415</v>
      </c>
      <c r="Y24" s="79">
        <v>412.5</v>
      </c>
      <c r="Z24" s="79">
        <v>377.5</v>
      </c>
      <c r="AA24" s="79">
        <v>392.5</v>
      </c>
      <c r="AB24" s="79">
        <v>250</v>
      </c>
      <c r="AC24" s="79">
        <v>260</v>
      </c>
      <c r="AD24" s="79">
        <v>255</v>
      </c>
      <c r="AE24" s="185">
        <v>327</v>
      </c>
      <c r="AF24" s="79">
        <v>332</v>
      </c>
      <c r="AG24" s="102">
        <v>287.5</v>
      </c>
      <c r="AH24" s="102">
        <v>292.5</v>
      </c>
      <c r="AI24" s="102">
        <v>290</v>
      </c>
      <c r="AJ24" s="79"/>
      <c r="AK24" s="79">
        <v>105</v>
      </c>
      <c r="AL24" s="79">
        <v>192.5</v>
      </c>
      <c r="AM24" s="79">
        <v>212.5</v>
      </c>
      <c r="AN24" s="79">
        <v>331.76</v>
      </c>
      <c r="AO24" s="79">
        <v>339</v>
      </c>
      <c r="AP24" s="79">
        <v>395</v>
      </c>
      <c r="AQ24" s="79">
        <v>410</v>
      </c>
      <c r="AR24" s="79">
        <v>402.5</v>
      </c>
      <c r="AS24" s="79">
        <v>1570</v>
      </c>
      <c r="AT24" s="79">
        <v>344.5</v>
      </c>
      <c r="AU24" s="79">
        <v>350.76</v>
      </c>
      <c r="AV24" s="79">
        <v>368</v>
      </c>
      <c r="AW24" s="79">
        <v>410</v>
      </c>
      <c r="AX24" s="79">
        <v>415</v>
      </c>
      <c r="AY24" s="79">
        <v>412.5</v>
      </c>
      <c r="AZ24" s="79">
        <v>380</v>
      </c>
      <c r="BA24" s="79">
        <v>395</v>
      </c>
      <c r="BB24" s="79">
        <v>387.5</v>
      </c>
      <c r="BC24" s="185">
        <v>2200</v>
      </c>
      <c r="BD24" s="79">
        <v>2390</v>
      </c>
      <c r="BE24" s="79">
        <v>2295</v>
      </c>
      <c r="BF24" s="178">
        <v>330</v>
      </c>
      <c r="BG24" s="178">
        <v>335</v>
      </c>
      <c r="BH24" s="79">
        <v>332.5</v>
      </c>
      <c r="BI24" s="79">
        <v>352.5</v>
      </c>
      <c r="BJ24" s="79">
        <v>21400</v>
      </c>
      <c r="BK24" s="79">
        <v>381.38</v>
      </c>
      <c r="BL24" s="182"/>
      <c r="BM24" s="79">
        <v>319.5</v>
      </c>
      <c r="BN24" s="174">
        <v>292.5</v>
      </c>
      <c r="BO24" s="80">
        <v>300</v>
      </c>
      <c r="BP24" s="79">
        <v>335</v>
      </c>
      <c r="BQ24" s="79">
        <v>325</v>
      </c>
      <c r="BR24" s="79">
        <v>359.74599999999998</v>
      </c>
      <c r="BU24" s="174">
        <v>250</v>
      </c>
      <c r="BV24" s="79">
        <v>280</v>
      </c>
      <c r="BW24" s="79">
        <v>265</v>
      </c>
      <c r="BX24" s="79">
        <v>555</v>
      </c>
      <c r="BY24" s="79">
        <v>575</v>
      </c>
      <c r="BZ24" s="79">
        <v>565</v>
      </c>
      <c r="CA24" s="170"/>
      <c r="CB24" s="171"/>
      <c r="CC24" s="171"/>
    </row>
    <row r="25" spans="1:81" s="78" customFormat="1" x14ac:dyDescent="0.35">
      <c r="A25" s="104">
        <v>43287</v>
      </c>
      <c r="B25" s="79">
        <v>340</v>
      </c>
      <c r="C25" s="79">
        <v>355</v>
      </c>
      <c r="D25" s="79">
        <v>330</v>
      </c>
      <c r="E25" s="79">
        <v>325</v>
      </c>
      <c r="F25" s="79">
        <v>370</v>
      </c>
      <c r="G25" s="79">
        <v>380</v>
      </c>
      <c r="H25" s="79">
        <v>365</v>
      </c>
      <c r="I25" s="79">
        <v>459</v>
      </c>
      <c r="J25" s="79">
        <v>410</v>
      </c>
      <c r="K25" s="79">
        <v>391</v>
      </c>
      <c r="L25" s="79">
        <v>398</v>
      </c>
      <c r="M25" s="79">
        <v>405</v>
      </c>
      <c r="N25" s="79">
        <v>410</v>
      </c>
      <c r="O25" s="79">
        <v>396</v>
      </c>
      <c r="P25" s="185">
        <v>332.5</v>
      </c>
      <c r="Q25" s="94">
        <v>332</v>
      </c>
      <c r="R25" s="79">
        <v>347</v>
      </c>
      <c r="S25" s="79">
        <v>180</v>
      </c>
      <c r="T25" s="79">
        <v>365</v>
      </c>
      <c r="U25" s="79">
        <v>260</v>
      </c>
      <c r="V25" s="79">
        <v>412</v>
      </c>
      <c r="W25" s="185">
        <v>410</v>
      </c>
      <c r="X25" s="79">
        <v>415</v>
      </c>
      <c r="Y25" s="79">
        <v>412.5</v>
      </c>
      <c r="Z25" s="79">
        <v>382.5</v>
      </c>
      <c r="AA25" s="79">
        <v>402.5</v>
      </c>
      <c r="AB25" s="79">
        <v>300</v>
      </c>
      <c r="AC25" s="79">
        <v>300</v>
      </c>
      <c r="AD25" s="79">
        <v>300</v>
      </c>
      <c r="AE25" s="185">
        <v>327</v>
      </c>
      <c r="AF25" s="79">
        <v>332</v>
      </c>
      <c r="AG25" s="102">
        <v>287.5</v>
      </c>
      <c r="AH25" s="102">
        <v>292.5</v>
      </c>
      <c r="AI25" s="102">
        <v>290</v>
      </c>
      <c r="AJ25" s="79"/>
      <c r="AK25" s="79">
        <v>110</v>
      </c>
      <c r="AL25" s="79">
        <v>192.5</v>
      </c>
      <c r="AM25" s="79">
        <v>212.5</v>
      </c>
      <c r="AN25" s="79">
        <v>330.63</v>
      </c>
      <c r="AO25" s="79">
        <v>339</v>
      </c>
      <c r="AP25" s="79">
        <v>410</v>
      </c>
      <c r="AQ25" s="79">
        <v>415</v>
      </c>
      <c r="AR25" s="79">
        <v>412.5</v>
      </c>
      <c r="AS25" s="79">
        <v>1595</v>
      </c>
      <c r="AT25" s="79">
        <v>344.5</v>
      </c>
      <c r="AU25" s="79">
        <v>349.62799999999999</v>
      </c>
      <c r="AV25" s="79">
        <v>368</v>
      </c>
      <c r="AW25" s="79">
        <v>410</v>
      </c>
      <c r="AX25" s="79">
        <v>415</v>
      </c>
      <c r="AY25" s="79">
        <v>412.5</v>
      </c>
      <c r="AZ25" s="79">
        <v>390</v>
      </c>
      <c r="BA25" s="79">
        <v>395</v>
      </c>
      <c r="BB25" s="79">
        <v>392.5</v>
      </c>
      <c r="BC25" s="185">
        <v>2200</v>
      </c>
      <c r="BD25" s="79">
        <v>2390</v>
      </c>
      <c r="BE25" s="79">
        <v>2295</v>
      </c>
      <c r="BF25" s="178">
        <v>335</v>
      </c>
      <c r="BG25" s="178">
        <v>340</v>
      </c>
      <c r="BH25" s="79">
        <v>337.5</v>
      </c>
      <c r="BI25" s="79">
        <v>352.5</v>
      </c>
      <c r="BJ25" s="79">
        <v>21400</v>
      </c>
      <c r="BK25" s="79">
        <v>380.51</v>
      </c>
      <c r="BL25" s="182"/>
      <c r="BM25" s="79">
        <v>319.5</v>
      </c>
      <c r="BN25" s="174">
        <v>292.5</v>
      </c>
      <c r="BO25" s="80">
        <v>300</v>
      </c>
      <c r="BP25" s="79">
        <v>335</v>
      </c>
      <c r="BQ25" s="79">
        <v>325</v>
      </c>
      <c r="BR25" s="79">
        <v>357.916</v>
      </c>
      <c r="BU25" s="174">
        <v>250</v>
      </c>
      <c r="BV25" s="79">
        <v>280</v>
      </c>
      <c r="BW25" s="79">
        <v>265</v>
      </c>
      <c r="BX25" s="79">
        <v>555</v>
      </c>
      <c r="BY25" s="79">
        <v>575</v>
      </c>
      <c r="BZ25" s="79">
        <v>565</v>
      </c>
      <c r="CA25" s="170"/>
      <c r="CB25" s="171"/>
      <c r="CC25" s="171"/>
    </row>
    <row r="26" spans="1:81" s="78" customFormat="1" x14ac:dyDescent="0.35">
      <c r="A26" s="104">
        <v>43294</v>
      </c>
      <c r="B26" s="79">
        <v>340</v>
      </c>
      <c r="C26" s="79">
        <v>355</v>
      </c>
      <c r="D26" s="79">
        <v>330</v>
      </c>
      <c r="E26" s="79">
        <v>325</v>
      </c>
      <c r="F26" s="79">
        <v>370</v>
      </c>
      <c r="G26" s="79">
        <v>380</v>
      </c>
      <c r="H26" s="79">
        <v>365</v>
      </c>
      <c r="I26" s="79">
        <v>459</v>
      </c>
      <c r="J26" s="79">
        <v>410</v>
      </c>
      <c r="K26" s="79">
        <v>391</v>
      </c>
      <c r="L26" s="79">
        <v>398</v>
      </c>
      <c r="M26" s="79">
        <v>405</v>
      </c>
      <c r="N26" s="79">
        <v>410</v>
      </c>
      <c r="O26" s="79">
        <v>396</v>
      </c>
      <c r="P26" s="185">
        <v>324.26</v>
      </c>
      <c r="Q26" s="94">
        <v>332</v>
      </c>
      <c r="R26" s="79">
        <v>335.33</v>
      </c>
      <c r="S26" s="79">
        <v>180</v>
      </c>
      <c r="T26" s="79">
        <v>365</v>
      </c>
      <c r="U26" s="79">
        <v>260</v>
      </c>
      <c r="V26" s="79">
        <v>412</v>
      </c>
      <c r="W26" s="185">
        <v>410</v>
      </c>
      <c r="X26" s="79">
        <v>415</v>
      </c>
      <c r="Y26" s="79">
        <v>412.5</v>
      </c>
      <c r="Z26" s="79">
        <v>382.5</v>
      </c>
      <c r="AA26" s="79">
        <v>402.5</v>
      </c>
      <c r="AB26" s="79">
        <v>295</v>
      </c>
      <c r="AC26" s="79">
        <v>300</v>
      </c>
      <c r="AD26" s="79">
        <v>297.5</v>
      </c>
      <c r="AE26" s="185">
        <v>322.5</v>
      </c>
      <c r="AF26" s="79">
        <v>332.5</v>
      </c>
      <c r="AG26" s="102">
        <v>287.5</v>
      </c>
      <c r="AH26" s="102">
        <v>292.5</v>
      </c>
      <c r="AI26" s="102">
        <v>290</v>
      </c>
      <c r="AJ26" s="79"/>
      <c r="AK26" s="79">
        <v>110</v>
      </c>
      <c r="AL26" s="79">
        <v>197.5</v>
      </c>
      <c r="AM26" s="79">
        <v>217.5</v>
      </c>
      <c r="AN26" s="79">
        <v>321.86</v>
      </c>
      <c r="AO26" s="79">
        <v>335</v>
      </c>
      <c r="AP26" s="79">
        <v>410</v>
      </c>
      <c r="AQ26" s="79">
        <v>415</v>
      </c>
      <c r="AR26" s="79">
        <v>412.5</v>
      </c>
      <c r="AS26" s="79">
        <v>1595</v>
      </c>
      <c r="AT26" s="79">
        <v>343.5</v>
      </c>
      <c r="AU26" s="79">
        <v>340.858</v>
      </c>
      <c r="AV26" s="79">
        <v>356</v>
      </c>
      <c r="AW26" s="79">
        <v>415</v>
      </c>
      <c r="AX26" s="79">
        <v>417</v>
      </c>
      <c r="AY26" s="79">
        <v>416</v>
      </c>
      <c r="AZ26" s="79">
        <v>390</v>
      </c>
      <c r="BA26" s="79">
        <v>395</v>
      </c>
      <c r="BB26" s="79">
        <v>392.5</v>
      </c>
      <c r="BC26" s="185">
        <v>2260</v>
      </c>
      <c r="BD26" s="79">
        <v>2390</v>
      </c>
      <c r="BE26" s="79">
        <v>2325</v>
      </c>
      <c r="BF26" s="178">
        <v>335</v>
      </c>
      <c r="BG26" s="178">
        <v>340</v>
      </c>
      <c r="BH26" s="79">
        <v>337.5</v>
      </c>
      <c r="BI26" s="79">
        <v>335</v>
      </c>
      <c r="BJ26" s="79">
        <v>21400</v>
      </c>
      <c r="BK26" s="79">
        <v>371.12</v>
      </c>
      <c r="BL26" s="182"/>
      <c r="BM26" s="79">
        <v>320</v>
      </c>
      <c r="BN26" s="174">
        <v>292.5</v>
      </c>
      <c r="BO26" s="80">
        <v>302.5</v>
      </c>
      <c r="BP26" s="79">
        <v>335</v>
      </c>
      <c r="BQ26" s="79">
        <v>325</v>
      </c>
      <c r="BR26" s="79">
        <v>349.55600000000004</v>
      </c>
      <c r="BU26" s="174">
        <v>300</v>
      </c>
      <c r="BV26" s="79">
        <v>330</v>
      </c>
      <c r="BW26" s="79">
        <v>315</v>
      </c>
      <c r="BX26" s="79">
        <v>555</v>
      </c>
      <c r="BY26" s="79">
        <v>580</v>
      </c>
      <c r="BZ26" s="79">
        <v>567.5</v>
      </c>
      <c r="CA26" s="170"/>
      <c r="CB26" s="171"/>
      <c r="CC26" s="171"/>
    </row>
    <row r="27" spans="1:81" s="78" customFormat="1" x14ac:dyDescent="0.35">
      <c r="A27" s="104">
        <v>43301</v>
      </c>
      <c r="B27" s="79">
        <v>340</v>
      </c>
      <c r="C27" s="79">
        <v>355</v>
      </c>
      <c r="D27" s="79">
        <v>330</v>
      </c>
      <c r="E27" s="79">
        <v>325</v>
      </c>
      <c r="F27" s="79">
        <v>370</v>
      </c>
      <c r="G27" s="79">
        <v>380</v>
      </c>
      <c r="H27" s="79">
        <v>365</v>
      </c>
      <c r="I27" s="79">
        <v>459</v>
      </c>
      <c r="J27" s="79">
        <v>410</v>
      </c>
      <c r="K27" s="79">
        <v>391</v>
      </c>
      <c r="L27" s="79">
        <v>398</v>
      </c>
      <c r="M27" s="79">
        <v>405</v>
      </c>
      <c r="N27" s="79">
        <v>410</v>
      </c>
      <c r="O27" s="79">
        <v>396</v>
      </c>
      <c r="P27" s="185">
        <v>318.70999999999998</v>
      </c>
      <c r="Q27" s="94">
        <v>331.09</v>
      </c>
      <c r="R27" s="79">
        <v>331</v>
      </c>
      <c r="S27" s="79">
        <v>170</v>
      </c>
      <c r="T27" s="79">
        <v>365</v>
      </c>
      <c r="U27" s="79">
        <v>260</v>
      </c>
      <c r="V27" s="79">
        <v>412</v>
      </c>
      <c r="W27" s="185">
        <v>410</v>
      </c>
      <c r="X27" s="79">
        <v>415</v>
      </c>
      <c r="Y27" s="79">
        <v>412.5</v>
      </c>
      <c r="Z27" s="79">
        <v>382.5</v>
      </c>
      <c r="AA27" s="79">
        <v>402.5</v>
      </c>
      <c r="AB27" s="79">
        <v>295</v>
      </c>
      <c r="AC27" s="79">
        <v>300</v>
      </c>
      <c r="AD27" s="79">
        <v>297.5</v>
      </c>
      <c r="AE27" s="185">
        <v>318.5</v>
      </c>
      <c r="AF27" s="79">
        <v>328.5</v>
      </c>
      <c r="AG27" s="102">
        <v>287.5</v>
      </c>
      <c r="AH27" s="102">
        <v>292.5</v>
      </c>
      <c r="AI27" s="102">
        <v>290</v>
      </c>
      <c r="AJ27" s="79"/>
      <c r="AK27" s="79">
        <v>110</v>
      </c>
      <c r="AL27" s="79">
        <v>197.5</v>
      </c>
      <c r="AM27" s="79">
        <v>217.5</v>
      </c>
      <c r="AN27" s="79">
        <v>315.01</v>
      </c>
      <c r="AO27" s="79">
        <v>321</v>
      </c>
      <c r="AP27" s="79">
        <v>410</v>
      </c>
      <c r="AQ27" s="79">
        <v>415</v>
      </c>
      <c r="AR27" s="79">
        <v>412.5</v>
      </c>
      <c r="AS27" s="79">
        <v>1595</v>
      </c>
      <c r="AT27" s="79">
        <v>346</v>
      </c>
      <c r="AU27" s="79">
        <v>334.00599999999997</v>
      </c>
      <c r="AV27" s="79">
        <v>346</v>
      </c>
      <c r="AW27" s="79">
        <v>410</v>
      </c>
      <c r="AX27" s="79">
        <v>415</v>
      </c>
      <c r="AY27" s="79">
        <v>412.5</v>
      </c>
      <c r="AZ27" s="79">
        <v>390</v>
      </c>
      <c r="BA27" s="79">
        <v>395</v>
      </c>
      <c r="BB27" s="79">
        <v>392.5</v>
      </c>
      <c r="BC27" s="185">
        <v>2260</v>
      </c>
      <c r="BD27" s="79">
        <v>2390</v>
      </c>
      <c r="BE27" s="79">
        <v>2325</v>
      </c>
      <c r="BF27" s="178">
        <v>335</v>
      </c>
      <c r="BG27" s="178">
        <v>335</v>
      </c>
      <c r="BH27" s="79">
        <v>335</v>
      </c>
      <c r="BI27" s="79">
        <v>327.5</v>
      </c>
      <c r="BJ27" s="79">
        <v>21700</v>
      </c>
      <c r="BK27" s="79">
        <v>364.28</v>
      </c>
      <c r="BL27" s="182"/>
      <c r="BM27" s="79">
        <v>306</v>
      </c>
      <c r="BN27" s="174">
        <v>292.5</v>
      </c>
      <c r="BO27" s="80">
        <v>302.5</v>
      </c>
      <c r="BP27" s="79">
        <v>335</v>
      </c>
      <c r="BQ27" s="79">
        <v>325</v>
      </c>
      <c r="BR27" s="79">
        <v>343.512</v>
      </c>
      <c r="BU27" s="174">
        <v>300</v>
      </c>
      <c r="BV27" s="79">
        <v>330</v>
      </c>
      <c r="BW27" s="79">
        <v>315</v>
      </c>
      <c r="BX27" s="79">
        <v>555</v>
      </c>
      <c r="BY27" s="79">
        <v>580</v>
      </c>
      <c r="BZ27" s="79">
        <v>567.5</v>
      </c>
      <c r="CA27" s="170"/>
      <c r="CB27" s="171"/>
      <c r="CC27" s="171"/>
    </row>
    <row r="28" spans="1:81" s="78" customFormat="1" x14ac:dyDescent="0.35">
      <c r="A28" s="104">
        <v>43308</v>
      </c>
      <c r="B28" s="79">
        <v>340</v>
      </c>
      <c r="C28" s="79">
        <v>355</v>
      </c>
      <c r="D28" s="79">
        <v>330</v>
      </c>
      <c r="E28" s="79">
        <v>325</v>
      </c>
      <c r="F28" s="79">
        <v>370</v>
      </c>
      <c r="G28" s="79">
        <v>380</v>
      </c>
      <c r="H28" s="79">
        <v>365</v>
      </c>
      <c r="I28" s="79">
        <v>459</v>
      </c>
      <c r="J28" s="79">
        <v>410</v>
      </c>
      <c r="K28" s="79">
        <v>391</v>
      </c>
      <c r="L28" s="79">
        <v>398</v>
      </c>
      <c r="M28" s="79">
        <v>405</v>
      </c>
      <c r="N28" s="79">
        <v>410</v>
      </c>
      <c r="O28" s="79">
        <v>396</v>
      </c>
      <c r="P28" s="185">
        <v>319</v>
      </c>
      <c r="Q28" s="94">
        <v>331.09</v>
      </c>
      <c r="R28" s="79">
        <v>329</v>
      </c>
      <c r="S28" s="79">
        <v>170</v>
      </c>
      <c r="T28" s="79">
        <v>365</v>
      </c>
      <c r="U28" s="79">
        <v>260</v>
      </c>
      <c r="V28" s="79">
        <v>412</v>
      </c>
      <c r="W28" s="185">
        <v>410</v>
      </c>
      <c r="X28" s="79">
        <v>415</v>
      </c>
      <c r="Y28" s="79">
        <v>412.5</v>
      </c>
      <c r="Z28" s="79">
        <v>382.5</v>
      </c>
      <c r="AA28" s="79">
        <v>402.5</v>
      </c>
      <c r="AB28" s="79">
        <v>295</v>
      </c>
      <c r="AC28" s="79">
        <v>300</v>
      </c>
      <c r="AD28" s="79">
        <v>297.5</v>
      </c>
      <c r="AE28" s="185">
        <v>314</v>
      </c>
      <c r="AF28" s="79">
        <v>324</v>
      </c>
      <c r="AG28" s="102">
        <v>287.5</v>
      </c>
      <c r="AH28" s="102">
        <v>292.5</v>
      </c>
      <c r="AI28" s="102">
        <v>290</v>
      </c>
      <c r="AJ28" s="79"/>
      <c r="AK28" s="79">
        <v>105</v>
      </c>
      <c r="AL28" s="79">
        <v>197.5</v>
      </c>
      <c r="AM28" s="79">
        <v>217.5</v>
      </c>
      <c r="AN28" s="79">
        <v>311.77999999999997</v>
      </c>
      <c r="AO28" s="79">
        <v>318</v>
      </c>
      <c r="AP28" s="79">
        <v>410</v>
      </c>
      <c r="AQ28" s="79">
        <v>415</v>
      </c>
      <c r="AR28" s="79">
        <v>412.5</v>
      </c>
      <c r="AS28" s="79">
        <v>1595</v>
      </c>
      <c r="AT28" s="79">
        <v>335</v>
      </c>
      <c r="AU28" s="79">
        <v>330.78000000000003</v>
      </c>
      <c r="AV28" s="79">
        <v>347</v>
      </c>
      <c r="AW28" s="79">
        <v>410</v>
      </c>
      <c r="AX28" s="79">
        <v>415</v>
      </c>
      <c r="AY28" s="79">
        <v>412.5</v>
      </c>
      <c r="AZ28" s="79">
        <v>390</v>
      </c>
      <c r="BA28" s="79">
        <v>395</v>
      </c>
      <c r="BB28" s="79">
        <v>392.5</v>
      </c>
      <c r="BC28" s="185">
        <v>2260</v>
      </c>
      <c r="BD28" s="79">
        <v>2440</v>
      </c>
      <c r="BE28" s="79">
        <v>2350</v>
      </c>
      <c r="BF28" s="178">
        <v>333</v>
      </c>
      <c r="BG28" s="178">
        <v>335</v>
      </c>
      <c r="BH28" s="79">
        <v>334</v>
      </c>
      <c r="BI28" s="79">
        <v>325</v>
      </c>
      <c r="BJ28" s="79">
        <v>21800</v>
      </c>
      <c r="BK28" s="79">
        <v>355.27</v>
      </c>
      <c r="BL28" s="182"/>
      <c r="BM28" s="79">
        <v>303</v>
      </c>
      <c r="BN28" s="174">
        <v>292.5</v>
      </c>
      <c r="BO28" s="80">
        <v>302.5</v>
      </c>
      <c r="BP28" s="79">
        <v>335</v>
      </c>
      <c r="BQ28" s="79">
        <v>330</v>
      </c>
      <c r="BR28" s="79">
        <v>339.07800000000003</v>
      </c>
      <c r="BU28" s="174">
        <v>300</v>
      </c>
      <c r="BV28" s="79">
        <v>330</v>
      </c>
      <c r="BW28" s="79">
        <v>315</v>
      </c>
      <c r="BX28" s="79">
        <v>555</v>
      </c>
      <c r="BY28" s="79">
        <v>580</v>
      </c>
      <c r="BZ28" s="79">
        <v>567.5</v>
      </c>
      <c r="CA28" s="170"/>
      <c r="CB28" s="171"/>
      <c r="CC28" s="171"/>
    </row>
    <row r="29" spans="1:81" s="78" customFormat="1" x14ac:dyDescent="0.35">
      <c r="A29" s="104">
        <v>43315</v>
      </c>
      <c r="B29" s="79">
        <v>320</v>
      </c>
      <c r="C29" s="79">
        <v>335</v>
      </c>
      <c r="D29" s="79">
        <v>330</v>
      </c>
      <c r="E29" s="79">
        <v>305</v>
      </c>
      <c r="F29" s="79">
        <v>350</v>
      </c>
      <c r="G29" s="79">
        <v>357</v>
      </c>
      <c r="H29" s="79">
        <v>365</v>
      </c>
      <c r="I29" s="79">
        <v>439</v>
      </c>
      <c r="J29" s="79">
        <v>400</v>
      </c>
      <c r="K29" s="79">
        <v>381</v>
      </c>
      <c r="L29" s="79">
        <v>398</v>
      </c>
      <c r="M29" s="79">
        <v>395</v>
      </c>
      <c r="N29" s="79">
        <v>400</v>
      </c>
      <c r="O29" s="79">
        <v>396</v>
      </c>
      <c r="P29" s="185">
        <v>317</v>
      </c>
      <c r="Q29" s="94">
        <v>327.67</v>
      </c>
      <c r="R29" s="79">
        <v>325</v>
      </c>
      <c r="S29" s="79">
        <v>170</v>
      </c>
      <c r="T29" s="79">
        <v>365</v>
      </c>
      <c r="U29" s="79">
        <v>260</v>
      </c>
      <c r="V29" s="79">
        <v>412</v>
      </c>
      <c r="W29" s="185">
        <v>400</v>
      </c>
      <c r="X29" s="79">
        <v>405</v>
      </c>
      <c r="Y29" s="79">
        <v>402.5</v>
      </c>
      <c r="Z29" s="79">
        <v>377.5</v>
      </c>
      <c r="AA29" s="79">
        <v>387.5</v>
      </c>
      <c r="AB29" s="79">
        <v>295</v>
      </c>
      <c r="AC29" s="79">
        <v>300</v>
      </c>
      <c r="AD29" s="79">
        <v>297.5</v>
      </c>
      <c r="AE29" s="185">
        <v>312</v>
      </c>
      <c r="AF29" s="79">
        <v>317</v>
      </c>
      <c r="AG29" s="102">
        <v>287.5</v>
      </c>
      <c r="AH29" s="102">
        <v>292.5</v>
      </c>
      <c r="AI29" s="102">
        <v>290</v>
      </c>
      <c r="AJ29" s="79"/>
      <c r="AK29" s="79">
        <v>105</v>
      </c>
      <c r="AL29" s="79">
        <v>197.5</v>
      </c>
      <c r="AM29" s="79">
        <v>217.5</v>
      </c>
      <c r="AN29" s="79">
        <v>307.42</v>
      </c>
      <c r="AO29" s="79">
        <v>311</v>
      </c>
      <c r="AP29" s="79">
        <v>405</v>
      </c>
      <c r="AQ29" s="79">
        <v>410</v>
      </c>
      <c r="AR29" s="79">
        <v>407.5</v>
      </c>
      <c r="AS29" s="79">
        <v>1590</v>
      </c>
      <c r="AT29" s="79">
        <v>331</v>
      </c>
      <c r="AU29" s="79">
        <v>326.41600000000005</v>
      </c>
      <c r="AV29" s="79">
        <v>330</v>
      </c>
      <c r="AW29" s="79">
        <v>405</v>
      </c>
      <c r="AX29" s="79">
        <v>410</v>
      </c>
      <c r="AY29" s="79">
        <v>407.5</v>
      </c>
      <c r="AZ29" s="79">
        <v>380</v>
      </c>
      <c r="BA29" s="79">
        <v>390</v>
      </c>
      <c r="BB29" s="79">
        <v>385</v>
      </c>
      <c r="BC29" s="185">
        <v>2440</v>
      </c>
      <c r="BD29" s="79">
        <v>2570</v>
      </c>
      <c r="BE29" s="79">
        <v>2505</v>
      </c>
      <c r="BF29" s="178">
        <v>325</v>
      </c>
      <c r="BG29" s="178">
        <v>330</v>
      </c>
      <c r="BH29" s="79">
        <v>327.5</v>
      </c>
      <c r="BI29" s="79">
        <v>320</v>
      </c>
      <c r="BJ29" s="79">
        <v>22300</v>
      </c>
      <c r="BK29" s="79">
        <v>357.56</v>
      </c>
      <c r="BL29" s="182"/>
      <c r="BM29" s="79">
        <v>301</v>
      </c>
      <c r="BN29" s="174">
        <v>292.5</v>
      </c>
      <c r="BO29" s="80">
        <v>302.5</v>
      </c>
      <c r="BP29" s="79">
        <v>335</v>
      </c>
      <c r="BQ29" s="79">
        <v>330</v>
      </c>
      <c r="BR29" s="79">
        <v>334.26</v>
      </c>
      <c r="BT29" s="79">
        <v>362.5</v>
      </c>
      <c r="BU29" s="174">
        <v>300</v>
      </c>
      <c r="BV29" s="79">
        <v>330</v>
      </c>
      <c r="BW29" s="79">
        <v>315</v>
      </c>
      <c r="BX29" s="79">
        <v>555</v>
      </c>
      <c r="BY29" s="79">
        <v>580</v>
      </c>
      <c r="BZ29" s="79">
        <v>567.5</v>
      </c>
      <c r="CA29" s="170"/>
      <c r="CB29" s="171"/>
      <c r="CC29" s="171"/>
    </row>
    <row r="30" spans="1:81" s="78" customFormat="1" x14ac:dyDescent="0.35">
      <c r="A30" s="104">
        <v>43322</v>
      </c>
      <c r="B30" s="79">
        <v>320</v>
      </c>
      <c r="C30" s="79">
        <v>335</v>
      </c>
      <c r="D30" s="79">
        <v>310</v>
      </c>
      <c r="E30" s="79">
        <v>305</v>
      </c>
      <c r="F30" s="79">
        <v>350</v>
      </c>
      <c r="G30" s="79">
        <v>357</v>
      </c>
      <c r="H30" s="79">
        <v>345</v>
      </c>
      <c r="I30" s="79">
        <v>439</v>
      </c>
      <c r="J30" s="79">
        <v>400</v>
      </c>
      <c r="K30" s="79">
        <v>381</v>
      </c>
      <c r="L30" s="79">
        <v>390</v>
      </c>
      <c r="M30" s="79">
        <v>395</v>
      </c>
      <c r="N30" s="79">
        <v>400</v>
      </c>
      <c r="O30" s="79">
        <v>390</v>
      </c>
      <c r="P30" s="185">
        <v>307</v>
      </c>
      <c r="Q30" s="94">
        <v>327.67</v>
      </c>
      <c r="R30" s="79">
        <v>325</v>
      </c>
      <c r="S30" s="79">
        <v>160</v>
      </c>
      <c r="T30" s="79">
        <v>344</v>
      </c>
      <c r="U30" s="79">
        <v>240</v>
      </c>
      <c r="V30" s="79">
        <v>402</v>
      </c>
      <c r="W30" s="185">
        <v>405</v>
      </c>
      <c r="X30" s="79">
        <v>410</v>
      </c>
      <c r="Y30" s="79">
        <v>407.5</v>
      </c>
      <c r="Z30" s="79">
        <v>377.5</v>
      </c>
      <c r="AA30" s="79">
        <v>389</v>
      </c>
      <c r="AB30" s="79">
        <v>240</v>
      </c>
      <c r="AC30" s="79">
        <v>245</v>
      </c>
      <c r="AD30" s="79">
        <v>242.5</v>
      </c>
      <c r="AE30" s="185">
        <v>300</v>
      </c>
      <c r="AF30" s="79">
        <v>310</v>
      </c>
      <c r="AG30" s="102">
        <v>285</v>
      </c>
      <c r="AH30" s="102">
        <v>287.5</v>
      </c>
      <c r="AI30" s="102">
        <v>290</v>
      </c>
      <c r="AJ30" s="79"/>
      <c r="AK30" s="79">
        <v>105</v>
      </c>
      <c r="AL30" s="79">
        <v>197.5</v>
      </c>
      <c r="AM30" s="79">
        <v>217.5</v>
      </c>
      <c r="AN30" s="79">
        <v>300.61</v>
      </c>
      <c r="AO30" s="79">
        <v>310</v>
      </c>
      <c r="AP30" s="79">
        <v>405</v>
      </c>
      <c r="AQ30" s="79">
        <v>410</v>
      </c>
      <c r="AR30" s="79">
        <v>407.5</v>
      </c>
      <c r="AS30" s="79">
        <v>1685</v>
      </c>
      <c r="AT30" s="79">
        <v>250</v>
      </c>
      <c r="AU30" s="79">
        <v>319.608</v>
      </c>
      <c r="AV30" s="79">
        <v>333.5</v>
      </c>
      <c r="AW30" s="79">
        <v>405</v>
      </c>
      <c r="AX30" s="79">
        <v>410</v>
      </c>
      <c r="AY30" s="79">
        <v>407.5</v>
      </c>
      <c r="AZ30" s="79">
        <v>385</v>
      </c>
      <c r="BA30" s="79">
        <v>390</v>
      </c>
      <c r="BB30" s="79">
        <v>387.5</v>
      </c>
      <c r="BC30" s="185">
        <v>2590</v>
      </c>
      <c r="BD30" s="79">
        <v>2720</v>
      </c>
      <c r="BE30" s="79">
        <v>2655</v>
      </c>
      <c r="BF30" s="178">
        <v>320</v>
      </c>
      <c r="BG30" s="178">
        <v>325</v>
      </c>
      <c r="BH30" s="79">
        <v>322.5</v>
      </c>
      <c r="BI30" s="79">
        <v>320</v>
      </c>
      <c r="BJ30" s="79">
        <v>22900</v>
      </c>
      <c r="BK30" s="79">
        <v>355.54</v>
      </c>
      <c r="BL30" s="182"/>
      <c r="BM30" s="79">
        <v>295</v>
      </c>
      <c r="BN30" s="174">
        <v>290</v>
      </c>
      <c r="BO30" s="80">
        <v>302.5</v>
      </c>
      <c r="BP30" s="79">
        <v>315</v>
      </c>
      <c r="BQ30" s="79">
        <v>305</v>
      </c>
      <c r="BR30" s="79">
        <v>328.928</v>
      </c>
      <c r="BT30" s="79">
        <v>362.5</v>
      </c>
      <c r="BU30" s="174">
        <v>300</v>
      </c>
      <c r="BV30" s="79">
        <v>330</v>
      </c>
      <c r="BW30" s="79">
        <v>315</v>
      </c>
      <c r="BX30" s="79">
        <v>555</v>
      </c>
      <c r="BY30" s="79">
        <v>580</v>
      </c>
      <c r="BZ30" s="79">
        <v>567.5</v>
      </c>
      <c r="CA30" s="170"/>
      <c r="CB30" s="171"/>
      <c r="CC30" s="171"/>
    </row>
    <row r="31" spans="1:81" s="78" customFormat="1" x14ac:dyDescent="0.35">
      <c r="A31" s="104">
        <v>43329</v>
      </c>
      <c r="B31" s="79">
        <v>320</v>
      </c>
      <c r="C31" s="79">
        <v>335</v>
      </c>
      <c r="D31" s="79">
        <v>310</v>
      </c>
      <c r="E31" s="79">
        <v>305</v>
      </c>
      <c r="F31" s="79">
        <v>350</v>
      </c>
      <c r="G31" s="79">
        <v>357</v>
      </c>
      <c r="H31" s="79">
        <v>345</v>
      </c>
      <c r="I31" s="79">
        <v>439</v>
      </c>
      <c r="J31" s="79">
        <v>400</v>
      </c>
      <c r="K31" s="79">
        <v>381</v>
      </c>
      <c r="L31" s="79">
        <v>390</v>
      </c>
      <c r="M31" s="79">
        <v>395</v>
      </c>
      <c r="N31" s="79">
        <v>400</v>
      </c>
      <c r="O31" s="79">
        <v>390</v>
      </c>
      <c r="P31" s="185">
        <v>307</v>
      </c>
      <c r="Q31" s="94">
        <v>315.5</v>
      </c>
      <c r="R31" s="79">
        <v>325</v>
      </c>
      <c r="S31" s="79">
        <v>150</v>
      </c>
      <c r="T31" s="79">
        <v>344</v>
      </c>
      <c r="U31" s="79">
        <v>240</v>
      </c>
      <c r="V31" s="79">
        <v>402</v>
      </c>
      <c r="W31" s="185">
        <v>400</v>
      </c>
      <c r="X31" s="79">
        <v>405</v>
      </c>
      <c r="Y31" s="79">
        <v>402.5</v>
      </c>
      <c r="Z31" s="79">
        <v>377</v>
      </c>
      <c r="AA31" s="79">
        <v>387.5</v>
      </c>
      <c r="AB31" s="79">
        <v>240</v>
      </c>
      <c r="AC31" s="79">
        <v>245</v>
      </c>
      <c r="AD31" s="79">
        <v>242.5</v>
      </c>
      <c r="AE31" s="185">
        <v>262</v>
      </c>
      <c r="AF31" s="79">
        <v>267</v>
      </c>
      <c r="AG31" s="102">
        <v>285</v>
      </c>
      <c r="AH31" s="102">
        <v>287.5</v>
      </c>
      <c r="AI31" s="102">
        <v>290</v>
      </c>
      <c r="AJ31" s="79"/>
      <c r="AK31" s="79">
        <v>105</v>
      </c>
      <c r="AL31" s="79">
        <v>182.5</v>
      </c>
      <c r="AM31" s="79">
        <v>202.5</v>
      </c>
      <c r="AN31" s="79">
        <v>294.45</v>
      </c>
      <c r="AO31" s="79">
        <v>276</v>
      </c>
      <c r="AP31" s="79">
        <v>405</v>
      </c>
      <c r="AQ31" s="79">
        <v>410</v>
      </c>
      <c r="AR31" s="79">
        <v>407.5</v>
      </c>
      <c r="AS31" s="79">
        <v>1685</v>
      </c>
      <c r="AT31" s="79">
        <v>250</v>
      </c>
      <c r="AU31" s="79">
        <v>313.45200000000006</v>
      </c>
      <c r="AV31" s="79">
        <v>305</v>
      </c>
      <c r="AW31" s="79">
        <v>405</v>
      </c>
      <c r="AX31" s="79">
        <v>410</v>
      </c>
      <c r="AY31" s="79">
        <v>407.5</v>
      </c>
      <c r="AZ31" s="79">
        <v>385</v>
      </c>
      <c r="BA31" s="79">
        <v>390</v>
      </c>
      <c r="BB31" s="79">
        <v>387.5</v>
      </c>
      <c r="BC31" s="185">
        <v>2590</v>
      </c>
      <c r="BD31" s="79">
        <v>2720</v>
      </c>
      <c r="BE31" s="79">
        <v>2655</v>
      </c>
      <c r="BF31" s="178">
        <v>320</v>
      </c>
      <c r="BG31" s="178">
        <v>325</v>
      </c>
      <c r="BH31" s="79">
        <v>322.5</v>
      </c>
      <c r="BI31" s="79">
        <v>317.5</v>
      </c>
      <c r="BJ31" s="79">
        <v>23800</v>
      </c>
      <c r="BK31" s="79">
        <v>344.01</v>
      </c>
      <c r="BL31" s="182"/>
      <c r="BM31" s="79">
        <v>267</v>
      </c>
      <c r="BN31" s="174">
        <v>290</v>
      </c>
      <c r="BO31" s="80">
        <v>302.5</v>
      </c>
      <c r="BP31" s="79">
        <v>315</v>
      </c>
      <c r="BQ31" s="79">
        <v>310</v>
      </c>
      <c r="BR31" s="79">
        <v>324.11</v>
      </c>
      <c r="BT31" s="79">
        <v>357.5</v>
      </c>
      <c r="BU31" s="174">
        <v>300</v>
      </c>
      <c r="BV31" s="79">
        <v>330</v>
      </c>
      <c r="BW31" s="79">
        <v>315</v>
      </c>
      <c r="BX31" s="79">
        <v>555</v>
      </c>
      <c r="BY31" s="79">
        <v>580</v>
      </c>
      <c r="BZ31" s="79">
        <v>567.5</v>
      </c>
      <c r="CA31" s="170"/>
      <c r="CB31" s="171"/>
      <c r="CC31" s="171"/>
    </row>
    <row r="32" spans="1:81" s="78" customFormat="1" x14ac:dyDescent="0.35">
      <c r="A32" s="104">
        <v>43336</v>
      </c>
      <c r="B32" s="79">
        <v>320</v>
      </c>
      <c r="C32" s="79">
        <v>335</v>
      </c>
      <c r="D32" s="79">
        <v>310</v>
      </c>
      <c r="E32" s="79">
        <v>305</v>
      </c>
      <c r="F32" s="79">
        <v>350</v>
      </c>
      <c r="G32" s="79">
        <v>357</v>
      </c>
      <c r="H32" s="79">
        <v>345</v>
      </c>
      <c r="I32" s="79">
        <v>439</v>
      </c>
      <c r="J32" s="79">
        <v>400</v>
      </c>
      <c r="K32" s="79">
        <v>381</v>
      </c>
      <c r="L32" s="79">
        <v>390</v>
      </c>
      <c r="M32" s="79">
        <v>395</v>
      </c>
      <c r="N32" s="79">
        <v>400</v>
      </c>
      <c r="O32" s="79">
        <v>390</v>
      </c>
      <c r="P32" s="185">
        <v>279</v>
      </c>
      <c r="Q32" s="94">
        <v>290</v>
      </c>
      <c r="R32" s="79">
        <v>284</v>
      </c>
      <c r="S32" s="79">
        <v>140</v>
      </c>
      <c r="T32" s="79">
        <v>344</v>
      </c>
      <c r="U32" s="79">
        <v>240</v>
      </c>
      <c r="V32" s="79">
        <v>402</v>
      </c>
      <c r="W32" s="185">
        <v>395</v>
      </c>
      <c r="X32" s="79">
        <v>398</v>
      </c>
      <c r="Y32" s="79">
        <v>396.5</v>
      </c>
      <c r="Z32" s="79">
        <v>367.5</v>
      </c>
      <c r="AA32" s="79">
        <v>387.5</v>
      </c>
      <c r="AB32" s="79">
        <v>235</v>
      </c>
      <c r="AC32" s="79">
        <v>240</v>
      </c>
      <c r="AD32" s="79">
        <v>237.5</v>
      </c>
      <c r="AE32" s="185">
        <v>262</v>
      </c>
      <c r="AF32" s="79">
        <v>267</v>
      </c>
      <c r="AG32" s="102">
        <v>285</v>
      </c>
      <c r="AH32" s="102">
        <v>287.5</v>
      </c>
      <c r="AI32" s="102">
        <v>290</v>
      </c>
      <c r="AJ32" s="79"/>
      <c r="AK32" s="79">
        <v>102.5</v>
      </c>
      <c r="AL32" s="79">
        <v>182.5</v>
      </c>
      <c r="AM32" s="79">
        <v>202.5</v>
      </c>
      <c r="AN32" s="79">
        <v>271.37</v>
      </c>
      <c r="AO32" s="79">
        <v>276</v>
      </c>
      <c r="AP32" s="79">
        <v>395</v>
      </c>
      <c r="AQ32" s="79">
        <v>400</v>
      </c>
      <c r="AR32" s="79">
        <v>397.5</v>
      </c>
      <c r="AS32" s="79">
        <v>1687.5</v>
      </c>
      <c r="AT32" s="79">
        <v>285</v>
      </c>
      <c r="AU32" s="79">
        <v>290.87400000000002</v>
      </c>
      <c r="AV32" s="79">
        <v>305</v>
      </c>
      <c r="AW32" s="79">
        <v>400</v>
      </c>
      <c r="AX32" s="79">
        <v>405</v>
      </c>
      <c r="AY32" s="79">
        <v>402.5</v>
      </c>
      <c r="AZ32" s="79">
        <v>375</v>
      </c>
      <c r="BA32" s="79">
        <v>380</v>
      </c>
      <c r="BB32" s="79">
        <v>377.5</v>
      </c>
      <c r="BC32" s="185">
        <v>2690</v>
      </c>
      <c r="BD32" s="79">
        <v>2820</v>
      </c>
      <c r="BE32" s="79">
        <v>2755</v>
      </c>
      <c r="BF32" s="178">
        <v>320</v>
      </c>
      <c r="BG32" s="178">
        <v>322</v>
      </c>
      <c r="BH32" s="79">
        <v>321</v>
      </c>
      <c r="BI32" s="79">
        <v>320</v>
      </c>
      <c r="BJ32" s="79">
        <v>25300</v>
      </c>
      <c r="BK32" s="79">
        <v>342.67</v>
      </c>
      <c r="BL32" s="182"/>
      <c r="BM32" s="79">
        <v>267</v>
      </c>
      <c r="BN32" s="174">
        <v>290</v>
      </c>
      <c r="BO32" s="80">
        <v>302.5</v>
      </c>
      <c r="BP32" s="79">
        <v>315</v>
      </c>
      <c r="BQ32" s="79">
        <v>310</v>
      </c>
      <c r="BR32" s="79">
        <v>302.03399999999999</v>
      </c>
      <c r="BT32" s="79">
        <v>347.5</v>
      </c>
      <c r="BU32" s="174">
        <v>300</v>
      </c>
      <c r="BV32" s="79">
        <v>330</v>
      </c>
      <c r="BW32" s="79">
        <v>315</v>
      </c>
      <c r="BX32" s="79">
        <v>555</v>
      </c>
      <c r="BY32" s="79">
        <v>580</v>
      </c>
      <c r="BZ32" s="79">
        <v>567.5</v>
      </c>
      <c r="CA32" s="170"/>
      <c r="CB32" s="171"/>
      <c r="CC32" s="171"/>
    </row>
    <row r="33" spans="1:78" x14ac:dyDescent="0.35">
      <c r="A33" s="104">
        <v>43343</v>
      </c>
      <c r="B33" s="79">
        <v>320</v>
      </c>
      <c r="C33" s="79">
        <v>335</v>
      </c>
      <c r="D33" s="79">
        <v>310</v>
      </c>
      <c r="E33" s="79">
        <v>305</v>
      </c>
      <c r="F33" s="79">
        <v>350</v>
      </c>
      <c r="G33" s="79">
        <v>357</v>
      </c>
      <c r="H33" s="79">
        <v>345</v>
      </c>
      <c r="I33" s="79">
        <v>439</v>
      </c>
      <c r="J33" s="79">
        <v>400</v>
      </c>
      <c r="K33" s="79">
        <v>381</v>
      </c>
      <c r="L33" s="79">
        <v>390</v>
      </c>
      <c r="M33" s="79">
        <v>395</v>
      </c>
      <c r="N33" s="79">
        <v>400</v>
      </c>
      <c r="O33" s="79">
        <v>390</v>
      </c>
      <c r="P33" s="185">
        <v>286.64</v>
      </c>
      <c r="Q33" s="94">
        <v>290</v>
      </c>
      <c r="R33" s="79">
        <v>291.64</v>
      </c>
      <c r="S33" s="79">
        <v>140</v>
      </c>
      <c r="T33" s="79">
        <v>344</v>
      </c>
      <c r="U33" s="79">
        <v>240</v>
      </c>
      <c r="V33" s="79">
        <v>402</v>
      </c>
      <c r="W33" s="185">
        <v>405</v>
      </c>
      <c r="X33" s="79">
        <v>410</v>
      </c>
      <c r="Y33" s="79">
        <v>407.5</v>
      </c>
      <c r="Z33" s="79">
        <v>365</v>
      </c>
      <c r="AA33" s="79">
        <v>387.5</v>
      </c>
      <c r="AB33" s="79">
        <v>230</v>
      </c>
      <c r="AC33" s="79">
        <v>240</v>
      </c>
      <c r="AD33" s="79">
        <v>235</v>
      </c>
      <c r="AE33" s="185">
        <v>297.5</v>
      </c>
      <c r="AF33" s="79">
        <v>302.5</v>
      </c>
      <c r="AG33" s="102">
        <v>285</v>
      </c>
      <c r="AH33" s="102">
        <v>287.5</v>
      </c>
      <c r="AI33" s="102">
        <v>290</v>
      </c>
      <c r="AJ33" s="103"/>
      <c r="AK33" s="79">
        <v>102.5</v>
      </c>
      <c r="AL33" s="79">
        <v>182.5</v>
      </c>
      <c r="AM33" s="79">
        <v>202.5</v>
      </c>
      <c r="AN33" s="79">
        <v>282.31</v>
      </c>
      <c r="AO33" s="79">
        <v>299</v>
      </c>
      <c r="AP33" s="79">
        <v>390</v>
      </c>
      <c r="AQ33" s="79">
        <v>400</v>
      </c>
      <c r="AR33" s="79">
        <v>395</v>
      </c>
      <c r="AS33" s="79">
        <v>1757.5</v>
      </c>
      <c r="AT33" s="79">
        <v>290</v>
      </c>
      <c r="AU33" s="79">
        <v>299.24</v>
      </c>
      <c r="AV33" s="79">
        <v>318</v>
      </c>
      <c r="AW33" s="79">
        <v>400</v>
      </c>
      <c r="AX33" s="79">
        <v>405</v>
      </c>
      <c r="AY33" s="79">
        <v>402.5</v>
      </c>
      <c r="AZ33" s="79">
        <v>375</v>
      </c>
      <c r="BA33" s="79">
        <v>380</v>
      </c>
      <c r="BB33" s="79">
        <v>377.5</v>
      </c>
      <c r="BC33" s="185">
        <v>2640</v>
      </c>
      <c r="BD33" s="79">
        <v>2770</v>
      </c>
      <c r="BE33" s="79">
        <v>2705</v>
      </c>
      <c r="BF33" s="178">
        <v>318</v>
      </c>
      <c r="BG33" s="178">
        <v>320</v>
      </c>
      <c r="BH33" s="79">
        <v>319</v>
      </c>
      <c r="BI33" s="79">
        <v>330</v>
      </c>
      <c r="BJ33" s="79">
        <v>25700</v>
      </c>
      <c r="BK33" s="79">
        <v>347.56</v>
      </c>
      <c r="BL33" s="182"/>
      <c r="BM33" s="79">
        <v>286.5</v>
      </c>
      <c r="BN33" s="174">
        <v>290</v>
      </c>
      <c r="BO33" s="80">
        <v>302.5</v>
      </c>
      <c r="BP33" s="79">
        <v>315</v>
      </c>
      <c r="BQ33" s="79">
        <v>307.5</v>
      </c>
      <c r="BR33" s="79">
        <v>308.55399999999997</v>
      </c>
      <c r="BT33" s="79">
        <v>350</v>
      </c>
      <c r="BU33" s="174">
        <v>300</v>
      </c>
      <c r="BV33" s="79">
        <v>330</v>
      </c>
      <c r="BW33" s="79">
        <v>315</v>
      </c>
      <c r="BX33" s="79">
        <v>555</v>
      </c>
      <c r="BY33" s="79">
        <v>580</v>
      </c>
      <c r="BZ33" s="79">
        <v>567.5</v>
      </c>
    </row>
    <row r="34" spans="1:78" x14ac:dyDescent="0.35">
      <c r="A34" s="104">
        <v>43350</v>
      </c>
      <c r="B34" s="79">
        <v>320</v>
      </c>
      <c r="C34" s="79">
        <v>315</v>
      </c>
      <c r="D34" s="79">
        <v>310</v>
      </c>
      <c r="E34" s="79">
        <v>305</v>
      </c>
      <c r="F34" s="79">
        <v>350</v>
      </c>
      <c r="G34" s="79">
        <v>337</v>
      </c>
      <c r="H34" s="79">
        <v>345</v>
      </c>
      <c r="I34" s="79">
        <v>439</v>
      </c>
      <c r="J34" s="79">
        <v>400</v>
      </c>
      <c r="K34" s="79">
        <v>361</v>
      </c>
      <c r="L34" s="79">
        <v>390</v>
      </c>
      <c r="M34" s="79">
        <v>395</v>
      </c>
      <c r="N34" s="79">
        <v>380</v>
      </c>
      <c r="O34" s="79">
        <v>390</v>
      </c>
      <c r="P34" s="185">
        <v>297.26</v>
      </c>
      <c r="Q34" s="94">
        <v>325.70999999999998</v>
      </c>
      <c r="R34" s="79">
        <v>301.67</v>
      </c>
      <c r="S34" s="79">
        <v>140</v>
      </c>
      <c r="T34" s="79">
        <v>324</v>
      </c>
      <c r="U34" s="79">
        <v>240</v>
      </c>
      <c r="V34" s="79">
        <v>382</v>
      </c>
      <c r="W34" s="185">
        <v>405</v>
      </c>
      <c r="X34" s="79">
        <v>410</v>
      </c>
      <c r="Y34" s="79">
        <v>407.5</v>
      </c>
      <c r="Z34" s="79">
        <v>360</v>
      </c>
      <c r="AA34" s="79">
        <v>387.5</v>
      </c>
      <c r="AB34" s="79">
        <v>230</v>
      </c>
      <c r="AC34" s="79">
        <v>240</v>
      </c>
      <c r="AD34" s="79">
        <v>235</v>
      </c>
      <c r="AE34" s="185">
        <v>293</v>
      </c>
      <c r="AF34" s="79">
        <v>298</v>
      </c>
      <c r="AG34" s="102">
        <v>285</v>
      </c>
      <c r="AH34" s="102">
        <v>287.5</v>
      </c>
      <c r="AI34" s="102">
        <v>290</v>
      </c>
      <c r="AJ34" s="103"/>
      <c r="AK34" s="79">
        <v>100</v>
      </c>
      <c r="AL34" s="79">
        <v>182.5</v>
      </c>
      <c r="AM34" s="79">
        <v>202.5</v>
      </c>
      <c r="AN34" s="79">
        <v>292.69</v>
      </c>
      <c r="AO34" s="79">
        <v>301</v>
      </c>
      <c r="AP34" s="79">
        <v>390</v>
      </c>
      <c r="AQ34" s="79">
        <v>400</v>
      </c>
      <c r="AR34" s="79">
        <v>395</v>
      </c>
      <c r="AS34" s="79">
        <v>1885</v>
      </c>
      <c r="AT34" s="79">
        <v>300</v>
      </c>
      <c r="AU34" s="79">
        <v>311.69199999999995</v>
      </c>
      <c r="AV34" s="79">
        <v>325</v>
      </c>
      <c r="AW34" s="79">
        <v>400</v>
      </c>
      <c r="AX34" s="79">
        <v>405</v>
      </c>
      <c r="AY34" s="79">
        <v>402.5</v>
      </c>
      <c r="AZ34" s="79">
        <v>375</v>
      </c>
      <c r="BA34" s="79">
        <v>380</v>
      </c>
      <c r="BB34" s="79">
        <v>377.5</v>
      </c>
      <c r="BC34" s="185">
        <v>2640</v>
      </c>
      <c r="BD34" s="79">
        <v>2770</v>
      </c>
      <c r="BE34" s="79">
        <v>2705</v>
      </c>
      <c r="BF34" s="178">
        <v>322</v>
      </c>
      <c r="BG34" s="178">
        <v>325</v>
      </c>
      <c r="BH34" s="79">
        <v>323.5</v>
      </c>
      <c r="BI34" s="79">
        <v>332.5</v>
      </c>
      <c r="BJ34" s="79">
        <v>26700</v>
      </c>
      <c r="BK34" s="79">
        <v>354.6</v>
      </c>
      <c r="BL34" s="182"/>
      <c r="BM34" s="79">
        <v>291</v>
      </c>
      <c r="BN34" s="174">
        <v>290</v>
      </c>
      <c r="BO34" s="80">
        <v>302.5</v>
      </c>
      <c r="BP34" s="79">
        <v>295</v>
      </c>
      <c r="BQ34" s="79">
        <v>307.5</v>
      </c>
      <c r="BR34" s="79">
        <v>320.13400000000001</v>
      </c>
      <c r="BT34" s="79">
        <v>350</v>
      </c>
      <c r="BU34" s="174">
        <v>300</v>
      </c>
      <c r="BV34" s="79">
        <v>330</v>
      </c>
      <c r="BW34" s="79">
        <v>315</v>
      </c>
      <c r="BX34" s="79">
        <v>555</v>
      </c>
      <c r="BY34" s="79">
        <v>580</v>
      </c>
      <c r="BZ34" s="79">
        <v>567.5</v>
      </c>
    </row>
    <row r="35" spans="1:78" x14ac:dyDescent="0.35">
      <c r="A35" s="104">
        <v>43357</v>
      </c>
      <c r="B35" s="79">
        <v>295</v>
      </c>
      <c r="C35" s="79">
        <v>315</v>
      </c>
      <c r="D35" s="79">
        <v>290</v>
      </c>
      <c r="E35" s="79">
        <v>280</v>
      </c>
      <c r="F35" s="79">
        <v>325</v>
      </c>
      <c r="G35" s="79">
        <v>337</v>
      </c>
      <c r="H35" s="79">
        <v>315</v>
      </c>
      <c r="I35" s="79">
        <v>419</v>
      </c>
      <c r="J35" s="79">
        <v>380</v>
      </c>
      <c r="K35" s="79">
        <v>361</v>
      </c>
      <c r="L35" s="79">
        <v>370</v>
      </c>
      <c r="M35" s="79">
        <v>375</v>
      </c>
      <c r="N35" s="79">
        <v>380</v>
      </c>
      <c r="O35" s="79">
        <v>370</v>
      </c>
      <c r="P35" s="185">
        <v>298</v>
      </c>
      <c r="Q35" s="94">
        <v>320</v>
      </c>
      <c r="R35" s="79">
        <v>303</v>
      </c>
      <c r="S35" s="79">
        <v>140</v>
      </c>
      <c r="T35" s="79">
        <v>324</v>
      </c>
      <c r="U35" s="79">
        <v>220</v>
      </c>
      <c r="V35" s="79">
        <v>382</v>
      </c>
      <c r="W35" s="185">
        <v>385</v>
      </c>
      <c r="X35" s="79">
        <v>390</v>
      </c>
      <c r="Y35" s="79">
        <v>387.5</v>
      </c>
      <c r="Z35" s="79">
        <v>357.5</v>
      </c>
      <c r="AA35" s="79">
        <v>380</v>
      </c>
      <c r="AB35" s="79">
        <v>230</v>
      </c>
      <c r="AC35" s="79">
        <v>240</v>
      </c>
      <c r="AD35" s="79">
        <v>235</v>
      </c>
      <c r="AE35" s="185">
        <v>297</v>
      </c>
      <c r="AF35" s="79">
        <v>302</v>
      </c>
      <c r="AG35" s="102">
        <v>277.5</v>
      </c>
      <c r="AH35" s="102">
        <v>285</v>
      </c>
      <c r="AI35" s="102">
        <v>280</v>
      </c>
      <c r="AJ35" s="103"/>
      <c r="AK35" s="79">
        <v>100</v>
      </c>
      <c r="AL35" s="79">
        <v>172.5</v>
      </c>
      <c r="AM35" s="79">
        <v>192.5</v>
      </c>
      <c r="AN35" s="79">
        <v>295.47000000000003</v>
      </c>
      <c r="AO35" s="79">
        <v>300</v>
      </c>
      <c r="AP35" s="79">
        <v>385</v>
      </c>
      <c r="AQ35" s="79">
        <v>390</v>
      </c>
      <c r="AR35" s="79">
        <v>387.5</v>
      </c>
      <c r="AS35" s="79">
        <v>1987.5</v>
      </c>
      <c r="AT35" s="79">
        <v>320</v>
      </c>
      <c r="AU35" s="79">
        <v>314.47200000000004</v>
      </c>
      <c r="AV35" s="79">
        <v>325</v>
      </c>
      <c r="AW35" s="79">
        <v>390</v>
      </c>
      <c r="AX35" s="79">
        <v>395</v>
      </c>
      <c r="AY35" s="79">
        <v>392.5</v>
      </c>
      <c r="AZ35" s="79">
        <v>365</v>
      </c>
      <c r="BA35" s="79">
        <v>375</v>
      </c>
      <c r="BB35" s="79">
        <v>370</v>
      </c>
      <c r="BC35" s="185">
        <v>2640</v>
      </c>
      <c r="BD35" s="79">
        <v>2770</v>
      </c>
      <c r="BE35" s="79">
        <v>2705</v>
      </c>
      <c r="BF35" s="178">
        <v>327</v>
      </c>
      <c r="BG35" s="178">
        <v>328</v>
      </c>
      <c r="BH35" s="79">
        <v>327.5</v>
      </c>
      <c r="BI35" s="79">
        <v>335</v>
      </c>
      <c r="BJ35" s="79">
        <v>26700</v>
      </c>
      <c r="BK35" s="79">
        <v>356.52</v>
      </c>
      <c r="BL35" s="182"/>
      <c r="BM35" s="79">
        <v>290</v>
      </c>
      <c r="BN35" s="174">
        <v>280</v>
      </c>
      <c r="BO35" s="80">
        <v>287.5</v>
      </c>
      <c r="BP35" s="79">
        <v>295</v>
      </c>
      <c r="BQ35" s="79">
        <v>307.5</v>
      </c>
      <c r="BR35" s="79">
        <v>323.28599999999994</v>
      </c>
      <c r="BT35" s="79">
        <v>354</v>
      </c>
      <c r="BU35" s="174">
        <v>290</v>
      </c>
      <c r="BV35" s="79">
        <v>310</v>
      </c>
      <c r="BW35" s="79">
        <v>300</v>
      </c>
      <c r="BX35" s="79">
        <v>535</v>
      </c>
      <c r="BY35" s="79">
        <v>560</v>
      </c>
      <c r="BZ35" s="79">
        <v>547.5</v>
      </c>
    </row>
    <row r="36" spans="1:78" x14ac:dyDescent="0.35">
      <c r="A36" s="104">
        <v>43364</v>
      </c>
      <c r="B36" s="79">
        <v>295</v>
      </c>
      <c r="C36" s="79">
        <v>315</v>
      </c>
      <c r="D36" s="79">
        <v>290</v>
      </c>
      <c r="E36" s="79">
        <v>280</v>
      </c>
      <c r="F36" s="79">
        <v>325</v>
      </c>
      <c r="G36" s="79">
        <v>337</v>
      </c>
      <c r="H36" s="79">
        <v>315</v>
      </c>
      <c r="I36" s="79">
        <v>419</v>
      </c>
      <c r="J36" s="79">
        <v>380</v>
      </c>
      <c r="K36" s="79">
        <v>361</v>
      </c>
      <c r="L36" s="79">
        <v>370</v>
      </c>
      <c r="M36" s="79">
        <v>375</v>
      </c>
      <c r="N36" s="79">
        <v>380</v>
      </c>
      <c r="O36" s="79">
        <v>370</v>
      </c>
      <c r="P36" s="185">
        <v>298</v>
      </c>
      <c r="Q36" s="94">
        <v>321.5</v>
      </c>
      <c r="R36" s="79">
        <v>303</v>
      </c>
      <c r="S36" s="79">
        <v>145</v>
      </c>
      <c r="T36" s="79">
        <v>324</v>
      </c>
      <c r="U36" s="79">
        <v>220</v>
      </c>
      <c r="V36" s="79">
        <v>382</v>
      </c>
      <c r="W36" s="185">
        <v>380</v>
      </c>
      <c r="X36" s="79">
        <v>385</v>
      </c>
      <c r="Y36" s="79">
        <v>382.5</v>
      </c>
      <c r="Z36" s="79">
        <v>357.5</v>
      </c>
      <c r="AA36" s="79">
        <v>370</v>
      </c>
      <c r="AB36" s="79">
        <v>230</v>
      </c>
      <c r="AC36" s="79">
        <v>240</v>
      </c>
      <c r="AD36" s="79">
        <v>235</v>
      </c>
      <c r="AE36" s="185">
        <v>299</v>
      </c>
      <c r="AF36" s="79">
        <v>304</v>
      </c>
      <c r="AG36" s="102">
        <v>277.5</v>
      </c>
      <c r="AH36" s="102">
        <v>285</v>
      </c>
      <c r="AI36" s="102">
        <v>280</v>
      </c>
      <c r="AJ36" s="103"/>
      <c r="AK36" s="79">
        <v>100</v>
      </c>
      <c r="AL36" s="79">
        <v>172.5</v>
      </c>
      <c r="AM36" s="79">
        <v>192.5</v>
      </c>
      <c r="AN36" s="79">
        <v>297.70999999999998</v>
      </c>
      <c r="AO36" s="79">
        <v>304</v>
      </c>
      <c r="AP36" s="79">
        <v>385</v>
      </c>
      <c r="AQ36" s="79">
        <v>390</v>
      </c>
      <c r="AR36" s="79">
        <v>387.5</v>
      </c>
      <c r="AS36" s="79">
        <v>1950</v>
      </c>
      <c r="AT36" s="79">
        <v>322.5</v>
      </c>
      <c r="AU36" s="79">
        <v>316.71200000000005</v>
      </c>
      <c r="AV36" s="79">
        <v>323</v>
      </c>
      <c r="AW36" s="79">
        <v>385</v>
      </c>
      <c r="AX36" s="79">
        <v>390</v>
      </c>
      <c r="AY36" s="79">
        <v>387.5</v>
      </c>
      <c r="AZ36" s="79">
        <v>365</v>
      </c>
      <c r="BA36" s="79">
        <v>370</v>
      </c>
      <c r="BB36" s="79">
        <v>367.5</v>
      </c>
      <c r="BC36" s="185">
        <v>2640</v>
      </c>
      <c r="BD36" s="79">
        <v>2770</v>
      </c>
      <c r="BE36" s="79">
        <v>2705</v>
      </c>
      <c r="BF36" s="178">
        <v>330</v>
      </c>
      <c r="BG36" s="178">
        <v>333</v>
      </c>
      <c r="BH36" s="79">
        <v>331.5</v>
      </c>
      <c r="BI36" s="79">
        <v>337.5</v>
      </c>
      <c r="BJ36" s="79">
        <v>26200</v>
      </c>
      <c r="BK36" s="79">
        <v>357.49</v>
      </c>
      <c r="BL36" s="182"/>
      <c r="BM36" s="79">
        <v>294</v>
      </c>
      <c r="BN36" s="174">
        <v>280</v>
      </c>
      <c r="BO36" s="80">
        <v>287.5</v>
      </c>
      <c r="BP36" s="79">
        <v>295</v>
      </c>
      <c r="BQ36" s="79">
        <v>317.5</v>
      </c>
      <c r="BR36" s="79">
        <v>326.69000000000005</v>
      </c>
      <c r="BT36" s="79">
        <v>352.5</v>
      </c>
      <c r="BU36" s="174">
        <v>290</v>
      </c>
      <c r="BV36" s="79">
        <v>310</v>
      </c>
      <c r="BW36" s="79">
        <v>300</v>
      </c>
      <c r="BX36" s="79">
        <v>535</v>
      </c>
      <c r="BY36" s="79">
        <v>560</v>
      </c>
      <c r="BZ36" s="79">
        <v>547.5</v>
      </c>
    </row>
    <row r="37" spans="1:78" x14ac:dyDescent="0.35">
      <c r="A37" s="104">
        <v>43371</v>
      </c>
      <c r="B37" s="79">
        <v>295</v>
      </c>
      <c r="C37" s="79">
        <v>315</v>
      </c>
      <c r="D37" s="79">
        <v>290</v>
      </c>
      <c r="E37" s="79">
        <v>280</v>
      </c>
      <c r="F37" s="79">
        <v>325</v>
      </c>
      <c r="G37" s="79">
        <v>337</v>
      </c>
      <c r="H37" s="79">
        <v>315</v>
      </c>
      <c r="I37" s="79">
        <v>419</v>
      </c>
      <c r="J37" s="79">
        <v>380</v>
      </c>
      <c r="K37" s="79">
        <v>361</v>
      </c>
      <c r="L37" s="79">
        <v>370</v>
      </c>
      <c r="M37" s="79">
        <v>375</v>
      </c>
      <c r="N37" s="79">
        <v>380</v>
      </c>
      <c r="O37" s="79">
        <v>370</v>
      </c>
      <c r="P37" s="185">
        <v>298</v>
      </c>
      <c r="Q37" s="94">
        <v>326.5</v>
      </c>
      <c r="R37" s="79">
        <v>303</v>
      </c>
      <c r="S37" s="79">
        <v>155</v>
      </c>
      <c r="T37" s="79">
        <v>324</v>
      </c>
      <c r="U37" s="79">
        <v>220</v>
      </c>
      <c r="V37" s="79">
        <v>382</v>
      </c>
      <c r="W37" s="185">
        <v>380</v>
      </c>
      <c r="X37" s="79">
        <v>390</v>
      </c>
      <c r="Y37" s="79">
        <v>385</v>
      </c>
      <c r="Z37" s="79">
        <v>350</v>
      </c>
      <c r="AA37" s="79">
        <v>365</v>
      </c>
      <c r="AB37" s="79">
        <v>230</v>
      </c>
      <c r="AC37" s="79">
        <v>240</v>
      </c>
      <c r="AD37" s="79">
        <v>235</v>
      </c>
      <c r="AE37" s="185">
        <v>301.5</v>
      </c>
      <c r="AF37" s="79">
        <v>306.5</v>
      </c>
      <c r="AG37" s="102">
        <v>277.5</v>
      </c>
      <c r="AH37" s="102">
        <v>285</v>
      </c>
      <c r="AI37" s="102">
        <v>280</v>
      </c>
      <c r="AJ37" s="103"/>
      <c r="AK37" s="79">
        <v>100</v>
      </c>
      <c r="AL37" s="79">
        <v>172.5</v>
      </c>
      <c r="AM37" s="79">
        <v>192.5</v>
      </c>
      <c r="AN37" s="79">
        <v>299.31</v>
      </c>
      <c r="AO37" s="79">
        <v>307</v>
      </c>
      <c r="AP37" s="79">
        <v>385</v>
      </c>
      <c r="AQ37" s="79">
        <v>390</v>
      </c>
      <c r="AR37" s="79">
        <v>387.5</v>
      </c>
      <c r="AS37" s="79">
        <v>1950</v>
      </c>
      <c r="AT37" s="79">
        <v>322.5</v>
      </c>
      <c r="AU37" s="79">
        <v>318.31400000000002</v>
      </c>
      <c r="AV37" s="79">
        <v>326</v>
      </c>
      <c r="AW37" s="79">
        <v>385</v>
      </c>
      <c r="AX37" s="79">
        <v>390</v>
      </c>
      <c r="AY37" s="79">
        <v>387.5</v>
      </c>
      <c r="AZ37" s="79">
        <v>360</v>
      </c>
      <c r="BA37" s="79">
        <v>370</v>
      </c>
      <c r="BB37" s="79">
        <v>365</v>
      </c>
      <c r="BC37" s="185">
        <v>2640</v>
      </c>
      <c r="BD37" s="79">
        <v>2800</v>
      </c>
      <c r="BE37" s="79">
        <v>2720</v>
      </c>
      <c r="BF37" s="178">
        <v>335</v>
      </c>
      <c r="BG37" s="178">
        <v>337</v>
      </c>
      <c r="BH37" s="79">
        <v>336</v>
      </c>
      <c r="BI37" s="79">
        <v>337.5</v>
      </c>
      <c r="BJ37" s="79">
        <v>24400</v>
      </c>
      <c r="BK37" s="79">
        <v>362.35</v>
      </c>
      <c r="BL37" s="182"/>
      <c r="BM37" s="79">
        <v>297</v>
      </c>
      <c r="BN37" s="174">
        <v>280</v>
      </c>
      <c r="BO37" s="80">
        <v>287.5</v>
      </c>
      <c r="BP37" s="79">
        <v>295</v>
      </c>
      <c r="BQ37" s="79">
        <v>327.5</v>
      </c>
      <c r="BR37" s="79">
        <v>327.04000000000002</v>
      </c>
      <c r="BT37" s="79">
        <v>352.5</v>
      </c>
      <c r="BU37" s="174">
        <v>290</v>
      </c>
      <c r="BV37" s="79">
        <v>310</v>
      </c>
      <c r="BW37" s="79">
        <v>300</v>
      </c>
      <c r="BX37" s="79">
        <v>535</v>
      </c>
      <c r="BY37" s="79">
        <v>560</v>
      </c>
      <c r="BZ37" s="79">
        <v>547.5</v>
      </c>
    </row>
    <row r="38" spans="1:78" x14ac:dyDescent="0.35">
      <c r="A38" s="104">
        <v>43378</v>
      </c>
      <c r="B38" s="79">
        <v>305</v>
      </c>
      <c r="C38" s="79">
        <v>325</v>
      </c>
      <c r="D38" s="79">
        <v>310</v>
      </c>
      <c r="E38" s="79">
        <v>290</v>
      </c>
      <c r="F38" s="79">
        <v>335</v>
      </c>
      <c r="G38" s="79">
        <v>350</v>
      </c>
      <c r="H38" s="79">
        <v>340</v>
      </c>
      <c r="I38" s="79">
        <v>434</v>
      </c>
      <c r="J38" s="79">
        <v>400</v>
      </c>
      <c r="K38" s="79">
        <v>381</v>
      </c>
      <c r="L38" s="79">
        <v>380</v>
      </c>
      <c r="M38" s="79">
        <v>395</v>
      </c>
      <c r="N38" s="79">
        <v>400</v>
      </c>
      <c r="O38" s="79">
        <v>380</v>
      </c>
      <c r="P38" s="185">
        <v>307.70999999999998</v>
      </c>
      <c r="Q38" s="94">
        <v>327</v>
      </c>
      <c r="R38" s="79">
        <v>310.33</v>
      </c>
      <c r="S38" s="79">
        <v>165</v>
      </c>
      <c r="T38" s="79">
        <v>344</v>
      </c>
      <c r="U38" s="79">
        <v>245</v>
      </c>
      <c r="V38" s="79">
        <v>392</v>
      </c>
      <c r="W38" s="185">
        <v>380</v>
      </c>
      <c r="X38" s="79">
        <v>390</v>
      </c>
      <c r="Y38" s="79">
        <v>385</v>
      </c>
      <c r="Z38" s="79">
        <v>350</v>
      </c>
      <c r="AA38" s="79">
        <v>372.5</v>
      </c>
      <c r="AB38" s="79">
        <v>230</v>
      </c>
      <c r="AC38" s="79">
        <v>240</v>
      </c>
      <c r="AD38" s="79">
        <v>235</v>
      </c>
      <c r="AE38" s="185">
        <v>304</v>
      </c>
      <c r="AF38" s="79">
        <v>309</v>
      </c>
      <c r="AG38" s="102">
        <v>277.5</v>
      </c>
      <c r="AH38" s="102">
        <v>285</v>
      </c>
      <c r="AI38" s="102">
        <v>280</v>
      </c>
      <c r="AJ38" s="103"/>
      <c r="AK38" s="79">
        <v>100</v>
      </c>
      <c r="AL38" s="79">
        <v>172.5</v>
      </c>
      <c r="AM38" s="79">
        <v>192.5</v>
      </c>
      <c r="AN38" s="79">
        <v>299.92</v>
      </c>
      <c r="AO38" s="79">
        <v>303</v>
      </c>
      <c r="AP38" s="79">
        <v>385</v>
      </c>
      <c r="AQ38" s="79">
        <v>390</v>
      </c>
      <c r="AR38" s="79">
        <v>387.5</v>
      </c>
      <c r="AS38" s="79">
        <v>1970</v>
      </c>
      <c r="AT38" s="79">
        <v>323.5</v>
      </c>
      <c r="AU38" s="79">
        <v>318.91800000000001</v>
      </c>
      <c r="AV38" s="79">
        <v>332</v>
      </c>
      <c r="AW38" s="79">
        <v>385</v>
      </c>
      <c r="AX38" s="79">
        <v>390</v>
      </c>
      <c r="AY38" s="79">
        <v>387.5</v>
      </c>
      <c r="AZ38" s="79">
        <v>360</v>
      </c>
      <c r="BA38" s="79">
        <v>370</v>
      </c>
      <c r="BB38" s="79">
        <v>365</v>
      </c>
      <c r="BC38" s="185">
        <v>2640</v>
      </c>
      <c r="BD38" s="79">
        <v>2800</v>
      </c>
      <c r="BE38" s="79">
        <v>2720</v>
      </c>
      <c r="BF38" s="178">
        <v>335</v>
      </c>
      <c r="BG38" s="178">
        <v>340</v>
      </c>
      <c r="BH38" s="79">
        <v>337.5</v>
      </c>
      <c r="BI38" s="79">
        <v>335</v>
      </c>
      <c r="BJ38" s="79">
        <v>23200</v>
      </c>
      <c r="BK38" s="79">
        <v>355</v>
      </c>
      <c r="BL38" s="182"/>
      <c r="BM38" s="79">
        <v>293</v>
      </c>
      <c r="BN38" s="174">
        <v>280</v>
      </c>
      <c r="BO38" s="80">
        <v>287.5</v>
      </c>
      <c r="BP38" s="79">
        <v>315</v>
      </c>
      <c r="BQ38" s="79">
        <v>330</v>
      </c>
      <c r="BR38" s="79">
        <v>327.43199999999996</v>
      </c>
      <c r="BT38" s="79">
        <v>352.5</v>
      </c>
      <c r="BU38" s="174">
        <v>290</v>
      </c>
      <c r="BV38" s="79">
        <v>310</v>
      </c>
      <c r="BW38" s="79">
        <v>300</v>
      </c>
      <c r="BX38" s="79">
        <v>535</v>
      </c>
      <c r="BY38" s="79">
        <v>560</v>
      </c>
      <c r="BZ38" s="79">
        <v>547.5</v>
      </c>
    </row>
    <row r="39" spans="1:78" x14ac:dyDescent="0.35">
      <c r="A39" s="104">
        <v>43385</v>
      </c>
      <c r="B39" s="79">
        <v>305</v>
      </c>
      <c r="C39" s="79">
        <v>325</v>
      </c>
      <c r="D39" s="79">
        <v>310</v>
      </c>
      <c r="E39" s="79">
        <v>290</v>
      </c>
      <c r="F39" s="79">
        <v>335</v>
      </c>
      <c r="G39" s="79">
        <v>350</v>
      </c>
      <c r="H39" s="79">
        <v>340</v>
      </c>
      <c r="I39" s="79">
        <v>434</v>
      </c>
      <c r="J39" s="79">
        <v>400</v>
      </c>
      <c r="K39" s="79">
        <v>381</v>
      </c>
      <c r="L39" s="79">
        <v>380</v>
      </c>
      <c r="M39" s="79">
        <v>395</v>
      </c>
      <c r="N39" s="79">
        <v>400</v>
      </c>
      <c r="O39" s="79">
        <v>380</v>
      </c>
      <c r="P39" s="185">
        <v>307.70999999999998</v>
      </c>
      <c r="Q39" s="94">
        <v>327</v>
      </c>
      <c r="R39" s="79">
        <v>310.33</v>
      </c>
      <c r="S39" s="79">
        <v>155</v>
      </c>
      <c r="T39" s="79">
        <v>344</v>
      </c>
      <c r="U39" s="79">
        <v>245</v>
      </c>
      <c r="V39" s="79">
        <v>392</v>
      </c>
      <c r="W39" s="185">
        <v>375</v>
      </c>
      <c r="X39" s="79">
        <v>390</v>
      </c>
      <c r="Y39" s="79">
        <v>382.5</v>
      </c>
      <c r="Z39" s="79">
        <v>350</v>
      </c>
      <c r="AA39" s="79">
        <v>372</v>
      </c>
      <c r="AB39" s="79">
        <v>230</v>
      </c>
      <c r="AC39" s="79">
        <v>240</v>
      </c>
      <c r="AD39" s="79">
        <v>235</v>
      </c>
      <c r="AE39" s="185">
        <v>302</v>
      </c>
      <c r="AF39" s="79">
        <v>312</v>
      </c>
      <c r="AG39" s="102">
        <v>277.5</v>
      </c>
      <c r="AH39" s="102">
        <v>285</v>
      </c>
      <c r="AI39" s="102">
        <v>280</v>
      </c>
      <c r="AJ39" s="103"/>
      <c r="AK39" s="79">
        <v>100</v>
      </c>
      <c r="AL39" s="79">
        <v>172.5</v>
      </c>
      <c r="AM39" s="79">
        <v>192.5</v>
      </c>
      <c r="AN39" s="79">
        <v>303.73</v>
      </c>
      <c r="AO39" s="79">
        <v>311</v>
      </c>
      <c r="AP39" s="79">
        <v>385</v>
      </c>
      <c r="AQ39" s="79">
        <v>390</v>
      </c>
      <c r="AR39" s="79">
        <v>387.5</v>
      </c>
      <c r="AS39" s="79">
        <v>1945</v>
      </c>
      <c r="AT39" s="79">
        <v>321.5</v>
      </c>
      <c r="AU39" s="79">
        <v>322.726</v>
      </c>
      <c r="AV39" s="79">
        <v>332.5</v>
      </c>
      <c r="AW39" s="79">
        <v>385</v>
      </c>
      <c r="AX39" s="79">
        <v>390</v>
      </c>
      <c r="AY39" s="79">
        <v>387.5</v>
      </c>
      <c r="AZ39" s="79">
        <v>360</v>
      </c>
      <c r="BA39" s="79">
        <v>375</v>
      </c>
      <c r="BB39" s="79">
        <v>367.5</v>
      </c>
      <c r="BC39" s="185">
        <v>2640</v>
      </c>
      <c r="BD39" s="79">
        <v>2850</v>
      </c>
      <c r="BE39" s="79">
        <v>2745</v>
      </c>
      <c r="BF39" s="178">
        <v>333</v>
      </c>
      <c r="BG39" s="178">
        <v>333</v>
      </c>
      <c r="BH39" s="79">
        <v>333</v>
      </c>
      <c r="BI39" s="79">
        <v>330</v>
      </c>
      <c r="BJ39" s="79">
        <v>22900</v>
      </c>
      <c r="BK39" s="79">
        <v>358.92</v>
      </c>
      <c r="BL39" s="182"/>
      <c r="BM39" s="79">
        <v>296</v>
      </c>
      <c r="BN39" s="174">
        <v>280</v>
      </c>
      <c r="BO39" s="80">
        <v>287.5</v>
      </c>
      <c r="BP39" s="79">
        <v>315</v>
      </c>
      <c r="BQ39" s="79">
        <v>342.5</v>
      </c>
      <c r="BR39" s="79">
        <v>331.52799999999996</v>
      </c>
      <c r="BT39" s="79">
        <v>352.5</v>
      </c>
      <c r="BU39" s="174">
        <v>290</v>
      </c>
      <c r="BV39" s="79">
        <v>310</v>
      </c>
      <c r="BW39" s="79">
        <v>300</v>
      </c>
      <c r="BX39" s="79">
        <v>535</v>
      </c>
      <c r="BY39" s="79">
        <v>560</v>
      </c>
      <c r="BZ39" s="79">
        <v>547.5</v>
      </c>
    </row>
    <row r="40" spans="1:78" x14ac:dyDescent="0.35">
      <c r="A40" s="104">
        <v>43392</v>
      </c>
      <c r="B40" s="79">
        <v>305</v>
      </c>
      <c r="C40" s="79">
        <v>325</v>
      </c>
      <c r="D40" s="79">
        <v>310</v>
      </c>
      <c r="E40" s="79">
        <v>290</v>
      </c>
      <c r="F40" s="79">
        <v>335</v>
      </c>
      <c r="G40" s="79">
        <v>350</v>
      </c>
      <c r="H40" s="79">
        <v>340</v>
      </c>
      <c r="I40" s="79">
        <v>434</v>
      </c>
      <c r="J40" s="79">
        <v>400</v>
      </c>
      <c r="K40" s="79">
        <v>381</v>
      </c>
      <c r="L40" s="79">
        <v>380</v>
      </c>
      <c r="M40" s="79">
        <v>395</v>
      </c>
      <c r="N40" s="79">
        <v>400</v>
      </c>
      <c r="O40" s="79">
        <v>380</v>
      </c>
      <c r="P40" s="185">
        <v>307.70999999999998</v>
      </c>
      <c r="Q40" s="94">
        <v>327</v>
      </c>
      <c r="R40" s="79">
        <v>310.33</v>
      </c>
      <c r="S40" s="79">
        <v>150</v>
      </c>
      <c r="T40" s="79">
        <v>344</v>
      </c>
      <c r="U40" s="79">
        <v>245</v>
      </c>
      <c r="V40" s="79">
        <v>392</v>
      </c>
      <c r="W40" s="185">
        <v>375</v>
      </c>
      <c r="X40" s="79">
        <v>395</v>
      </c>
      <c r="Y40" s="79">
        <v>385</v>
      </c>
      <c r="Z40" s="79">
        <v>350</v>
      </c>
      <c r="AA40" s="79">
        <v>374.5</v>
      </c>
      <c r="AB40" s="79">
        <v>230</v>
      </c>
      <c r="AC40" s="79">
        <v>240</v>
      </c>
      <c r="AD40" s="79">
        <v>235</v>
      </c>
      <c r="AE40" s="185">
        <v>305</v>
      </c>
      <c r="AF40" s="79">
        <v>315</v>
      </c>
      <c r="AG40" s="102">
        <v>277.5</v>
      </c>
      <c r="AH40" s="102">
        <v>285</v>
      </c>
      <c r="AI40" s="102">
        <v>280</v>
      </c>
      <c r="AJ40" s="103"/>
      <c r="AK40" s="79">
        <v>100</v>
      </c>
      <c r="AL40" s="79">
        <v>172.5</v>
      </c>
      <c r="AM40" s="79">
        <v>192.5</v>
      </c>
      <c r="AN40" s="79">
        <v>305.08999999999997</v>
      </c>
      <c r="AO40" s="79">
        <v>310</v>
      </c>
      <c r="AP40" s="79">
        <v>385</v>
      </c>
      <c r="AQ40" s="79">
        <v>390</v>
      </c>
      <c r="AR40" s="79">
        <v>387.5</v>
      </c>
      <c r="AS40" s="79">
        <v>1855</v>
      </c>
      <c r="AT40" s="79">
        <v>325</v>
      </c>
      <c r="AU40" s="79">
        <v>324.09199999999998</v>
      </c>
      <c r="AV40" s="79">
        <v>333</v>
      </c>
      <c r="AW40" s="79">
        <v>385</v>
      </c>
      <c r="AX40" s="79">
        <v>395</v>
      </c>
      <c r="AY40" s="79">
        <v>390</v>
      </c>
      <c r="AZ40" s="79">
        <v>360</v>
      </c>
      <c r="BA40" s="79">
        <v>370</v>
      </c>
      <c r="BB40" s="79">
        <v>365</v>
      </c>
      <c r="BC40" s="185">
        <v>2700</v>
      </c>
      <c r="BD40" s="79">
        <v>2880</v>
      </c>
      <c r="BE40" s="79">
        <v>2790</v>
      </c>
      <c r="BF40" s="178">
        <v>325</v>
      </c>
      <c r="BG40" s="178">
        <v>330</v>
      </c>
      <c r="BH40" s="79">
        <v>327.5</v>
      </c>
      <c r="BI40" s="79">
        <v>322.5</v>
      </c>
      <c r="BJ40" s="79">
        <v>23000</v>
      </c>
      <c r="BK40" s="79">
        <v>354.42</v>
      </c>
      <c r="BL40" s="182"/>
      <c r="BM40" s="79">
        <v>300</v>
      </c>
      <c r="BN40" s="174">
        <v>280</v>
      </c>
      <c r="BO40" s="80">
        <v>287.5</v>
      </c>
      <c r="BP40" s="79">
        <v>315</v>
      </c>
      <c r="BQ40" s="79">
        <v>342.5</v>
      </c>
      <c r="BR40" s="79">
        <v>333.798</v>
      </c>
      <c r="BT40" s="79">
        <v>357.5</v>
      </c>
      <c r="BU40" s="174">
        <v>290</v>
      </c>
      <c r="BV40" s="79">
        <v>310</v>
      </c>
      <c r="BW40" s="79">
        <v>300</v>
      </c>
      <c r="BX40" s="79">
        <v>535</v>
      </c>
      <c r="BY40" s="79">
        <v>560</v>
      </c>
      <c r="BZ40" s="79">
        <v>547.5</v>
      </c>
    </row>
    <row r="41" spans="1:78" x14ac:dyDescent="0.35">
      <c r="A41" s="104">
        <v>43399</v>
      </c>
      <c r="B41" s="79">
        <v>305</v>
      </c>
      <c r="C41" s="79">
        <v>325</v>
      </c>
      <c r="D41" s="79">
        <v>310</v>
      </c>
      <c r="E41" s="79">
        <v>290</v>
      </c>
      <c r="F41" s="79">
        <v>335</v>
      </c>
      <c r="G41" s="79">
        <v>350</v>
      </c>
      <c r="H41" s="79">
        <v>340</v>
      </c>
      <c r="I41" s="79">
        <v>434</v>
      </c>
      <c r="J41" s="79">
        <v>400</v>
      </c>
      <c r="K41" s="79">
        <v>381</v>
      </c>
      <c r="L41" s="79">
        <v>380</v>
      </c>
      <c r="M41" s="79">
        <v>395</v>
      </c>
      <c r="N41" s="79">
        <v>400</v>
      </c>
      <c r="O41" s="79">
        <v>380</v>
      </c>
      <c r="P41" s="185">
        <v>304</v>
      </c>
      <c r="Q41" s="94">
        <v>327</v>
      </c>
      <c r="R41" s="79">
        <v>309</v>
      </c>
      <c r="S41" s="79">
        <v>150</v>
      </c>
      <c r="T41" s="79">
        <v>344</v>
      </c>
      <c r="U41" s="79">
        <v>245</v>
      </c>
      <c r="V41" s="79">
        <v>392</v>
      </c>
      <c r="W41" s="185">
        <v>375</v>
      </c>
      <c r="X41" s="79">
        <v>390</v>
      </c>
      <c r="Y41" s="79">
        <v>382.5</v>
      </c>
      <c r="Z41" s="79">
        <v>350</v>
      </c>
      <c r="AA41" s="79">
        <v>374.5</v>
      </c>
      <c r="AB41" s="79">
        <v>230</v>
      </c>
      <c r="AC41" s="79">
        <v>240</v>
      </c>
      <c r="AD41" s="79">
        <v>235</v>
      </c>
      <c r="AE41" s="185">
        <v>310</v>
      </c>
      <c r="AF41" s="79">
        <v>315</v>
      </c>
      <c r="AG41" s="102">
        <v>277.5</v>
      </c>
      <c r="AH41" s="102">
        <v>285</v>
      </c>
      <c r="AI41" s="102">
        <v>280</v>
      </c>
      <c r="AJ41" s="103"/>
      <c r="AK41" s="79">
        <v>100</v>
      </c>
      <c r="AL41" s="79">
        <v>172.5</v>
      </c>
      <c r="AM41" s="79">
        <v>192.5</v>
      </c>
      <c r="AN41" s="79">
        <v>305.88</v>
      </c>
      <c r="AO41" s="79">
        <v>323</v>
      </c>
      <c r="AP41" s="79">
        <v>385</v>
      </c>
      <c r="AQ41" s="79">
        <v>390</v>
      </c>
      <c r="AR41" s="79">
        <v>387.5</v>
      </c>
      <c r="AS41" s="79">
        <v>1885</v>
      </c>
      <c r="AT41" s="79">
        <v>330</v>
      </c>
      <c r="AU41" s="79">
        <v>324.88</v>
      </c>
      <c r="AV41" s="79">
        <v>337.5</v>
      </c>
      <c r="AW41" s="79">
        <v>385</v>
      </c>
      <c r="AX41" s="79">
        <v>395</v>
      </c>
      <c r="AY41" s="79">
        <v>390</v>
      </c>
      <c r="AZ41" s="79">
        <v>360</v>
      </c>
      <c r="BA41" s="79">
        <v>375</v>
      </c>
      <c r="BB41" s="79">
        <v>367.5</v>
      </c>
      <c r="BC41" s="185">
        <v>2700</v>
      </c>
      <c r="BD41" s="79">
        <v>2880</v>
      </c>
      <c r="BE41" s="79">
        <v>2790</v>
      </c>
      <c r="BF41" s="178">
        <v>323</v>
      </c>
      <c r="BG41" s="178">
        <v>325</v>
      </c>
      <c r="BH41" s="79">
        <v>324</v>
      </c>
      <c r="BI41" s="79">
        <v>322.5</v>
      </c>
      <c r="BJ41" s="79">
        <v>22600</v>
      </c>
      <c r="BK41" s="79">
        <v>355.67</v>
      </c>
      <c r="BL41" s="182"/>
      <c r="BM41" s="79">
        <v>308.5</v>
      </c>
      <c r="BN41" s="174">
        <v>280</v>
      </c>
      <c r="BO41" s="80">
        <v>287.5</v>
      </c>
      <c r="BP41" s="79">
        <v>315</v>
      </c>
      <c r="BQ41" s="79">
        <v>342.5</v>
      </c>
      <c r="BR41" s="79">
        <v>333.95</v>
      </c>
      <c r="BT41" s="79">
        <v>356</v>
      </c>
      <c r="BU41" s="174">
        <v>290</v>
      </c>
      <c r="BV41" s="79">
        <v>310</v>
      </c>
      <c r="BW41" s="79">
        <v>300</v>
      </c>
      <c r="BX41" s="79">
        <v>535</v>
      </c>
      <c r="BY41" s="79">
        <v>560</v>
      </c>
      <c r="BZ41" s="79">
        <v>547.5</v>
      </c>
    </row>
    <row r="42" spans="1:78" x14ac:dyDescent="0.35">
      <c r="A42" s="104">
        <v>43406</v>
      </c>
      <c r="B42" s="79">
        <v>325</v>
      </c>
      <c r="C42" s="79">
        <v>325</v>
      </c>
      <c r="D42" s="79">
        <v>310</v>
      </c>
      <c r="E42" s="79">
        <v>310</v>
      </c>
      <c r="F42" s="79">
        <v>355</v>
      </c>
      <c r="G42" s="79">
        <v>350</v>
      </c>
      <c r="H42" s="79">
        <v>340</v>
      </c>
      <c r="I42" s="79">
        <v>454</v>
      </c>
      <c r="J42" s="79">
        <v>410</v>
      </c>
      <c r="K42" s="79">
        <v>381</v>
      </c>
      <c r="L42" s="79">
        <v>380</v>
      </c>
      <c r="M42" s="79">
        <v>405</v>
      </c>
      <c r="N42" s="79">
        <v>400</v>
      </c>
      <c r="O42" s="79">
        <v>380</v>
      </c>
      <c r="P42" s="185">
        <v>307</v>
      </c>
      <c r="Q42" s="94">
        <v>327</v>
      </c>
      <c r="R42" s="79">
        <v>312</v>
      </c>
      <c r="S42" s="79">
        <v>150</v>
      </c>
      <c r="T42" s="79">
        <v>364</v>
      </c>
      <c r="U42" s="79">
        <v>245</v>
      </c>
      <c r="V42" s="79">
        <v>402</v>
      </c>
      <c r="W42" s="185">
        <v>375</v>
      </c>
      <c r="X42" s="79">
        <v>390</v>
      </c>
      <c r="Y42" s="79">
        <v>382.5</v>
      </c>
      <c r="Z42" s="79">
        <v>350</v>
      </c>
      <c r="AA42" s="79">
        <v>374.5</v>
      </c>
      <c r="AB42" s="79">
        <v>230</v>
      </c>
      <c r="AC42" s="79">
        <v>240</v>
      </c>
      <c r="AD42" s="79">
        <v>235</v>
      </c>
      <c r="AE42" s="185">
        <v>315</v>
      </c>
      <c r="AF42" s="79">
        <v>320</v>
      </c>
      <c r="AG42" s="102">
        <v>277.5</v>
      </c>
      <c r="AH42" s="102">
        <v>285</v>
      </c>
      <c r="AI42" s="102">
        <v>280</v>
      </c>
      <c r="AJ42" s="103"/>
      <c r="AK42" s="79">
        <v>105</v>
      </c>
      <c r="AL42" s="79">
        <v>172.5</v>
      </c>
      <c r="AM42" s="79">
        <v>192.5</v>
      </c>
      <c r="AN42" s="79">
        <v>312.7</v>
      </c>
      <c r="AO42" s="79">
        <v>317</v>
      </c>
      <c r="AP42" s="79">
        <v>390</v>
      </c>
      <c r="AQ42" s="79">
        <v>400</v>
      </c>
      <c r="AR42" s="79">
        <v>395</v>
      </c>
      <c r="AS42" s="79">
        <v>1845</v>
      </c>
      <c r="AT42" s="79">
        <v>332.5</v>
      </c>
      <c r="AU42" s="79">
        <v>331.69600000000003</v>
      </c>
      <c r="AV42" s="79">
        <v>346</v>
      </c>
      <c r="AW42" s="79">
        <v>390</v>
      </c>
      <c r="AX42" s="79">
        <v>400</v>
      </c>
      <c r="AY42" s="79">
        <v>395</v>
      </c>
      <c r="AZ42" s="79">
        <v>365</v>
      </c>
      <c r="BA42" s="79">
        <v>375</v>
      </c>
      <c r="BB42" s="79">
        <v>370</v>
      </c>
      <c r="BC42" s="185">
        <v>2780</v>
      </c>
      <c r="BD42" s="79">
        <v>2960</v>
      </c>
      <c r="BE42" s="79">
        <v>2870</v>
      </c>
      <c r="BF42" s="178">
        <v>315</v>
      </c>
      <c r="BG42" s="178">
        <v>320</v>
      </c>
      <c r="BH42" s="79">
        <v>317.5</v>
      </c>
      <c r="BI42" s="79">
        <v>327.5</v>
      </c>
      <c r="BJ42" s="79">
        <v>22950</v>
      </c>
      <c r="BK42" s="79">
        <v>355.52</v>
      </c>
      <c r="BL42" s="182"/>
      <c r="BM42" s="79">
        <v>304</v>
      </c>
      <c r="BN42" s="174">
        <v>280</v>
      </c>
      <c r="BO42" s="80">
        <v>287.5</v>
      </c>
      <c r="BP42" s="79">
        <v>335</v>
      </c>
      <c r="BQ42" s="79">
        <v>342.5</v>
      </c>
      <c r="BR42" s="79">
        <v>340.74</v>
      </c>
      <c r="BT42" s="79">
        <v>354</v>
      </c>
      <c r="BU42" s="174">
        <v>290</v>
      </c>
      <c r="BV42" s="79">
        <v>310</v>
      </c>
      <c r="BW42" s="79">
        <v>300</v>
      </c>
      <c r="BX42" s="79">
        <v>535</v>
      </c>
      <c r="BY42" s="79">
        <v>560</v>
      </c>
      <c r="BZ42" s="79">
        <v>547.5</v>
      </c>
    </row>
    <row r="43" spans="1:78" x14ac:dyDescent="0.35">
      <c r="A43" s="104">
        <v>43413</v>
      </c>
      <c r="B43" s="79">
        <v>325</v>
      </c>
      <c r="C43" s="79">
        <v>345</v>
      </c>
      <c r="D43" s="79">
        <v>330</v>
      </c>
      <c r="E43" s="79">
        <v>310</v>
      </c>
      <c r="F43" s="79">
        <v>355</v>
      </c>
      <c r="G43" s="79">
        <v>370</v>
      </c>
      <c r="H43" s="79">
        <v>360</v>
      </c>
      <c r="I43" s="79">
        <v>454</v>
      </c>
      <c r="J43" s="79">
        <v>410</v>
      </c>
      <c r="K43" s="79">
        <v>391</v>
      </c>
      <c r="L43" s="79">
        <v>385</v>
      </c>
      <c r="M43" s="79">
        <v>405</v>
      </c>
      <c r="N43" s="79">
        <v>410</v>
      </c>
      <c r="O43" s="79">
        <v>390</v>
      </c>
      <c r="P43" s="185">
        <v>314</v>
      </c>
      <c r="Q43" s="94">
        <v>327</v>
      </c>
      <c r="R43" s="79">
        <v>319</v>
      </c>
      <c r="S43" s="79">
        <v>150</v>
      </c>
      <c r="T43" s="79">
        <v>364</v>
      </c>
      <c r="U43" s="79">
        <v>265</v>
      </c>
      <c r="V43" s="79">
        <v>402</v>
      </c>
      <c r="W43" s="185">
        <v>370</v>
      </c>
      <c r="X43" s="79">
        <v>385</v>
      </c>
      <c r="Y43" s="79">
        <v>377.5</v>
      </c>
      <c r="Z43" s="79">
        <v>347</v>
      </c>
      <c r="AA43" s="79">
        <v>377</v>
      </c>
      <c r="AB43" s="79">
        <v>230</v>
      </c>
      <c r="AC43" s="79">
        <v>240</v>
      </c>
      <c r="AD43" s="79">
        <v>235</v>
      </c>
      <c r="AE43" s="185">
        <v>316</v>
      </c>
      <c r="AF43" s="79">
        <v>321</v>
      </c>
      <c r="AG43" s="102">
        <v>277.5</v>
      </c>
      <c r="AH43" s="102">
        <v>285</v>
      </c>
      <c r="AI43" s="102">
        <v>280</v>
      </c>
      <c r="AJ43" s="103"/>
      <c r="AK43" s="79">
        <v>105</v>
      </c>
      <c r="AL43" s="79">
        <v>172.5</v>
      </c>
      <c r="AM43" s="79">
        <v>192.5</v>
      </c>
      <c r="AN43" s="79">
        <v>312.27</v>
      </c>
      <c r="AO43" s="79">
        <v>321</v>
      </c>
      <c r="AP43" s="79">
        <v>390</v>
      </c>
      <c r="AQ43" s="79">
        <v>395</v>
      </c>
      <c r="AR43" s="79">
        <v>392.5</v>
      </c>
      <c r="AS43" s="79">
        <v>1870</v>
      </c>
      <c r="AT43" s="79">
        <v>332.5</v>
      </c>
      <c r="AU43" s="79">
        <v>331.26599999999996</v>
      </c>
      <c r="AV43" s="79">
        <v>344</v>
      </c>
      <c r="AW43" s="79">
        <v>385</v>
      </c>
      <c r="AX43" s="79">
        <v>395</v>
      </c>
      <c r="AY43" s="79">
        <v>390</v>
      </c>
      <c r="AZ43" s="79">
        <v>365</v>
      </c>
      <c r="BA43" s="79">
        <v>370</v>
      </c>
      <c r="BB43" s="79">
        <v>367.5</v>
      </c>
      <c r="BC43" s="185">
        <v>2780</v>
      </c>
      <c r="BD43" s="79">
        <v>2960</v>
      </c>
      <c r="BE43" s="79">
        <v>2870</v>
      </c>
      <c r="BF43" s="178">
        <v>310</v>
      </c>
      <c r="BG43" s="178">
        <v>310</v>
      </c>
      <c r="BH43" s="79">
        <v>310</v>
      </c>
      <c r="BI43" s="79">
        <v>327.5</v>
      </c>
      <c r="BJ43" s="79">
        <v>22900</v>
      </c>
      <c r="BK43" s="79">
        <v>355.3</v>
      </c>
      <c r="BL43" s="182"/>
      <c r="BM43" s="79">
        <v>311</v>
      </c>
      <c r="BN43" s="174">
        <v>280</v>
      </c>
      <c r="BO43" s="80">
        <v>287.5</v>
      </c>
      <c r="BP43" s="79">
        <v>335</v>
      </c>
      <c r="BQ43" s="79">
        <v>342.5</v>
      </c>
      <c r="BR43" s="79">
        <v>339.86599999999999</v>
      </c>
      <c r="BT43" s="79">
        <v>354</v>
      </c>
      <c r="BU43" s="174">
        <v>300</v>
      </c>
      <c r="BV43" s="79">
        <v>330</v>
      </c>
      <c r="BW43" s="79">
        <v>315</v>
      </c>
      <c r="BX43" s="79">
        <v>540</v>
      </c>
      <c r="BY43" s="79">
        <v>570</v>
      </c>
      <c r="BZ43" s="79">
        <v>555</v>
      </c>
    </row>
    <row r="44" spans="1:78" x14ac:dyDescent="0.35">
      <c r="A44" s="104">
        <v>43420</v>
      </c>
      <c r="B44" s="79">
        <v>325</v>
      </c>
      <c r="C44" s="79">
        <v>345</v>
      </c>
      <c r="D44" s="79">
        <v>330</v>
      </c>
      <c r="E44" s="79">
        <v>310</v>
      </c>
      <c r="F44" s="79">
        <v>355</v>
      </c>
      <c r="G44" s="79">
        <v>370</v>
      </c>
      <c r="H44" s="79">
        <v>360</v>
      </c>
      <c r="I44" s="79">
        <v>454</v>
      </c>
      <c r="J44" s="79">
        <v>410</v>
      </c>
      <c r="K44" s="79">
        <v>391</v>
      </c>
      <c r="L44" s="79">
        <v>385</v>
      </c>
      <c r="M44" s="79">
        <v>405</v>
      </c>
      <c r="N44" s="79">
        <v>410</v>
      </c>
      <c r="O44" s="79">
        <v>390</v>
      </c>
      <c r="P44" s="185">
        <v>311.85000000000002</v>
      </c>
      <c r="Q44" s="94">
        <v>327</v>
      </c>
      <c r="R44" s="79">
        <v>317.07</v>
      </c>
      <c r="S44" s="79">
        <v>160</v>
      </c>
      <c r="T44" s="79">
        <v>364</v>
      </c>
      <c r="U44" s="79">
        <v>265</v>
      </c>
      <c r="V44" s="79">
        <v>402</v>
      </c>
      <c r="W44" s="185">
        <v>370</v>
      </c>
      <c r="X44" s="79">
        <v>385</v>
      </c>
      <c r="Y44" s="79">
        <v>377.5</v>
      </c>
      <c r="Z44" s="79">
        <v>347</v>
      </c>
      <c r="AA44" s="79">
        <v>377</v>
      </c>
      <c r="AB44" s="79">
        <v>230</v>
      </c>
      <c r="AC44" s="79">
        <v>240</v>
      </c>
      <c r="AD44" s="79">
        <v>235</v>
      </c>
      <c r="AE44" s="185">
        <v>313</v>
      </c>
      <c r="AF44" s="79">
        <v>318</v>
      </c>
      <c r="AG44" s="102">
        <v>277.5</v>
      </c>
      <c r="AH44" s="102">
        <v>285</v>
      </c>
      <c r="AI44" s="102">
        <v>280</v>
      </c>
      <c r="AJ44" s="103"/>
      <c r="AK44" s="79">
        <v>105</v>
      </c>
      <c r="AL44" s="79">
        <v>172.5</v>
      </c>
      <c r="AM44" s="79">
        <v>192.5</v>
      </c>
      <c r="AN44" s="79">
        <v>309.49</v>
      </c>
      <c r="AO44" s="79">
        <v>312</v>
      </c>
      <c r="AP44" s="79">
        <v>390</v>
      </c>
      <c r="AQ44" s="79">
        <v>395</v>
      </c>
      <c r="AR44" s="79">
        <v>392.5</v>
      </c>
      <c r="AS44" s="79">
        <v>1795</v>
      </c>
      <c r="AT44" s="79">
        <v>331.5</v>
      </c>
      <c r="AU44" s="79">
        <v>328.48599999999999</v>
      </c>
      <c r="AV44" s="79">
        <v>340</v>
      </c>
      <c r="AW44" s="79">
        <v>385</v>
      </c>
      <c r="AX44" s="79">
        <v>395</v>
      </c>
      <c r="AY44" s="79">
        <v>390</v>
      </c>
      <c r="AZ44" s="79">
        <v>365</v>
      </c>
      <c r="BA44" s="79">
        <v>370</v>
      </c>
      <c r="BB44" s="79">
        <v>367.5</v>
      </c>
      <c r="BC44" s="185">
        <v>2730</v>
      </c>
      <c r="BD44" s="79">
        <v>2910</v>
      </c>
      <c r="BE44" s="79">
        <v>2820</v>
      </c>
      <c r="BF44" s="178">
        <v>300</v>
      </c>
      <c r="BG44" s="178">
        <v>302</v>
      </c>
      <c r="BH44" s="79">
        <v>301</v>
      </c>
      <c r="BI44" s="79">
        <v>327.5</v>
      </c>
      <c r="BJ44" s="79">
        <v>22500</v>
      </c>
      <c r="BK44" s="79">
        <v>358.81</v>
      </c>
      <c r="BL44" s="182"/>
      <c r="BM44" s="79">
        <v>302</v>
      </c>
      <c r="BN44" s="174">
        <v>280</v>
      </c>
      <c r="BO44" s="80">
        <v>287.5</v>
      </c>
      <c r="BP44" s="79">
        <v>335</v>
      </c>
      <c r="BQ44" s="79">
        <v>347.5</v>
      </c>
      <c r="BR44" s="79">
        <v>336.87400000000002</v>
      </c>
      <c r="BT44" s="79">
        <v>352</v>
      </c>
      <c r="BU44" s="174">
        <v>300</v>
      </c>
      <c r="BV44" s="79">
        <v>330</v>
      </c>
      <c r="BW44" s="79">
        <v>315</v>
      </c>
      <c r="BX44" s="79">
        <v>540</v>
      </c>
      <c r="BY44" s="79">
        <v>570</v>
      </c>
      <c r="BZ44" s="79">
        <v>555</v>
      </c>
    </row>
    <row r="45" spans="1:78" x14ac:dyDescent="0.35">
      <c r="A45" s="104">
        <v>43427</v>
      </c>
      <c r="B45" s="79">
        <v>325</v>
      </c>
      <c r="C45" s="79">
        <v>345</v>
      </c>
      <c r="D45" s="79">
        <v>330</v>
      </c>
      <c r="E45" s="79">
        <v>310</v>
      </c>
      <c r="F45" s="79">
        <v>355</v>
      </c>
      <c r="G45" s="79">
        <v>370</v>
      </c>
      <c r="H45" s="79">
        <v>360</v>
      </c>
      <c r="I45" s="79">
        <v>454</v>
      </c>
      <c r="J45" s="79">
        <v>410</v>
      </c>
      <c r="K45" s="79">
        <v>391</v>
      </c>
      <c r="L45" s="79">
        <v>385</v>
      </c>
      <c r="M45" s="79">
        <v>405</v>
      </c>
      <c r="N45" s="79">
        <v>410</v>
      </c>
      <c r="O45" s="79">
        <v>390</v>
      </c>
      <c r="P45" s="185">
        <v>311.85000000000002</v>
      </c>
      <c r="Q45" s="94">
        <v>327</v>
      </c>
      <c r="R45" s="79">
        <v>317.07</v>
      </c>
      <c r="S45" s="79">
        <v>160</v>
      </c>
      <c r="T45" s="79">
        <v>364</v>
      </c>
      <c r="U45" s="79">
        <v>265</v>
      </c>
      <c r="V45" s="79">
        <v>402</v>
      </c>
      <c r="W45" s="185">
        <v>378</v>
      </c>
      <c r="X45" s="79">
        <v>385</v>
      </c>
      <c r="Y45" s="79">
        <v>381.5</v>
      </c>
      <c r="Z45" s="79">
        <v>355</v>
      </c>
      <c r="AA45" s="79">
        <v>368.5</v>
      </c>
      <c r="AB45" s="79">
        <v>250</v>
      </c>
      <c r="AC45" s="79">
        <v>260</v>
      </c>
      <c r="AD45" s="79">
        <v>255</v>
      </c>
      <c r="AE45" s="185">
        <v>302</v>
      </c>
      <c r="AF45" s="79">
        <v>307</v>
      </c>
      <c r="AG45" s="102">
        <v>282.5</v>
      </c>
      <c r="AH45" s="102">
        <v>287.5</v>
      </c>
      <c r="AI45" s="102">
        <v>280</v>
      </c>
      <c r="AJ45" s="103"/>
      <c r="AK45" s="79">
        <v>100</v>
      </c>
      <c r="AL45" s="79">
        <v>172.5</v>
      </c>
      <c r="AM45" s="79">
        <v>192.5</v>
      </c>
      <c r="AN45" s="79">
        <v>304.79000000000002</v>
      </c>
      <c r="AO45" s="79">
        <v>311</v>
      </c>
      <c r="AP45" s="79">
        <v>380</v>
      </c>
      <c r="AQ45" s="79">
        <v>385</v>
      </c>
      <c r="AR45" s="79">
        <v>382.5</v>
      </c>
      <c r="AS45" s="79">
        <v>1750</v>
      </c>
      <c r="AT45" s="79">
        <v>327.5</v>
      </c>
      <c r="AU45" s="79">
        <v>323.78999999999996</v>
      </c>
      <c r="AV45" s="79">
        <v>334</v>
      </c>
      <c r="AW45" s="79">
        <v>385</v>
      </c>
      <c r="AX45" s="79">
        <v>390</v>
      </c>
      <c r="AY45" s="79">
        <v>387.5</v>
      </c>
      <c r="AZ45" s="79">
        <v>355</v>
      </c>
      <c r="BA45" s="79">
        <v>365</v>
      </c>
      <c r="BB45" s="79">
        <v>360</v>
      </c>
      <c r="BC45" s="185">
        <v>2620</v>
      </c>
      <c r="BD45" s="79">
        <v>2770</v>
      </c>
      <c r="BE45" s="79">
        <v>2695</v>
      </c>
      <c r="BF45" s="178">
        <v>295</v>
      </c>
      <c r="BG45" s="178">
        <v>295</v>
      </c>
      <c r="BH45" s="79">
        <v>295</v>
      </c>
      <c r="BI45" s="79">
        <v>327.5</v>
      </c>
      <c r="BJ45" s="79">
        <v>22300</v>
      </c>
      <c r="BK45" s="79">
        <v>350.53</v>
      </c>
      <c r="BL45" s="182"/>
      <c r="BM45" s="79">
        <v>301</v>
      </c>
      <c r="BN45" s="174">
        <v>280</v>
      </c>
      <c r="BO45" s="80">
        <v>290</v>
      </c>
      <c r="BP45" s="79">
        <v>335</v>
      </c>
      <c r="BQ45" s="79">
        <v>322.5</v>
      </c>
      <c r="BR45" s="79">
        <v>332.19400000000002</v>
      </c>
      <c r="BT45" s="79">
        <v>352</v>
      </c>
      <c r="BU45" s="174">
        <v>300</v>
      </c>
      <c r="BV45" s="79">
        <v>330</v>
      </c>
      <c r="BW45" s="79">
        <v>315</v>
      </c>
      <c r="BX45" s="79">
        <v>540</v>
      </c>
      <c r="BY45" s="79">
        <v>570</v>
      </c>
      <c r="BZ45" s="79">
        <v>555</v>
      </c>
    </row>
    <row r="46" spans="1:78" x14ac:dyDescent="0.35">
      <c r="A46" s="104">
        <v>43434</v>
      </c>
      <c r="B46" s="79">
        <v>325</v>
      </c>
      <c r="C46" s="79">
        <v>345</v>
      </c>
      <c r="D46" s="79">
        <v>330</v>
      </c>
      <c r="E46" s="79">
        <v>310</v>
      </c>
      <c r="F46" s="79">
        <v>355</v>
      </c>
      <c r="G46" s="79">
        <v>370</v>
      </c>
      <c r="H46" s="79">
        <v>360</v>
      </c>
      <c r="I46" s="79">
        <v>454</v>
      </c>
      <c r="J46" s="79">
        <v>410</v>
      </c>
      <c r="K46" s="79">
        <v>391</v>
      </c>
      <c r="L46" s="79">
        <v>385</v>
      </c>
      <c r="M46" s="79">
        <v>405</v>
      </c>
      <c r="N46" s="79">
        <v>410</v>
      </c>
      <c r="O46" s="79">
        <v>390</v>
      </c>
      <c r="P46" s="185">
        <v>302</v>
      </c>
      <c r="Q46" s="94">
        <v>327</v>
      </c>
      <c r="R46" s="79">
        <v>307</v>
      </c>
      <c r="S46" s="79">
        <v>150</v>
      </c>
      <c r="T46" s="79">
        <v>364</v>
      </c>
      <c r="U46" s="79">
        <v>265</v>
      </c>
      <c r="V46" s="79">
        <v>402</v>
      </c>
      <c r="W46" s="185">
        <v>378</v>
      </c>
      <c r="X46" s="79">
        <v>385</v>
      </c>
      <c r="Y46" s="79">
        <v>381.5</v>
      </c>
      <c r="Z46" s="79">
        <v>352.5</v>
      </c>
      <c r="AA46" s="79">
        <v>368.5</v>
      </c>
      <c r="AB46" s="79">
        <v>250</v>
      </c>
      <c r="AC46" s="79">
        <v>260</v>
      </c>
      <c r="AD46" s="79">
        <v>255</v>
      </c>
      <c r="AE46" s="185">
        <v>302</v>
      </c>
      <c r="AF46" s="79">
        <v>307</v>
      </c>
      <c r="AG46" s="102">
        <v>282.5</v>
      </c>
      <c r="AH46" s="102">
        <v>287.5</v>
      </c>
      <c r="AI46" s="102">
        <v>280</v>
      </c>
      <c r="AJ46" s="103"/>
      <c r="AK46" s="79">
        <v>90</v>
      </c>
      <c r="AL46" s="79">
        <v>172.5</v>
      </c>
      <c r="AM46" s="79">
        <v>192.5</v>
      </c>
      <c r="AN46" s="79">
        <v>298.52999999999997</v>
      </c>
      <c r="AO46" s="79">
        <v>311</v>
      </c>
      <c r="AP46" s="79">
        <v>380</v>
      </c>
      <c r="AQ46" s="79">
        <v>385</v>
      </c>
      <c r="AR46" s="79">
        <v>382.5</v>
      </c>
      <c r="AS46" s="79">
        <v>1685</v>
      </c>
      <c r="AT46" s="79">
        <v>315</v>
      </c>
      <c r="AU46" s="79">
        <v>317.52599999999995</v>
      </c>
      <c r="AV46" s="79">
        <v>334</v>
      </c>
      <c r="AW46" s="79">
        <v>385</v>
      </c>
      <c r="AX46" s="79">
        <v>390</v>
      </c>
      <c r="AY46" s="79">
        <v>387.5</v>
      </c>
      <c r="AZ46" s="79">
        <v>355</v>
      </c>
      <c r="BA46" s="79">
        <v>365</v>
      </c>
      <c r="BB46" s="79">
        <v>360</v>
      </c>
      <c r="BC46" s="185">
        <v>2420</v>
      </c>
      <c r="BD46" s="79">
        <v>2500</v>
      </c>
      <c r="BE46" s="79">
        <v>2460</v>
      </c>
      <c r="BF46" s="178">
        <v>285</v>
      </c>
      <c r="BG46" s="178">
        <v>290</v>
      </c>
      <c r="BH46" s="79">
        <v>287.5</v>
      </c>
      <c r="BI46" s="79">
        <v>320</v>
      </c>
      <c r="BJ46" s="79">
        <v>21800</v>
      </c>
      <c r="BK46" s="79">
        <v>340.57</v>
      </c>
      <c r="BL46" s="182"/>
      <c r="BM46" s="79">
        <v>301</v>
      </c>
      <c r="BN46" s="174">
        <v>280</v>
      </c>
      <c r="BO46" s="80">
        <v>290</v>
      </c>
      <c r="BP46" s="79">
        <v>335</v>
      </c>
      <c r="BQ46" s="79">
        <v>322.5</v>
      </c>
      <c r="BR46" s="79">
        <v>325.32600000000002</v>
      </c>
      <c r="BT46" s="79">
        <v>337.5</v>
      </c>
      <c r="BU46" s="174">
        <v>300</v>
      </c>
      <c r="BV46" s="79">
        <v>330</v>
      </c>
      <c r="BW46" s="79">
        <v>315</v>
      </c>
      <c r="BX46" s="79">
        <v>540</v>
      </c>
      <c r="BY46" s="79">
        <v>570</v>
      </c>
      <c r="BZ46" s="79">
        <v>555</v>
      </c>
    </row>
    <row r="47" spans="1:78" x14ac:dyDescent="0.35">
      <c r="A47" s="104">
        <v>43441</v>
      </c>
      <c r="B47" s="79">
        <v>325</v>
      </c>
      <c r="C47" s="79">
        <v>343</v>
      </c>
      <c r="D47" s="79">
        <v>320</v>
      </c>
      <c r="E47" s="79">
        <v>310</v>
      </c>
      <c r="F47" s="79">
        <v>355</v>
      </c>
      <c r="G47" s="79">
        <v>370</v>
      </c>
      <c r="H47" s="79">
        <v>350</v>
      </c>
      <c r="I47" s="79">
        <v>454</v>
      </c>
      <c r="J47" s="79">
        <v>410</v>
      </c>
      <c r="K47" s="79">
        <v>391</v>
      </c>
      <c r="L47" s="79">
        <v>380</v>
      </c>
      <c r="M47" s="79">
        <v>405</v>
      </c>
      <c r="N47" s="79">
        <v>410</v>
      </c>
      <c r="O47" s="79">
        <v>380</v>
      </c>
      <c r="P47" s="185">
        <v>302</v>
      </c>
      <c r="Q47" s="94">
        <v>305</v>
      </c>
      <c r="R47" s="79">
        <v>307</v>
      </c>
      <c r="S47" s="79">
        <v>150</v>
      </c>
      <c r="T47" s="79">
        <v>364</v>
      </c>
      <c r="U47" s="79">
        <v>255</v>
      </c>
      <c r="V47" s="79">
        <v>392</v>
      </c>
      <c r="W47" s="185">
        <v>375</v>
      </c>
      <c r="X47" s="79">
        <v>385</v>
      </c>
      <c r="Y47" s="79">
        <v>380</v>
      </c>
      <c r="Z47" s="79">
        <v>347.5</v>
      </c>
      <c r="AA47" s="79">
        <v>368.5</v>
      </c>
      <c r="AB47" s="79">
        <v>240</v>
      </c>
      <c r="AC47" s="79">
        <v>250</v>
      </c>
      <c r="AD47" s="79">
        <v>245</v>
      </c>
      <c r="AE47" s="185">
        <v>289</v>
      </c>
      <c r="AF47" s="79">
        <v>294</v>
      </c>
      <c r="AG47" s="102">
        <v>282.5</v>
      </c>
      <c r="AH47" s="102">
        <v>287.5</v>
      </c>
      <c r="AI47" s="102">
        <v>280</v>
      </c>
      <c r="AJ47" s="103"/>
      <c r="AK47" s="79">
        <v>90</v>
      </c>
      <c r="AL47" s="79">
        <v>172.5</v>
      </c>
      <c r="AM47" s="79">
        <v>192.5</v>
      </c>
      <c r="AN47" s="79">
        <v>287.68</v>
      </c>
      <c r="AO47" s="79">
        <v>288</v>
      </c>
      <c r="AP47" s="79">
        <v>378</v>
      </c>
      <c r="AQ47" s="79">
        <v>380</v>
      </c>
      <c r="AR47" s="79">
        <v>379</v>
      </c>
      <c r="AS47" s="79">
        <v>1650</v>
      </c>
      <c r="AT47" s="79">
        <v>312.5</v>
      </c>
      <c r="AU47" s="79">
        <v>306.68400000000003</v>
      </c>
      <c r="AV47" s="79">
        <v>307</v>
      </c>
      <c r="AW47" s="79">
        <v>380</v>
      </c>
      <c r="AX47" s="79">
        <v>390</v>
      </c>
      <c r="AY47" s="79">
        <v>385</v>
      </c>
      <c r="AZ47" s="79">
        <v>355</v>
      </c>
      <c r="BA47" s="79">
        <v>360</v>
      </c>
      <c r="BB47" s="79">
        <v>357.5</v>
      </c>
      <c r="BC47" s="185">
        <v>2420</v>
      </c>
      <c r="BD47" s="79">
        <v>2500</v>
      </c>
      <c r="BE47" s="79">
        <v>2460</v>
      </c>
      <c r="BF47" s="178">
        <v>283</v>
      </c>
      <c r="BG47" s="178">
        <v>285</v>
      </c>
      <c r="BH47" s="79">
        <v>284</v>
      </c>
      <c r="BI47" s="79">
        <v>320</v>
      </c>
      <c r="BJ47" s="79">
        <v>22100</v>
      </c>
      <c r="BK47" s="79">
        <v>342.78</v>
      </c>
      <c r="BL47" s="182"/>
      <c r="BM47" s="79">
        <v>278</v>
      </c>
      <c r="BN47" s="174">
        <v>280</v>
      </c>
      <c r="BO47" s="80">
        <v>290</v>
      </c>
      <c r="BP47" s="79">
        <v>335</v>
      </c>
      <c r="BQ47" s="79">
        <v>312.5</v>
      </c>
      <c r="BR47" s="79">
        <v>314.48000000000008</v>
      </c>
      <c r="BT47" s="79">
        <v>327.5</v>
      </c>
      <c r="BU47" s="174">
        <v>300</v>
      </c>
      <c r="BV47" s="79">
        <v>330</v>
      </c>
      <c r="BW47" s="79">
        <v>315</v>
      </c>
      <c r="BX47" s="79">
        <v>540</v>
      </c>
      <c r="BY47" s="79">
        <v>570</v>
      </c>
      <c r="BZ47" s="79">
        <v>555</v>
      </c>
    </row>
    <row r="48" spans="1:78" x14ac:dyDescent="0.35">
      <c r="A48" s="104">
        <v>43448</v>
      </c>
      <c r="B48" s="79">
        <v>325</v>
      </c>
      <c r="C48" s="79">
        <v>343</v>
      </c>
      <c r="D48" s="79">
        <v>320</v>
      </c>
      <c r="E48" s="79">
        <v>310</v>
      </c>
      <c r="F48" s="79">
        <v>355</v>
      </c>
      <c r="G48" s="79">
        <v>370</v>
      </c>
      <c r="H48" s="79">
        <v>350</v>
      </c>
      <c r="I48" s="79">
        <v>454</v>
      </c>
      <c r="J48" s="79">
        <v>410</v>
      </c>
      <c r="K48" s="79">
        <v>391</v>
      </c>
      <c r="L48" s="79">
        <v>380</v>
      </c>
      <c r="M48" s="79">
        <v>405</v>
      </c>
      <c r="N48" s="79">
        <v>410</v>
      </c>
      <c r="O48" s="79">
        <v>380</v>
      </c>
      <c r="P48" s="185">
        <v>302</v>
      </c>
      <c r="Q48" s="94">
        <v>295</v>
      </c>
      <c r="R48" s="79">
        <v>307</v>
      </c>
      <c r="S48" s="79">
        <v>135</v>
      </c>
      <c r="T48" s="79">
        <v>364</v>
      </c>
      <c r="U48" s="79">
        <v>255</v>
      </c>
      <c r="V48" s="79">
        <v>392</v>
      </c>
      <c r="W48" s="185">
        <v>370</v>
      </c>
      <c r="X48" s="79">
        <v>380</v>
      </c>
      <c r="Y48" s="79">
        <v>375</v>
      </c>
      <c r="Z48" s="79">
        <v>342.5</v>
      </c>
      <c r="AA48" s="79">
        <v>358.5</v>
      </c>
      <c r="AB48" s="79">
        <v>240</v>
      </c>
      <c r="AC48" s="79">
        <v>240</v>
      </c>
      <c r="AD48" s="79">
        <v>240</v>
      </c>
      <c r="AE48" s="185">
        <v>289</v>
      </c>
      <c r="AF48" s="79">
        <v>294</v>
      </c>
      <c r="AG48" s="102">
        <v>282.5</v>
      </c>
      <c r="AH48" s="102">
        <v>287.5</v>
      </c>
      <c r="AI48" s="102">
        <v>280</v>
      </c>
      <c r="AJ48" s="103"/>
      <c r="AK48" s="79">
        <v>80</v>
      </c>
      <c r="AL48" s="79">
        <v>152.5</v>
      </c>
      <c r="AM48" s="79">
        <v>172.5</v>
      </c>
      <c r="AN48" s="79">
        <v>281.05</v>
      </c>
      <c r="AO48" s="79">
        <v>288</v>
      </c>
      <c r="AP48" s="79">
        <v>378</v>
      </c>
      <c r="AQ48" s="79">
        <v>380</v>
      </c>
      <c r="AR48" s="79">
        <v>379</v>
      </c>
      <c r="AS48" s="79">
        <v>1600</v>
      </c>
      <c r="AT48" s="79">
        <v>290</v>
      </c>
      <c r="AU48" s="79">
        <v>300.05</v>
      </c>
      <c r="AV48" s="79">
        <v>307</v>
      </c>
      <c r="AW48" s="79">
        <v>375</v>
      </c>
      <c r="AX48" s="79">
        <v>380</v>
      </c>
      <c r="AY48" s="79">
        <v>377.5</v>
      </c>
      <c r="AZ48" s="79">
        <v>355</v>
      </c>
      <c r="BA48" s="79">
        <v>360</v>
      </c>
      <c r="BB48" s="79">
        <v>357.5</v>
      </c>
      <c r="BC48" s="185">
        <v>2520</v>
      </c>
      <c r="BD48" s="79">
        <v>2590</v>
      </c>
      <c r="BE48" s="79">
        <v>2555</v>
      </c>
      <c r="BF48" s="178">
        <v>280</v>
      </c>
      <c r="BG48" s="178">
        <v>283</v>
      </c>
      <c r="BH48" s="79">
        <v>281.5</v>
      </c>
      <c r="BI48" s="79">
        <v>312.5</v>
      </c>
      <c r="BJ48" s="79">
        <v>21400</v>
      </c>
      <c r="BK48" s="79">
        <v>337.5</v>
      </c>
      <c r="BL48" s="182"/>
      <c r="BM48" s="79">
        <v>278</v>
      </c>
      <c r="BN48" s="174">
        <v>280</v>
      </c>
      <c r="BO48" s="80">
        <v>290</v>
      </c>
      <c r="BP48" s="79">
        <v>335</v>
      </c>
      <c r="BQ48" s="79">
        <v>312.5</v>
      </c>
      <c r="BR48" s="79">
        <v>307.82600000000002</v>
      </c>
      <c r="BT48" s="79">
        <v>322.5</v>
      </c>
      <c r="BU48" s="174">
        <v>300</v>
      </c>
      <c r="BV48" s="79">
        <v>330</v>
      </c>
      <c r="BW48" s="79">
        <v>315</v>
      </c>
      <c r="BX48" s="79">
        <v>500</v>
      </c>
      <c r="BY48" s="79">
        <v>530</v>
      </c>
      <c r="BZ48" s="79">
        <v>515</v>
      </c>
    </row>
    <row r="49" spans="1:78" x14ac:dyDescent="0.35">
      <c r="A49" s="104">
        <v>43455</v>
      </c>
      <c r="B49" s="79">
        <v>325</v>
      </c>
      <c r="C49" s="79">
        <v>343</v>
      </c>
      <c r="D49" s="79">
        <v>320</v>
      </c>
      <c r="E49" s="79">
        <v>310</v>
      </c>
      <c r="F49" s="79">
        <v>355</v>
      </c>
      <c r="G49" s="79">
        <v>370</v>
      </c>
      <c r="H49" s="79">
        <v>350</v>
      </c>
      <c r="I49" s="79">
        <v>454</v>
      </c>
      <c r="J49" s="79">
        <v>410</v>
      </c>
      <c r="K49" s="79">
        <v>391</v>
      </c>
      <c r="L49" s="79">
        <v>380</v>
      </c>
      <c r="M49" s="79">
        <v>405</v>
      </c>
      <c r="N49" s="79">
        <v>410</v>
      </c>
      <c r="O49" s="79">
        <v>380</v>
      </c>
      <c r="P49" s="185">
        <v>302</v>
      </c>
      <c r="Q49" s="94">
        <v>295</v>
      </c>
      <c r="R49" s="79">
        <v>307</v>
      </c>
      <c r="S49" s="79">
        <v>135</v>
      </c>
      <c r="T49" s="79">
        <v>364</v>
      </c>
      <c r="U49" s="79">
        <v>255</v>
      </c>
      <c r="V49" s="79">
        <v>392</v>
      </c>
      <c r="W49" s="185">
        <v>360</v>
      </c>
      <c r="X49" s="79">
        <v>370</v>
      </c>
      <c r="Y49" s="79">
        <v>365</v>
      </c>
      <c r="Z49" s="79">
        <v>337.5</v>
      </c>
      <c r="AA49" s="79">
        <v>348.5</v>
      </c>
      <c r="AB49" s="79">
        <v>230</v>
      </c>
      <c r="AC49" s="79">
        <v>230</v>
      </c>
      <c r="AD49" s="79">
        <v>230</v>
      </c>
      <c r="AE49" s="185">
        <v>272</v>
      </c>
      <c r="AF49" s="79">
        <v>277</v>
      </c>
      <c r="AG49" s="102">
        <v>275</v>
      </c>
      <c r="AH49" s="102">
        <v>280</v>
      </c>
      <c r="AI49" s="102">
        <v>275</v>
      </c>
      <c r="AJ49" s="103"/>
      <c r="AK49" s="79">
        <v>80</v>
      </c>
      <c r="AL49" s="79">
        <v>152.5</v>
      </c>
      <c r="AM49" s="79">
        <v>172.5</v>
      </c>
      <c r="AN49" s="79">
        <v>267</v>
      </c>
      <c r="AO49" s="79">
        <v>277</v>
      </c>
      <c r="AP49" s="79">
        <v>365</v>
      </c>
      <c r="AQ49" s="79">
        <v>375</v>
      </c>
      <c r="AR49" s="79">
        <v>370</v>
      </c>
      <c r="AS49" s="79">
        <v>1535</v>
      </c>
      <c r="AT49" s="79">
        <v>285</v>
      </c>
      <c r="AU49" s="79">
        <v>285.99599999999998</v>
      </c>
      <c r="AV49" s="79">
        <v>296</v>
      </c>
      <c r="AW49" s="79">
        <v>375</v>
      </c>
      <c r="AX49" s="79">
        <v>380</v>
      </c>
      <c r="AY49" s="79">
        <v>377.5</v>
      </c>
      <c r="AZ49" s="79">
        <v>340</v>
      </c>
      <c r="BA49" s="79">
        <v>355</v>
      </c>
      <c r="BB49" s="79">
        <v>347.5</v>
      </c>
      <c r="BC49" s="185">
        <v>2600</v>
      </c>
      <c r="BD49" s="79">
        <v>2750</v>
      </c>
      <c r="BE49" s="79">
        <v>2675</v>
      </c>
      <c r="BF49" s="178">
        <v>275</v>
      </c>
      <c r="BG49" s="178">
        <v>275</v>
      </c>
      <c r="BH49" s="79">
        <v>275</v>
      </c>
      <c r="BI49" s="79">
        <v>310</v>
      </c>
      <c r="BJ49" s="79">
        <v>21200</v>
      </c>
      <c r="BK49" s="79">
        <v>331.98</v>
      </c>
      <c r="BL49" s="182"/>
      <c r="BM49" s="79">
        <v>262</v>
      </c>
      <c r="BN49" s="174">
        <v>280</v>
      </c>
      <c r="BO49" s="80">
        <v>287.5</v>
      </c>
      <c r="BP49" s="79">
        <v>335</v>
      </c>
      <c r="BQ49" s="79">
        <v>300</v>
      </c>
      <c r="BR49" s="79">
        <v>294.13</v>
      </c>
      <c r="BT49" s="79">
        <v>316.5</v>
      </c>
      <c r="BU49" s="174">
        <v>300</v>
      </c>
      <c r="BV49" s="79">
        <v>330</v>
      </c>
      <c r="BW49" s="79">
        <v>315</v>
      </c>
      <c r="BX49" s="79">
        <v>500</v>
      </c>
      <c r="BY49" s="79">
        <v>530</v>
      </c>
      <c r="BZ49" s="79">
        <v>515</v>
      </c>
    </row>
    <row r="50" spans="1:78" x14ac:dyDescent="0.35">
      <c r="A50" s="104">
        <v>43462</v>
      </c>
      <c r="B50" s="79">
        <v>325</v>
      </c>
      <c r="C50" s="79">
        <v>343</v>
      </c>
      <c r="D50" s="79">
        <v>320</v>
      </c>
      <c r="E50" s="79">
        <v>310</v>
      </c>
      <c r="F50" s="79">
        <v>355</v>
      </c>
      <c r="G50" s="79">
        <v>370</v>
      </c>
      <c r="H50" s="79">
        <v>350</v>
      </c>
      <c r="I50" s="79">
        <v>454</v>
      </c>
      <c r="J50" s="79">
        <v>410</v>
      </c>
      <c r="K50" s="79">
        <v>391</v>
      </c>
      <c r="L50" s="79">
        <v>380</v>
      </c>
      <c r="M50" s="79">
        <v>405</v>
      </c>
      <c r="N50" s="79">
        <v>410</v>
      </c>
      <c r="O50" s="79">
        <v>380</v>
      </c>
      <c r="P50" s="185">
        <v>302</v>
      </c>
      <c r="Q50" s="94">
        <v>286</v>
      </c>
      <c r="R50" s="79">
        <v>307</v>
      </c>
      <c r="S50" s="79">
        <v>135</v>
      </c>
      <c r="T50" s="79">
        <v>364</v>
      </c>
      <c r="U50" s="79">
        <v>255</v>
      </c>
      <c r="V50" s="79">
        <v>392</v>
      </c>
      <c r="W50" s="185">
        <v>360</v>
      </c>
      <c r="X50" s="79">
        <v>370</v>
      </c>
      <c r="Y50" s="79">
        <v>365</v>
      </c>
      <c r="Z50" s="79">
        <v>337.5</v>
      </c>
      <c r="AA50" s="79">
        <v>348.5</v>
      </c>
      <c r="AB50" s="79">
        <v>230</v>
      </c>
      <c r="AC50" s="79">
        <v>230</v>
      </c>
      <c r="AD50" s="79">
        <v>230</v>
      </c>
      <c r="AE50" s="185">
        <v>272</v>
      </c>
      <c r="AF50" s="79">
        <v>277</v>
      </c>
      <c r="AG50" s="102">
        <v>275</v>
      </c>
      <c r="AH50" s="102">
        <v>280</v>
      </c>
      <c r="AI50" s="102">
        <v>275</v>
      </c>
      <c r="AJ50" s="103"/>
      <c r="AK50" s="79">
        <v>80</v>
      </c>
      <c r="AL50" s="79">
        <v>152.5</v>
      </c>
      <c r="AM50" s="79">
        <v>172.5</v>
      </c>
      <c r="AN50" s="79">
        <v>266.08</v>
      </c>
      <c r="AO50" s="79">
        <v>277</v>
      </c>
      <c r="AP50" s="79">
        <v>365</v>
      </c>
      <c r="AQ50" s="79">
        <v>375</v>
      </c>
      <c r="AR50" s="79">
        <v>370</v>
      </c>
      <c r="AS50" s="79">
        <v>1535</v>
      </c>
      <c r="AT50" s="79">
        <v>285</v>
      </c>
      <c r="AU50" s="79">
        <v>284.99799999999999</v>
      </c>
      <c r="AV50" s="79">
        <v>296</v>
      </c>
      <c r="AW50" s="79">
        <v>370</v>
      </c>
      <c r="AX50" s="79">
        <v>375</v>
      </c>
      <c r="AY50" s="79">
        <v>372.5</v>
      </c>
      <c r="AZ50" s="79">
        <v>340</v>
      </c>
      <c r="BA50" s="79">
        <v>350</v>
      </c>
      <c r="BB50" s="79">
        <v>345</v>
      </c>
      <c r="BC50" s="185">
        <v>2570</v>
      </c>
      <c r="BD50" s="79">
        <v>2730</v>
      </c>
      <c r="BE50" s="79">
        <v>2650</v>
      </c>
      <c r="BF50" s="178">
        <v>275</v>
      </c>
      <c r="BG50" s="178">
        <v>275</v>
      </c>
      <c r="BH50" s="79">
        <v>275</v>
      </c>
      <c r="BI50" s="79">
        <v>305</v>
      </c>
      <c r="BJ50" s="79">
        <v>20900</v>
      </c>
      <c r="BK50" s="79">
        <v>325.74</v>
      </c>
      <c r="BL50" s="182"/>
      <c r="BM50" s="79">
        <v>262</v>
      </c>
      <c r="BN50" s="174">
        <v>280</v>
      </c>
      <c r="BO50" s="80">
        <v>287.5</v>
      </c>
      <c r="BP50" s="79">
        <v>335</v>
      </c>
      <c r="BQ50" s="79">
        <v>300</v>
      </c>
      <c r="BR50" s="79">
        <v>293.80999999999995</v>
      </c>
      <c r="BT50" s="79">
        <v>316.5</v>
      </c>
      <c r="BU50" s="174">
        <v>300</v>
      </c>
      <c r="BV50" s="79">
        <v>330</v>
      </c>
      <c r="BW50" s="79">
        <v>315</v>
      </c>
      <c r="BX50" s="79">
        <v>500</v>
      </c>
      <c r="BY50" s="79">
        <v>530</v>
      </c>
      <c r="BZ50" s="79">
        <v>515</v>
      </c>
    </row>
    <row r="51" spans="1:78" x14ac:dyDescent="0.35">
      <c r="A51" s="104">
        <v>43469</v>
      </c>
      <c r="B51" s="79">
        <v>325</v>
      </c>
      <c r="C51" s="79">
        <v>343</v>
      </c>
      <c r="D51" s="79">
        <v>320</v>
      </c>
      <c r="E51" s="79">
        <v>310</v>
      </c>
      <c r="F51" s="79">
        <v>355</v>
      </c>
      <c r="G51" s="79">
        <v>370</v>
      </c>
      <c r="H51" s="79">
        <v>350</v>
      </c>
      <c r="I51" s="79">
        <v>454</v>
      </c>
      <c r="J51" s="79">
        <v>410</v>
      </c>
      <c r="K51" s="79">
        <v>391</v>
      </c>
      <c r="L51" s="79">
        <v>380</v>
      </c>
      <c r="M51" s="79">
        <v>405</v>
      </c>
      <c r="N51" s="79">
        <v>410</v>
      </c>
      <c r="O51" s="79">
        <v>380</v>
      </c>
      <c r="P51" s="185">
        <v>302</v>
      </c>
      <c r="Q51" s="94">
        <v>283</v>
      </c>
      <c r="R51" s="79">
        <v>307</v>
      </c>
      <c r="S51" s="79">
        <v>120</v>
      </c>
      <c r="T51" s="79">
        <v>364</v>
      </c>
      <c r="U51" s="79">
        <v>255</v>
      </c>
      <c r="V51" s="79">
        <v>392</v>
      </c>
      <c r="W51" s="185">
        <v>365</v>
      </c>
      <c r="X51" s="79">
        <v>365</v>
      </c>
      <c r="Y51" s="79">
        <v>365</v>
      </c>
      <c r="Z51" s="79">
        <v>337.5</v>
      </c>
      <c r="AA51" s="79">
        <v>352</v>
      </c>
      <c r="AB51" s="79">
        <v>230</v>
      </c>
      <c r="AC51" s="79">
        <v>230</v>
      </c>
      <c r="AD51" s="79">
        <v>230</v>
      </c>
      <c r="AE51" s="185">
        <v>258.5</v>
      </c>
      <c r="AF51" s="79">
        <v>263.5</v>
      </c>
      <c r="AG51" s="102">
        <v>275</v>
      </c>
      <c r="AH51" s="102">
        <v>280</v>
      </c>
      <c r="AI51" s="102">
        <v>275</v>
      </c>
      <c r="AJ51" s="103"/>
      <c r="AK51" s="79">
        <v>80</v>
      </c>
      <c r="AL51" s="79">
        <v>152.5</v>
      </c>
      <c r="AM51" s="79">
        <v>172.5</v>
      </c>
      <c r="AN51" s="79">
        <v>258.16000000000003</v>
      </c>
      <c r="AO51" s="79">
        <v>257.5</v>
      </c>
      <c r="AP51" s="79">
        <v>365</v>
      </c>
      <c r="AQ51" s="79">
        <v>370</v>
      </c>
      <c r="AR51" s="79">
        <v>367.5</v>
      </c>
      <c r="AS51" s="79">
        <v>1515</v>
      </c>
      <c r="AT51" s="79">
        <v>279.5</v>
      </c>
      <c r="AU51" s="79">
        <v>277.55799999999999</v>
      </c>
      <c r="AV51" s="79">
        <v>285</v>
      </c>
      <c r="AW51" s="79">
        <v>365</v>
      </c>
      <c r="AX51" s="79">
        <v>370</v>
      </c>
      <c r="AY51" s="79">
        <v>367.5</v>
      </c>
      <c r="AZ51" s="79">
        <v>340</v>
      </c>
      <c r="BA51" s="79">
        <v>345</v>
      </c>
      <c r="BB51" s="79">
        <v>342.5</v>
      </c>
      <c r="BC51" s="185">
        <v>2570</v>
      </c>
      <c r="BD51" s="79">
        <v>2730</v>
      </c>
      <c r="BE51" s="79">
        <v>2650</v>
      </c>
      <c r="BF51" s="178">
        <v>265</v>
      </c>
      <c r="BG51" s="178">
        <v>270</v>
      </c>
      <c r="BH51" s="79">
        <v>267.5</v>
      </c>
      <c r="BI51" s="79">
        <v>302.5</v>
      </c>
      <c r="BJ51" s="79">
        <v>20500</v>
      </c>
      <c r="BK51" s="79">
        <v>318.39</v>
      </c>
      <c r="BL51" s="182"/>
      <c r="BM51" s="79">
        <v>247.5</v>
      </c>
      <c r="BN51" s="174">
        <v>280</v>
      </c>
      <c r="BO51" s="80">
        <v>287.5</v>
      </c>
      <c r="BP51" s="79">
        <v>335</v>
      </c>
      <c r="BQ51" s="79">
        <v>300</v>
      </c>
      <c r="BR51" s="79">
        <v>286.01000000000005</v>
      </c>
      <c r="BT51" s="79">
        <v>316.5</v>
      </c>
      <c r="BU51" s="174">
        <v>300</v>
      </c>
      <c r="BV51" s="79">
        <v>330</v>
      </c>
      <c r="BW51" s="79">
        <v>315</v>
      </c>
      <c r="BX51" s="79">
        <v>500</v>
      </c>
      <c r="BY51" s="79">
        <v>530</v>
      </c>
      <c r="BZ51" s="79">
        <v>515</v>
      </c>
    </row>
    <row r="52" spans="1:78" x14ac:dyDescent="0.35">
      <c r="A52" s="104">
        <v>43476</v>
      </c>
      <c r="B52" s="79">
        <v>295</v>
      </c>
      <c r="C52" s="79">
        <v>310</v>
      </c>
      <c r="D52" s="79">
        <v>290</v>
      </c>
      <c r="E52" s="79">
        <v>280</v>
      </c>
      <c r="F52" s="79">
        <v>325</v>
      </c>
      <c r="G52" s="79">
        <v>335</v>
      </c>
      <c r="H52" s="79">
        <v>310</v>
      </c>
      <c r="I52" s="79">
        <v>424</v>
      </c>
      <c r="J52" s="79">
        <v>380</v>
      </c>
      <c r="K52" s="79">
        <v>361</v>
      </c>
      <c r="L52" s="79">
        <v>350</v>
      </c>
      <c r="M52" s="79">
        <v>375</v>
      </c>
      <c r="N52" s="79">
        <v>380</v>
      </c>
      <c r="O52" s="79">
        <v>350</v>
      </c>
      <c r="P52" s="185">
        <v>260</v>
      </c>
      <c r="Q52" s="94">
        <v>275.52999999999997</v>
      </c>
      <c r="R52" s="79">
        <v>265</v>
      </c>
      <c r="S52" s="79">
        <v>110</v>
      </c>
      <c r="T52" s="79">
        <v>324</v>
      </c>
      <c r="U52" s="79">
        <v>215</v>
      </c>
      <c r="V52" s="79">
        <v>352</v>
      </c>
      <c r="W52" s="185">
        <v>350</v>
      </c>
      <c r="X52" s="79">
        <v>360</v>
      </c>
      <c r="Y52" s="79">
        <v>355</v>
      </c>
      <c r="Z52" s="79">
        <v>315</v>
      </c>
      <c r="AA52" s="79">
        <v>342</v>
      </c>
      <c r="AB52" s="79">
        <v>230</v>
      </c>
      <c r="AC52" s="79">
        <v>230</v>
      </c>
      <c r="AD52" s="79">
        <v>230</v>
      </c>
      <c r="AE52" s="185">
        <v>258.5</v>
      </c>
      <c r="AF52" s="79">
        <v>263.5</v>
      </c>
      <c r="AG52" s="102">
        <v>275</v>
      </c>
      <c r="AH52" s="102">
        <v>280</v>
      </c>
      <c r="AI52" s="102">
        <v>275</v>
      </c>
      <c r="AJ52" s="103"/>
      <c r="AK52" s="79">
        <v>80</v>
      </c>
      <c r="AL52" s="79">
        <v>152.5</v>
      </c>
      <c r="AM52" s="79">
        <v>172.5</v>
      </c>
      <c r="AN52" s="79">
        <v>252.63</v>
      </c>
      <c r="AO52" s="79">
        <v>259</v>
      </c>
      <c r="AP52" s="79">
        <v>340</v>
      </c>
      <c r="AQ52" s="79">
        <v>360</v>
      </c>
      <c r="AR52" s="79">
        <v>350</v>
      </c>
      <c r="AS52" s="79">
        <v>1520</v>
      </c>
      <c r="AT52" s="79">
        <v>280</v>
      </c>
      <c r="AU52" s="79">
        <v>271.63</v>
      </c>
      <c r="AV52" s="79">
        <v>285</v>
      </c>
      <c r="AW52" s="79">
        <v>360</v>
      </c>
      <c r="AX52" s="79">
        <v>365</v>
      </c>
      <c r="AY52" s="79">
        <v>362.5</v>
      </c>
      <c r="AZ52" s="79">
        <v>320</v>
      </c>
      <c r="BA52" s="79">
        <v>335</v>
      </c>
      <c r="BB52" s="79">
        <v>327.5</v>
      </c>
      <c r="BC52" s="185">
        <v>2570</v>
      </c>
      <c r="BD52" s="79">
        <v>2730</v>
      </c>
      <c r="BE52" s="79">
        <v>2650</v>
      </c>
      <c r="BF52" s="178">
        <v>260</v>
      </c>
      <c r="BG52" s="178">
        <v>265</v>
      </c>
      <c r="BH52" s="79">
        <v>262.5</v>
      </c>
      <c r="BI52" s="79">
        <v>292.5</v>
      </c>
      <c r="BJ52" s="79">
        <v>20100</v>
      </c>
      <c r="BK52" s="79">
        <v>319.24</v>
      </c>
      <c r="BL52" s="182"/>
      <c r="BM52" s="79">
        <v>249</v>
      </c>
      <c r="BN52" s="174">
        <v>280</v>
      </c>
      <c r="BO52" s="80">
        <v>287.5</v>
      </c>
      <c r="BP52" s="79">
        <v>295</v>
      </c>
      <c r="BQ52" s="79">
        <v>300</v>
      </c>
      <c r="BR52" s="79">
        <v>280.08799999999997</v>
      </c>
      <c r="BT52" s="79">
        <v>312.5</v>
      </c>
      <c r="BU52" s="174">
        <v>300</v>
      </c>
      <c r="BV52" s="79">
        <v>330</v>
      </c>
      <c r="BW52" s="79">
        <v>315</v>
      </c>
      <c r="BX52" s="79">
        <v>500</v>
      </c>
      <c r="BY52" s="79">
        <v>530</v>
      </c>
      <c r="BZ52" s="79">
        <v>515</v>
      </c>
    </row>
    <row r="53" spans="1:78" x14ac:dyDescent="0.35">
      <c r="A53" s="104">
        <v>43483</v>
      </c>
      <c r="B53" s="79">
        <v>295</v>
      </c>
      <c r="C53" s="79">
        <v>310</v>
      </c>
      <c r="D53" s="79">
        <v>290</v>
      </c>
      <c r="E53" s="79">
        <v>280</v>
      </c>
      <c r="F53" s="79">
        <v>325</v>
      </c>
      <c r="G53" s="79">
        <v>335</v>
      </c>
      <c r="H53" s="79">
        <v>310</v>
      </c>
      <c r="I53" s="79">
        <v>424</v>
      </c>
      <c r="J53" s="79">
        <v>380</v>
      </c>
      <c r="K53" s="79">
        <v>361</v>
      </c>
      <c r="L53" s="79">
        <v>350</v>
      </c>
      <c r="M53" s="79">
        <v>375</v>
      </c>
      <c r="N53" s="79">
        <v>380</v>
      </c>
      <c r="O53" s="79">
        <v>350</v>
      </c>
      <c r="P53" s="185">
        <v>260</v>
      </c>
      <c r="Q53" s="94">
        <v>272.47000000000003</v>
      </c>
      <c r="R53" s="79">
        <v>265</v>
      </c>
      <c r="S53" s="79">
        <v>110</v>
      </c>
      <c r="T53" s="79">
        <v>324</v>
      </c>
      <c r="U53" s="79">
        <v>215</v>
      </c>
      <c r="V53" s="79">
        <v>352</v>
      </c>
      <c r="W53" s="185">
        <v>345</v>
      </c>
      <c r="X53" s="79">
        <v>350</v>
      </c>
      <c r="Y53" s="79">
        <v>347.5</v>
      </c>
      <c r="Z53" s="79">
        <v>311</v>
      </c>
      <c r="AA53" s="79">
        <v>334.5</v>
      </c>
      <c r="AB53" s="79">
        <v>200</v>
      </c>
      <c r="AC53" s="79">
        <v>210</v>
      </c>
      <c r="AD53" s="79">
        <v>205</v>
      </c>
      <c r="AE53" s="185">
        <v>264</v>
      </c>
      <c r="AF53" s="79">
        <v>269</v>
      </c>
      <c r="AG53" s="102">
        <v>275</v>
      </c>
      <c r="AH53" s="102">
        <v>280</v>
      </c>
      <c r="AI53" s="102">
        <v>270</v>
      </c>
      <c r="AJ53" s="103"/>
      <c r="AK53" s="79">
        <v>75</v>
      </c>
      <c r="AL53" s="79">
        <v>132.5</v>
      </c>
      <c r="AM53" s="79">
        <v>152.5</v>
      </c>
      <c r="AN53" s="79">
        <v>253.28</v>
      </c>
      <c r="AO53" s="79">
        <v>269.5</v>
      </c>
      <c r="AP53" s="79">
        <v>340</v>
      </c>
      <c r="AQ53" s="79">
        <v>345</v>
      </c>
      <c r="AR53" s="79">
        <v>342.5</v>
      </c>
      <c r="AS53" s="79">
        <v>1540</v>
      </c>
      <c r="AT53" s="79">
        <v>289</v>
      </c>
      <c r="AU53" s="79">
        <v>272.28399999999999</v>
      </c>
      <c r="AV53" s="79">
        <v>291.5</v>
      </c>
      <c r="AW53" s="79">
        <v>355</v>
      </c>
      <c r="AX53" s="79">
        <v>360</v>
      </c>
      <c r="AY53" s="79">
        <v>357.5</v>
      </c>
      <c r="AZ53" s="79">
        <v>320</v>
      </c>
      <c r="BA53" s="79">
        <v>330</v>
      </c>
      <c r="BB53" s="79">
        <v>325</v>
      </c>
      <c r="BC53" s="185">
        <v>2650</v>
      </c>
      <c r="BD53" s="79">
        <v>2780</v>
      </c>
      <c r="BE53" s="79">
        <v>2715</v>
      </c>
      <c r="BF53" s="178">
        <v>260</v>
      </c>
      <c r="BG53" s="178">
        <v>265</v>
      </c>
      <c r="BH53" s="79">
        <v>262.5</v>
      </c>
      <c r="BI53" s="79">
        <v>295</v>
      </c>
      <c r="BJ53" s="79">
        <v>19800</v>
      </c>
      <c r="BK53" s="79">
        <v>318.73</v>
      </c>
      <c r="BL53" s="182"/>
      <c r="BM53" s="79">
        <v>259.5</v>
      </c>
      <c r="BN53" s="174">
        <v>280</v>
      </c>
      <c r="BO53" s="80">
        <v>277.5</v>
      </c>
      <c r="BP53" s="79">
        <v>295</v>
      </c>
      <c r="BQ53" s="79">
        <v>280</v>
      </c>
      <c r="BR53" s="79">
        <v>280.74200000000002</v>
      </c>
      <c r="BT53" s="79">
        <v>306.5</v>
      </c>
      <c r="BU53" s="174">
        <v>300</v>
      </c>
      <c r="BV53" s="79">
        <v>330</v>
      </c>
      <c r="BW53" s="79">
        <v>315</v>
      </c>
      <c r="BX53" s="79">
        <v>500</v>
      </c>
      <c r="BY53" s="79">
        <v>530</v>
      </c>
      <c r="BZ53" s="79">
        <v>515</v>
      </c>
    </row>
    <row r="54" spans="1:78" x14ac:dyDescent="0.35">
      <c r="A54" s="104">
        <v>43490</v>
      </c>
      <c r="B54" s="79">
        <v>295</v>
      </c>
      <c r="C54" s="79">
        <v>310</v>
      </c>
      <c r="D54" s="79">
        <v>290</v>
      </c>
      <c r="E54" s="79">
        <v>280</v>
      </c>
      <c r="F54" s="79">
        <v>325</v>
      </c>
      <c r="G54" s="79">
        <v>335</v>
      </c>
      <c r="H54" s="79">
        <v>310</v>
      </c>
      <c r="I54" s="79">
        <v>424</v>
      </c>
      <c r="J54" s="79">
        <v>380</v>
      </c>
      <c r="K54" s="79">
        <v>361</v>
      </c>
      <c r="L54" s="79">
        <v>350</v>
      </c>
      <c r="M54" s="79">
        <v>375</v>
      </c>
      <c r="N54" s="79">
        <v>380</v>
      </c>
      <c r="O54" s="79">
        <v>350</v>
      </c>
      <c r="P54" s="185">
        <v>270.5</v>
      </c>
      <c r="Q54" s="94">
        <v>272.47000000000003</v>
      </c>
      <c r="R54" s="79">
        <v>275.5</v>
      </c>
      <c r="S54" s="79">
        <v>120</v>
      </c>
      <c r="T54" s="79">
        <v>324</v>
      </c>
      <c r="U54" s="79">
        <v>215</v>
      </c>
      <c r="V54" s="79">
        <v>352</v>
      </c>
      <c r="W54" s="185">
        <v>340</v>
      </c>
      <c r="X54" s="79">
        <v>350</v>
      </c>
      <c r="Y54" s="79">
        <v>345</v>
      </c>
      <c r="Z54" s="79">
        <v>311</v>
      </c>
      <c r="AA54" s="79">
        <v>332</v>
      </c>
      <c r="AB54" s="79">
        <v>200</v>
      </c>
      <c r="AC54" s="79">
        <v>210</v>
      </c>
      <c r="AD54" s="79">
        <v>205</v>
      </c>
      <c r="AE54" s="185">
        <v>270.5</v>
      </c>
      <c r="AF54" s="79">
        <v>275.5</v>
      </c>
      <c r="AG54" s="102">
        <v>257.5</v>
      </c>
      <c r="AH54" s="102">
        <v>260</v>
      </c>
      <c r="AI54" s="102">
        <v>270</v>
      </c>
      <c r="AJ54" s="103"/>
      <c r="AK54" s="79">
        <v>77.5</v>
      </c>
      <c r="AL54" s="79">
        <v>132.5</v>
      </c>
      <c r="AM54" s="79">
        <v>152.5</v>
      </c>
      <c r="AN54" s="79">
        <v>265.97000000000003</v>
      </c>
      <c r="AO54" s="79">
        <v>269.5</v>
      </c>
      <c r="AP54" s="79">
        <v>340</v>
      </c>
      <c r="AQ54" s="79">
        <v>345</v>
      </c>
      <c r="AR54" s="79">
        <v>342.5</v>
      </c>
      <c r="AS54" s="79">
        <v>1580</v>
      </c>
      <c r="AT54" s="79">
        <v>300</v>
      </c>
      <c r="AU54" s="79">
        <v>284.97400000000005</v>
      </c>
      <c r="AV54" s="79">
        <v>298.5</v>
      </c>
      <c r="AW54" s="79">
        <v>345</v>
      </c>
      <c r="AX54" s="79">
        <v>350</v>
      </c>
      <c r="AY54" s="79">
        <v>347.5</v>
      </c>
      <c r="AZ54" s="79">
        <v>320</v>
      </c>
      <c r="BA54" s="79">
        <v>330</v>
      </c>
      <c r="BB54" s="79">
        <v>325</v>
      </c>
      <c r="BC54" s="185">
        <v>2650</v>
      </c>
      <c r="BD54" s="79">
        <v>2780</v>
      </c>
      <c r="BE54" s="79">
        <v>2715</v>
      </c>
      <c r="BF54" s="178">
        <v>267</v>
      </c>
      <c r="BG54" s="178">
        <v>270</v>
      </c>
      <c r="BH54" s="79">
        <v>268.5</v>
      </c>
      <c r="BI54" s="79">
        <v>302.5</v>
      </c>
      <c r="BJ54" s="79">
        <v>20500</v>
      </c>
      <c r="BK54" s="79">
        <v>322.33999999999997</v>
      </c>
      <c r="BL54" s="182"/>
      <c r="BM54" s="79">
        <v>259.5</v>
      </c>
      <c r="BN54" s="174">
        <v>265</v>
      </c>
      <c r="BO54" s="80">
        <v>277.5</v>
      </c>
      <c r="BP54" s="79">
        <v>295</v>
      </c>
      <c r="BQ54" s="79">
        <v>265</v>
      </c>
      <c r="BR54" s="79">
        <v>293.43400000000003</v>
      </c>
      <c r="BT54" s="79">
        <v>312.5</v>
      </c>
      <c r="BU54" s="174">
        <v>270</v>
      </c>
      <c r="BV54" s="79">
        <v>300</v>
      </c>
      <c r="BW54" s="79">
        <v>285</v>
      </c>
      <c r="BX54" s="79">
        <v>500</v>
      </c>
      <c r="BY54" s="79">
        <v>530</v>
      </c>
      <c r="BZ54" s="79">
        <v>515</v>
      </c>
    </row>
    <row r="55" spans="1:78" x14ac:dyDescent="0.35">
      <c r="A55" s="104">
        <v>43497</v>
      </c>
      <c r="B55" s="79">
        <v>295</v>
      </c>
      <c r="C55" s="79">
        <v>310</v>
      </c>
      <c r="D55" s="79">
        <v>290</v>
      </c>
      <c r="E55" s="79">
        <v>280</v>
      </c>
      <c r="F55" s="79">
        <v>325</v>
      </c>
      <c r="G55" s="79">
        <v>335</v>
      </c>
      <c r="H55" s="79">
        <v>310</v>
      </c>
      <c r="I55" s="79">
        <v>424</v>
      </c>
      <c r="J55" s="79">
        <v>380</v>
      </c>
      <c r="K55" s="79">
        <v>361</v>
      </c>
      <c r="L55" s="79">
        <v>350</v>
      </c>
      <c r="M55" s="79">
        <v>375</v>
      </c>
      <c r="N55" s="79">
        <v>380</v>
      </c>
      <c r="O55" s="79">
        <v>350</v>
      </c>
      <c r="P55" s="185">
        <v>284.60000000000002</v>
      </c>
      <c r="Q55" s="94">
        <v>272.47000000000003</v>
      </c>
      <c r="R55" s="79">
        <v>288</v>
      </c>
      <c r="S55" s="79">
        <v>140</v>
      </c>
      <c r="T55" s="79">
        <v>324</v>
      </c>
      <c r="U55" s="79">
        <v>215</v>
      </c>
      <c r="V55" s="79">
        <v>352</v>
      </c>
      <c r="W55" s="185">
        <v>340</v>
      </c>
      <c r="X55" s="79">
        <v>345</v>
      </c>
      <c r="Y55" s="79">
        <v>342.5</v>
      </c>
      <c r="Z55" s="79">
        <v>313</v>
      </c>
      <c r="AA55" s="79">
        <v>332</v>
      </c>
      <c r="AB55" s="79">
        <v>200</v>
      </c>
      <c r="AC55" s="79">
        <v>203</v>
      </c>
      <c r="AD55" s="79">
        <v>201.5</v>
      </c>
      <c r="AE55" s="185">
        <v>292</v>
      </c>
      <c r="AF55" s="79">
        <v>297</v>
      </c>
      <c r="AG55" s="102">
        <v>257.5</v>
      </c>
      <c r="AH55" s="102">
        <v>260</v>
      </c>
      <c r="AI55" s="102">
        <v>270</v>
      </c>
      <c r="AJ55" s="103"/>
      <c r="AK55" s="79">
        <v>82.5</v>
      </c>
      <c r="AL55" s="79">
        <v>132.5</v>
      </c>
      <c r="AM55" s="79">
        <v>152.5</v>
      </c>
      <c r="AN55" s="79">
        <v>278.35000000000002</v>
      </c>
      <c r="AO55" s="79">
        <v>286.5</v>
      </c>
      <c r="AP55" s="79">
        <v>335</v>
      </c>
      <c r="AQ55" s="79">
        <v>340</v>
      </c>
      <c r="AR55" s="79">
        <v>337.5</v>
      </c>
      <c r="AS55" s="79">
        <v>1642.5</v>
      </c>
      <c r="AT55" s="79">
        <v>315</v>
      </c>
      <c r="AU55" s="79">
        <v>297.35000000000002</v>
      </c>
      <c r="AV55" s="79">
        <v>304</v>
      </c>
      <c r="AW55" s="79">
        <v>360</v>
      </c>
      <c r="AX55" s="79">
        <v>360</v>
      </c>
      <c r="AY55" s="79">
        <v>360</v>
      </c>
      <c r="AZ55" s="79">
        <v>315</v>
      </c>
      <c r="BA55" s="79">
        <v>325</v>
      </c>
      <c r="BB55" s="79">
        <v>320</v>
      </c>
      <c r="BC55" s="185">
        <v>2650</v>
      </c>
      <c r="BD55" s="79">
        <v>2780</v>
      </c>
      <c r="BE55" s="79">
        <v>2715</v>
      </c>
      <c r="BF55" s="178">
        <v>270</v>
      </c>
      <c r="BG55" s="178">
        <v>280</v>
      </c>
      <c r="BH55" s="79">
        <v>275</v>
      </c>
      <c r="BI55" s="79">
        <v>302.5</v>
      </c>
      <c r="BJ55" s="79">
        <v>20200</v>
      </c>
      <c r="BK55" s="79">
        <v>328.41</v>
      </c>
      <c r="BL55" s="182"/>
      <c r="BM55" s="79">
        <v>278</v>
      </c>
      <c r="BN55" s="174">
        <v>265</v>
      </c>
      <c r="BO55" s="80">
        <v>277.5</v>
      </c>
      <c r="BP55" s="79">
        <v>295</v>
      </c>
      <c r="BQ55" s="79">
        <v>262.5</v>
      </c>
      <c r="BR55" s="79">
        <v>305.80399999999997</v>
      </c>
      <c r="BT55" s="79">
        <v>322.5</v>
      </c>
      <c r="BU55" s="174">
        <v>270</v>
      </c>
      <c r="BV55" s="79">
        <v>300</v>
      </c>
      <c r="BW55" s="79">
        <v>285</v>
      </c>
      <c r="BX55" s="79">
        <v>500</v>
      </c>
      <c r="BY55" s="79">
        <v>530</v>
      </c>
      <c r="BZ55" s="79">
        <v>515</v>
      </c>
    </row>
    <row r="56" spans="1:78" x14ac:dyDescent="0.35">
      <c r="A56" s="104">
        <v>43504</v>
      </c>
      <c r="B56" s="79">
        <v>295</v>
      </c>
      <c r="C56" s="79">
        <v>310</v>
      </c>
      <c r="D56" s="79">
        <v>290</v>
      </c>
      <c r="E56" s="79">
        <v>280</v>
      </c>
      <c r="F56" s="79">
        <v>325</v>
      </c>
      <c r="G56" s="79">
        <v>335</v>
      </c>
      <c r="H56" s="79">
        <v>310</v>
      </c>
      <c r="I56" s="79">
        <v>424</v>
      </c>
      <c r="J56" s="79">
        <v>360</v>
      </c>
      <c r="K56" s="79">
        <v>341</v>
      </c>
      <c r="L56" s="79">
        <v>330</v>
      </c>
      <c r="M56" s="79">
        <v>355</v>
      </c>
      <c r="N56" s="79">
        <v>360</v>
      </c>
      <c r="O56" s="79">
        <v>330</v>
      </c>
      <c r="P56" s="185">
        <v>296</v>
      </c>
      <c r="Q56" s="94">
        <v>284.5</v>
      </c>
      <c r="R56" s="79">
        <v>301</v>
      </c>
      <c r="S56" s="79">
        <v>140</v>
      </c>
      <c r="T56" s="79">
        <v>324</v>
      </c>
      <c r="U56" s="79">
        <v>215</v>
      </c>
      <c r="V56" s="79">
        <v>342</v>
      </c>
      <c r="W56" s="185">
        <v>350</v>
      </c>
      <c r="X56" s="79">
        <v>360</v>
      </c>
      <c r="Y56" s="79">
        <v>355</v>
      </c>
      <c r="Z56" s="79">
        <v>320.5</v>
      </c>
      <c r="AA56" s="79">
        <v>342</v>
      </c>
      <c r="AB56" s="79">
        <v>200</v>
      </c>
      <c r="AC56" s="79">
        <v>203</v>
      </c>
      <c r="AD56" s="79">
        <v>201.5</v>
      </c>
      <c r="AE56" s="185">
        <v>304.5</v>
      </c>
      <c r="AF56" s="79">
        <v>315.5</v>
      </c>
      <c r="AG56" s="102">
        <v>257.5</v>
      </c>
      <c r="AH56" s="102">
        <v>260</v>
      </c>
      <c r="AI56" s="102">
        <v>270</v>
      </c>
      <c r="AJ56" s="103"/>
      <c r="AK56" s="79">
        <v>92.5</v>
      </c>
      <c r="AL56" s="79">
        <v>132.5</v>
      </c>
      <c r="AM56" s="79">
        <v>152.5</v>
      </c>
      <c r="AN56" s="79">
        <v>299.01</v>
      </c>
      <c r="AO56" s="79">
        <v>314.5</v>
      </c>
      <c r="AP56" s="79">
        <v>350</v>
      </c>
      <c r="AQ56" s="79">
        <v>355</v>
      </c>
      <c r="AR56" s="79">
        <v>352.5</v>
      </c>
      <c r="AS56" s="79">
        <v>1735</v>
      </c>
      <c r="AT56" s="79">
        <v>330</v>
      </c>
      <c r="AU56" s="79">
        <v>318.00799999999998</v>
      </c>
      <c r="AV56" s="79">
        <v>331.5</v>
      </c>
      <c r="AW56" s="79">
        <v>370</v>
      </c>
      <c r="AX56" s="79">
        <v>370</v>
      </c>
      <c r="AY56" s="79">
        <v>370</v>
      </c>
      <c r="AZ56" s="79">
        <v>325</v>
      </c>
      <c r="BA56" s="79">
        <v>335</v>
      </c>
      <c r="BB56" s="79">
        <v>330</v>
      </c>
      <c r="BC56" s="185">
        <v>2650</v>
      </c>
      <c r="BD56" s="79">
        <v>2780</v>
      </c>
      <c r="BE56" s="79">
        <v>2715</v>
      </c>
      <c r="BF56" s="178">
        <v>270</v>
      </c>
      <c r="BG56" s="178">
        <v>280</v>
      </c>
      <c r="BH56" s="79">
        <v>275</v>
      </c>
      <c r="BI56" s="79">
        <v>312.5</v>
      </c>
      <c r="BJ56" s="79">
        <v>21700</v>
      </c>
      <c r="BK56" s="79">
        <v>342.67</v>
      </c>
      <c r="BL56" s="182"/>
      <c r="BM56" s="79">
        <v>292</v>
      </c>
      <c r="BN56" s="174">
        <v>265</v>
      </c>
      <c r="BO56" s="80">
        <v>277.5</v>
      </c>
      <c r="BP56" s="79">
        <v>295</v>
      </c>
      <c r="BQ56" s="79">
        <v>270</v>
      </c>
      <c r="BR56" s="79">
        <v>326.46200000000005</v>
      </c>
      <c r="BT56" s="79">
        <v>322.5</v>
      </c>
      <c r="BU56" s="174">
        <v>270</v>
      </c>
      <c r="BV56" s="79">
        <v>300</v>
      </c>
      <c r="BW56" s="79">
        <v>285</v>
      </c>
      <c r="BX56" s="79">
        <v>500</v>
      </c>
      <c r="BY56" s="79">
        <v>530</v>
      </c>
      <c r="BZ56" s="79">
        <v>515</v>
      </c>
    </row>
    <row r="57" spans="1:78" x14ac:dyDescent="0.35">
      <c r="A57" s="104">
        <v>43511</v>
      </c>
      <c r="B57" s="79">
        <v>295</v>
      </c>
      <c r="C57" s="79">
        <v>310</v>
      </c>
      <c r="D57" s="79">
        <v>290</v>
      </c>
      <c r="E57" s="79">
        <v>280</v>
      </c>
      <c r="F57" s="79">
        <v>325</v>
      </c>
      <c r="G57" s="79">
        <v>335</v>
      </c>
      <c r="H57" s="79">
        <v>310</v>
      </c>
      <c r="I57" s="79">
        <v>424</v>
      </c>
      <c r="J57" s="79">
        <v>360</v>
      </c>
      <c r="K57" s="79">
        <v>341</v>
      </c>
      <c r="L57" s="79">
        <v>330</v>
      </c>
      <c r="M57" s="79">
        <v>355</v>
      </c>
      <c r="N57" s="79">
        <v>360</v>
      </c>
      <c r="O57" s="79">
        <v>330</v>
      </c>
      <c r="P57" s="185">
        <v>315</v>
      </c>
      <c r="Q57" s="94">
        <v>284.5</v>
      </c>
      <c r="R57" s="79">
        <v>320</v>
      </c>
      <c r="S57" s="79">
        <v>160</v>
      </c>
      <c r="T57" s="79">
        <v>324</v>
      </c>
      <c r="U57" s="79">
        <v>215</v>
      </c>
      <c r="V57" s="79">
        <v>342</v>
      </c>
      <c r="W57" s="185">
        <v>355</v>
      </c>
      <c r="X57" s="79">
        <v>360</v>
      </c>
      <c r="Y57" s="79">
        <v>357.5</v>
      </c>
      <c r="Z57" s="79">
        <v>340</v>
      </c>
      <c r="AA57" s="79">
        <v>354.5</v>
      </c>
      <c r="AB57" s="79">
        <v>200</v>
      </c>
      <c r="AC57" s="79">
        <v>203</v>
      </c>
      <c r="AD57" s="79">
        <v>201.5</v>
      </c>
      <c r="AE57" s="185">
        <v>303</v>
      </c>
      <c r="AF57" s="79">
        <v>308</v>
      </c>
      <c r="AG57" s="102">
        <v>275</v>
      </c>
      <c r="AH57" s="102">
        <v>280</v>
      </c>
      <c r="AI57" s="102">
        <v>280</v>
      </c>
      <c r="AJ57" s="103"/>
      <c r="AK57" s="79">
        <v>102.5</v>
      </c>
      <c r="AL57" s="79">
        <v>152.5</v>
      </c>
      <c r="AM57" s="79">
        <v>172.5</v>
      </c>
      <c r="AN57" s="79">
        <v>305.35000000000002</v>
      </c>
      <c r="AO57" s="79">
        <v>302</v>
      </c>
      <c r="AP57" s="79">
        <v>355</v>
      </c>
      <c r="AQ57" s="79">
        <v>360</v>
      </c>
      <c r="AR57" s="79">
        <v>357.5</v>
      </c>
      <c r="AS57" s="79">
        <v>1750</v>
      </c>
      <c r="AT57" s="79">
        <v>337.5</v>
      </c>
      <c r="AU57" s="79">
        <v>324.346</v>
      </c>
      <c r="AV57" s="79">
        <v>331</v>
      </c>
      <c r="AW57" s="79">
        <v>375</v>
      </c>
      <c r="AX57" s="79">
        <v>375</v>
      </c>
      <c r="AY57" s="79">
        <v>375</v>
      </c>
      <c r="AZ57" s="79">
        <v>335</v>
      </c>
      <c r="BA57" s="79">
        <v>340</v>
      </c>
      <c r="BB57" s="79">
        <v>337.5</v>
      </c>
      <c r="BC57" s="185">
        <v>2650</v>
      </c>
      <c r="BD57" s="79">
        <v>2780</v>
      </c>
      <c r="BE57" s="79">
        <v>2715</v>
      </c>
      <c r="BF57" s="178">
        <v>300</v>
      </c>
      <c r="BG57" s="178">
        <v>305</v>
      </c>
      <c r="BH57" s="79">
        <v>302.5</v>
      </c>
      <c r="BI57" s="79">
        <v>312.5</v>
      </c>
      <c r="BJ57" s="79">
        <v>22300</v>
      </c>
      <c r="BK57" s="79">
        <v>345.5</v>
      </c>
      <c r="BL57" s="182"/>
      <c r="BM57" s="79">
        <v>292</v>
      </c>
      <c r="BN57" s="174">
        <v>282.5</v>
      </c>
      <c r="BO57" s="80">
        <v>285</v>
      </c>
      <c r="BP57" s="79">
        <v>295</v>
      </c>
      <c r="BQ57" s="79">
        <v>270</v>
      </c>
      <c r="BR57" s="79">
        <v>332.89400000000001</v>
      </c>
      <c r="BT57" s="79">
        <v>342.5</v>
      </c>
      <c r="BU57" s="174">
        <v>270</v>
      </c>
      <c r="BV57" s="79">
        <v>300</v>
      </c>
      <c r="BW57" s="79">
        <v>285</v>
      </c>
      <c r="BX57" s="79">
        <v>530</v>
      </c>
      <c r="BY57" s="79">
        <v>560</v>
      </c>
      <c r="BZ57" s="79">
        <v>545</v>
      </c>
    </row>
    <row r="58" spans="1:78" x14ac:dyDescent="0.35">
      <c r="A58" s="104">
        <v>43518</v>
      </c>
      <c r="B58" s="79">
        <v>295</v>
      </c>
      <c r="C58" s="79">
        <v>310</v>
      </c>
      <c r="D58" s="79">
        <v>290</v>
      </c>
      <c r="E58" s="79">
        <v>280</v>
      </c>
      <c r="F58" s="79">
        <v>325</v>
      </c>
      <c r="G58" s="79">
        <v>335</v>
      </c>
      <c r="H58" s="79">
        <v>310</v>
      </c>
      <c r="I58" s="79">
        <v>424</v>
      </c>
      <c r="J58" s="79">
        <v>360</v>
      </c>
      <c r="K58" s="79">
        <v>341</v>
      </c>
      <c r="L58" s="79">
        <v>330</v>
      </c>
      <c r="M58" s="79">
        <v>355</v>
      </c>
      <c r="N58" s="79">
        <v>360</v>
      </c>
      <c r="O58" s="79">
        <v>330</v>
      </c>
      <c r="P58" s="185">
        <v>315</v>
      </c>
      <c r="Q58" s="94">
        <v>302</v>
      </c>
      <c r="R58" s="79">
        <v>320</v>
      </c>
      <c r="S58" s="79">
        <v>175</v>
      </c>
      <c r="T58" s="79">
        <v>324</v>
      </c>
      <c r="U58" s="79">
        <v>215</v>
      </c>
      <c r="V58" s="79">
        <v>342</v>
      </c>
      <c r="W58" s="185">
        <v>355</v>
      </c>
      <c r="X58" s="79">
        <v>360</v>
      </c>
      <c r="Y58" s="79">
        <v>357.5</v>
      </c>
      <c r="Z58" s="79">
        <v>340</v>
      </c>
      <c r="AA58" s="79">
        <v>354.5</v>
      </c>
      <c r="AB58" s="79">
        <v>200</v>
      </c>
      <c r="AC58" s="79">
        <v>203</v>
      </c>
      <c r="AD58" s="79">
        <v>201.5</v>
      </c>
      <c r="AE58" s="185">
        <v>298</v>
      </c>
      <c r="AF58" s="79">
        <v>303</v>
      </c>
      <c r="AG58" s="102">
        <v>275</v>
      </c>
      <c r="AH58" s="102">
        <v>280</v>
      </c>
      <c r="AI58" s="102">
        <v>280</v>
      </c>
      <c r="AJ58" s="103"/>
      <c r="AK58" s="79">
        <v>107.5</v>
      </c>
      <c r="AL58" s="79">
        <v>152.5</v>
      </c>
      <c r="AM58" s="79">
        <v>172.5</v>
      </c>
      <c r="AN58" s="79">
        <v>297.66000000000003</v>
      </c>
      <c r="AO58" s="79">
        <v>289.5</v>
      </c>
      <c r="AP58" s="79">
        <v>355</v>
      </c>
      <c r="AQ58" s="79">
        <v>365</v>
      </c>
      <c r="AR58" s="79">
        <v>360</v>
      </c>
      <c r="AS58" s="79">
        <v>1725</v>
      </c>
      <c r="AT58" s="79">
        <v>332.5</v>
      </c>
      <c r="AU58" s="79">
        <v>316.65999999999997</v>
      </c>
      <c r="AV58" s="79">
        <v>316.5</v>
      </c>
      <c r="AW58" s="79">
        <v>385</v>
      </c>
      <c r="AX58" s="79">
        <v>390</v>
      </c>
      <c r="AY58" s="79">
        <v>387.5</v>
      </c>
      <c r="AZ58" s="79">
        <v>335</v>
      </c>
      <c r="BA58" s="79">
        <v>340</v>
      </c>
      <c r="BB58" s="79">
        <v>337.5</v>
      </c>
      <c r="BC58" s="185">
        <v>2650</v>
      </c>
      <c r="BD58" s="79">
        <v>2780</v>
      </c>
      <c r="BE58" s="79">
        <v>2715</v>
      </c>
      <c r="BF58" s="178">
        <v>310</v>
      </c>
      <c r="BG58" s="178">
        <v>312</v>
      </c>
      <c r="BH58" s="79">
        <v>311</v>
      </c>
      <c r="BI58" s="79">
        <v>310</v>
      </c>
      <c r="BJ58" s="79">
        <v>21200</v>
      </c>
      <c r="BK58" s="79">
        <v>339.44</v>
      </c>
      <c r="BL58" s="182"/>
      <c r="BM58" s="79">
        <v>279.5</v>
      </c>
      <c r="BN58" s="174">
        <v>282.5</v>
      </c>
      <c r="BO58" s="80">
        <v>285</v>
      </c>
      <c r="BP58" s="79">
        <v>295</v>
      </c>
      <c r="BQ58" s="79">
        <v>270</v>
      </c>
      <c r="BR58" s="79">
        <v>325.11599999999999</v>
      </c>
      <c r="BT58" s="79">
        <v>342.5</v>
      </c>
      <c r="BU58" s="174">
        <v>270</v>
      </c>
      <c r="BV58" s="79">
        <v>300</v>
      </c>
      <c r="BW58" s="79">
        <v>285</v>
      </c>
      <c r="BX58" s="79">
        <v>530</v>
      </c>
      <c r="BY58" s="79">
        <v>560</v>
      </c>
      <c r="BZ58" s="79">
        <v>545</v>
      </c>
    </row>
    <row r="59" spans="1:78" x14ac:dyDescent="0.35">
      <c r="A59" s="104">
        <v>43525</v>
      </c>
      <c r="B59" s="79">
        <v>295</v>
      </c>
      <c r="C59" s="79">
        <v>310</v>
      </c>
      <c r="D59" s="79">
        <v>290</v>
      </c>
      <c r="E59" s="79">
        <v>280</v>
      </c>
      <c r="F59" s="79">
        <v>325</v>
      </c>
      <c r="G59" s="79">
        <v>335</v>
      </c>
      <c r="H59" s="79">
        <v>310</v>
      </c>
      <c r="I59" s="79">
        <v>424</v>
      </c>
      <c r="J59" s="79">
        <v>360</v>
      </c>
      <c r="K59" s="79">
        <v>341</v>
      </c>
      <c r="L59" s="79">
        <v>330</v>
      </c>
      <c r="M59" s="79">
        <v>355</v>
      </c>
      <c r="N59" s="79">
        <v>360</v>
      </c>
      <c r="O59" s="79">
        <v>330</v>
      </c>
      <c r="P59" s="185">
        <v>315</v>
      </c>
      <c r="Q59" s="94">
        <v>302</v>
      </c>
      <c r="R59" s="79">
        <v>320</v>
      </c>
      <c r="S59" s="79">
        <v>175</v>
      </c>
      <c r="T59" s="79">
        <v>324</v>
      </c>
      <c r="U59" s="79">
        <v>215</v>
      </c>
      <c r="V59" s="79">
        <v>342</v>
      </c>
      <c r="W59" s="185">
        <v>355</v>
      </c>
      <c r="X59" s="79">
        <v>360</v>
      </c>
      <c r="Y59" s="79">
        <v>357.5</v>
      </c>
      <c r="Z59" s="79">
        <v>340</v>
      </c>
      <c r="AA59" s="79">
        <v>356</v>
      </c>
      <c r="AB59" s="79">
        <v>200</v>
      </c>
      <c r="AC59" s="79">
        <v>203</v>
      </c>
      <c r="AD59" s="79">
        <v>201.5</v>
      </c>
      <c r="AE59" s="185">
        <v>289</v>
      </c>
      <c r="AF59" s="79">
        <v>294</v>
      </c>
      <c r="AG59" s="102">
        <v>275</v>
      </c>
      <c r="AH59" s="102">
        <v>280</v>
      </c>
      <c r="AI59" s="102">
        <v>280</v>
      </c>
      <c r="AJ59" s="103"/>
      <c r="AK59" s="79">
        <v>107.5</v>
      </c>
      <c r="AL59" s="79">
        <v>152.5</v>
      </c>
      <c r="AM59" s="79">
        <v>172.5</v>
      </c>
      <c r="AN59" s="79">
        <v>286.61</v>
      </c>
      <c r="AO59" s="79">
        <v>289</v>
      </c>
      <c r="AP59" s="79">
        <v>355</v>
      </c>
      <c r="AQ59" s="79">
        <v>365</v>
      </c>
      <c r="AR59" s="79">
        <v>360</v>
      </c>
      <c r="AS59" s="79">
        <v>1735</v>
      </c>
      <c r="AT59" s="79">
        <v>332.5</v>
      </c>
      <c r="AU59" s="79">
        <v>305.61</v>
      </c>
      <c r="AV59" s="79">
        <v>318</v>
      </c>
      <c r="AW59" s="79">
        <v>385</v>
      </c>
      <c r="AX59" s="79">
        <v>390</v>
      </c>
      <c r="AY59" s="79">
        <v>387.5</v>
      </c>
      <c r="AZ59" s="79">
        <v>335</v>
      </c>
      <c r="BA59" s="79">
        <v>340</v>
      </c>
      <c r="BB59" s="79">
        <v>337.5</v>
      </c>
      <c r="BC59" s="185">
        <v>2650</v>
      </c>
      <c r="BD59" s="79">
        <v>2780</v>
      </c>
      <c r="BE59" s="79">
        <v>2715</v>
      </c>
      <c r="BF59" s="178">
        <v>295</v>
      </c>
      <c r="BG59" s="178">
        <v>300</v>
      </c>
      <c r="BH59" s="79">
        <v>297.5</v>
      </c>
      <c r="BI59" s="79">
        <v>305</v>
      </c>
      <c r="BJ59" s="79">
        <v>21400</v>
      </c>
      <c r="BK59" s="79">
        <v>328.33</v>
      </c>
      <c r="BL59" s="182"/>
      <c r="BM59" s="79">
        <v>278</v>
      </c>
      <c r="BN59" s="174">
        <v>282.5</v>
      </c>
      <c r="BO59" s="80">
        <v>285</v>
      </c>
      <c r="BP59" s="79">
        <v>295</v>
      </c>
      <c r="BQ59" s="79">
        <v>270</v>
      </c>
      <c r="BR59" s="79">
        <v>313.46200000000005</v>
      </c>
      <c r="BT59" s="79">
        <v>337.5</v>
      </c>
      <c r="BU59" s="174">
        <v>270</v>
      </c>
      <c r="BV59" s="79">
        <v>300</v>
      </c>
      <c r="BW59" s="79">
        <v>285</v>
      </c>
      <c r="BX59" s="79">
        <v>530</v>
      </c>
      <c r="BY59" s="79">
        <v>560</v>
      </c>
      <c r="BZ59" s="79">
        <v>545</v>
      </c>
    </row>
    <row r="60" spans="1:78" x14ac:dyDescent="0.35">
      <c r="A60" s="104">
        <v>43532</v>
      </c>
      <c r="B60" s="79">
        <v>315</v>
      </c>
      <c r="C60" s="79">
        <v>330</v>
      </c>
      <c r="D60" s="79">
        <v>310</v>
      </c>
      <c r="E60" s="79">
        <v>300</v>
      </c>
      <c r="F60" s="79">
        <v>345</v>
      </c>
      <c r="G60" s="79">
        <v>355</v>
      </c>
      <c r="H60" s="79">
        <v>330</v>
      </c>
      <c r="I60" s="79">
        <v>444</v>
      </c>
      <c r="J60" s="79">
        <v>380</v>
      </c>
      <c r="K60" s="79">
        <v>361</v>
      </c>
      <c r="L60" s="79">
        <v>360</v>
      </c>
      <c r="M60" s="79">
        <v>375</v>
      </c>
      <c r="N60" s="79">
        <v>380</v>
      </c>
      <c r="O60" s="79">
        <v>360</v>
      </c>
      <c r="P60" s="185">
        <v>297</v>
      </c>
      <c r="Q60" s="94">
        <v>302</v>
      </c>
      <c r="R60" s="79">
        <v>302</v>
      </c>
      <c r="S60" s="79">
        <v>175</v>
      </c>
      <c r="T60" s="79">
        <v>344</v>
      </c>
      <c r="U60" s="79">
        <v>235</v>
      </c>
      <c r="V60" s="79">
        <v>362</v>
      </c>
      <c r="W60" s="185">
        <v>360</v>
      </c>
      <c r="X60" s="79">
        <v>370</v>
      </c>
      <c r="Y60" s="79">
        <v>365</v>
      </c>
      <c r="Z60" s="79">
        <v>335</v>
      </c>
      <c r="AA60" s="79">
        <v>359.5</v>
      </c>
      <c r="AB60" s="79">
        <v>200</v>
      </c>
      <c r="AC60" s="79">
        <v>203</v>
      </c>
      <c r="AD60" s="79">
        <v>201.5</v>
      </c>
      <c r="AE60" s="185">
        <v>297.5</v>
      </c>
      <c r="AF60" s="79">
        <v>302.5</v>
      </c>
      <c r="AG60" s="102">
        <v>275</v>
      </c>
      <c r="AH60" s="102">
        <v>280</v>
      </c>
      <c r="AI60" s="102">
        <v>280</v>
      </c>
      <c r="AJ60" s="103"/>
      <c r="AK60" s="79">
        <v>102.5</v>
      </c>
      <c r="AL60" s="79">
        <v>152.5</v>
      </c>
      <c r="AM60" s="79">
        <v>172.5</v>
      </c>
      <c r="AN60" s="79">
        <v>295.37</v>
      </c>
      <c r="AO60" s="79">
        <v>301</v>
      </c>
      <c r="AP60" s="79">
        <v>360</v>
      </c>
      <c r="AQ60" s="79">
        <v>370</v>
      </c>
      <c r="AR60" s="79">
        <v>365</v>
      </c>
      <c r="AS60" s="79">
        <v>1760</v>
      </c>
      <c r="AT60" s="79">
        <v>327.5</v>
      </c>
      <c r="AU60" s="79">
        <v>314.37400000000002</v>
      </c>
      <c r="AV60" s="79">
        <v>325.5</v>
      </c>
      <c r="AW60" s="79">
        <v>390</v>
      </c>
      <c r="AX60" s="79">
        <v>390</v>
      </c>
      <c r="AY60" s="79">
        <v>390</v>
      </c>
      <c r="AZ60" s="79">
        <v>340</v>
      </c>
      <c r="BA60" s="79">
        <v>345</v>
      </c>
      <c r="BB60" s="79">
        <v>342.5</v>
      </c>
      <c r="BC60" s="185">
        <v>2620</v>
      </c>
      <c r="BD60" s="79">
        <v>2750</v>
      </c>
      <c r="BE60" s="79">
        <v>2685</v>
      </c>
      <c r="BF60" s="178">
        <v>300</v>
      </c>
      <c r="BG60" s="178">
        <v>300</v>
      </c>
      <c r="BH60" s="79">
        <v>300</v>
      </c>
      <c r="BI60" s="79">
        <v>310</v>
      </c>
      <c r="BJ60" s="79">
        <v>20200</v>
      </c>
      <c r="BK60" s="79">
        <v>331.38</v>
      </c>
      <c r="BL60" s="182"/>
      <c r="BM60" s="79">
        <v>291</v>
      </c>
      <c r="BN60" s="174">
        <v>282.5</v>
      </c>
      <c r="BO60" s="80">
        <v>285</v>
      </c>
      <c r="BP60" s="79">
        <v>315</v>
      </c>
      <c r="BQ60" s="79">
        <v>270</v>
      </c>
      <c r="BR60" s="79">
        <v>319.8</v>
      </c>
      <c r="BT60" s="79">
        <v>342.5</v>
      </c>
      <c r="BU60" s="174">
        <v>270</v>
      </c>
      <c r="BV60" s="79">
        <v>300</v>
      </c>
      <c r="BW60" s="79">
        <v>285</v>
      </c>
      <c r="BX60" s="79">
        <v>530</v>
      </c>
      <c r="BY60" s="79">
        <v>560</v>
      </c>
      <c r="BZ60" s="79">
        <v>545</v>
      </c>
    </row>
    <row r="61" spans="1:78" x14ac:dyDescent="0.35">
      <c r="A61" s="104">
        <v>43539</v>
      </c>
      <c r="B61" s="79">
        <v>315</v>
      </c>
      <c r="C61" s="79">
        <v>330</v>
      </c>
      <c r="D61" s="79">
        <v>310</v>
      </c>
      <c r="E61" s="79">
        <v>300</v>
      </c>
      <c r="F61" s="79">
        <v>345</v>
      </c>
      <c r="G61" s="79">
        <v>355</v>
      </c>
      <c r="H61" s="79">
        <v>330</v>
      </c>
      <c r="I61" s="79">
        <v>444</v>
      </c>
      <c r="J61" s="79">
        <v>380</v>
      </c>
      <c r="K61" s="79">
        <v>361</v>
      </c>
      <c r="L61" s="79">
        <v>360</v>
      </c>
      <c r="M61" s="79">
        <v>375</v>
      </c>
      <c r="N61" s="79">
        <v>380</v>
      </c>
      <c r="O61" s="79">
        <v>360</v>
      </c>
      <c r="P61" s="185">
        <v>306</v>
      </c>
      <c r="Q61" s="94">
        <v>302</v>
      </c>
      <c r="R61" s="79">
        <v>311</v>
      </c>
      <c r="S61" s="79">
        <v>175</v>
      </c>
      <c r="T61" s="79">
        <v>344</v>
      </c>
      <c r="U61" s="79">
        <v>235</v>
      </c>
      <c r="V61" s="79">
        <v>362</v>
      </c>
      <c r="W61" s="185">
        <v>365</v>
      </c>
      <c r="X61" s="79">
        <v>370</v>
      </c>
      <c r="Y61" s="79">
        <v>367.5</v>
      </c>
      <c r="Z61" s="79">
        <v>338</v>
      </c>
      <c r="AA61" s="79">
        <v>359.5</v>
      </c>
      <c r="AB61" s="79">
        <v>225</v>
      </c>
      <c r="AC61" s="79">
        <v>225</v>
      </c>
      <c r="AD61" s="79">
        <v>225</v>
      </c>
      <c r="AE61" s="185">
        <v>302</v>
      </c>
      <c r="AF61" s="79">
        <v>307</v>
      </c>
      <c r="AG61" s="102">
        <v>275</v>
      </c>
      <c r="AH61" s="102">
        <v>280</v>
      </c>
      <c r="AI61" s="102">
        <v>277.5</v>
      </c>
      <c r="AJ61" s="103"/>
      <c r="AK61" s="79">
        <v>100</v>
      </c>
      <c r="AL61" s="79">
        <v>152.5</v>
      </c>
      <c r="AM61" s="79">
        <v>172.5</v>
      </c>
      <c r="AN61" s="79">
        <v>298.7</v>
      </c>
      <c r="AO61" s="79">
        <v>308.5</v>
      </c>
      <c r="AP61" s="79">
        <v>360</v>
      </c>
      <c r="AQ61" s="79">
        <v>370</v>
      </c>
      <c r="AR61" s="79">
        <v>365</v>
      </c>
      <c r="AS61" s="79">
        <v>1760</v>
      </c>
      <c r="AT61" s="79">
        <v>327.5</v>
      </c>
      <c r="AU61" s="79">
        <v>317.70200000000006</v>
      </c>
      <c r="AV61" s="79">
        <v>326.5</v>
      </c>
      <c r="AW61" s="79">
        <v>390</v>
      </c>
      <c r="AX61" s="79">
        <v>390</v>
      </c>
      <c r="AY61" s="79">
        <v>390</v>
      </c>
      <c r="AZ61" s="79">
        <v>340</v>
      </c>
      <c r="BA61" s="79">
        <v>350</v>
      </c>
      <c r="BB61" s="79">
        <v>345</v>
      </c>
      <c r="BC61" s="185">
        <v>2620</v>
      </c>
      <c r="BD61" s="79">
        <v>2750</v>
      </c>
      <c r="BE61" s="79">
        <v>2685</v>
      </c>
      <c r="BF61" s="178">
        <v>299</v>
      </c>
      <c r="BG61" s="178">
        <v>308</v>
      </c>
      <c r="BH61" s="79">
        <v>303.5</v>
      </c>
      <c r="BI61" s="79">
        <v>305</v>
      </c>
      <c r="BJ61" s="79">
        <v>19900</v>
      </c>
      <c r="BK61" s="79">
        <v>335.29</v>
      </c>
      <c r="BL61" s="182"/>
      <c r="BM61" s="79">
        <v>298.5</v>
      </c>
      <c r="BN61" s="174">
        <v>280</v>
      </c>
      <c r="BO61" s="80">
        <v>290</v>
      </c>
      <c r="BP61" s="79">
        <v>315</v>
      </c>
      <c r="BQ61" s="79">
        <v>300</v>
      </c>
      <c r="BR61" s="79">
        <v>323.13</v>
      </c>
      <c r="BS61" s="79">
        <v>292.5</v>
      </c>
      <c r="BT61" s="79">
        <v>347.5</v>
      </c>
      <c r="BU61" s="174">
        <v>300</v>
      </c>
      <c r="BV61" s="79">
        <v>320</v>
      </c>
      <c r="BW61" s="79">
        <v>310</v>
      </c>
      <c r="BX61" s="79">
        <v>540</v>
      </c>
      <c r="BY61" s="79">
        <v>570</v>
      </c>
      <c r="BZ61" s="79">
        <v>555</v>
      </c>
    </row>
    <row r="62" spans="1:78" x14ac:dyDescent="0.35">
      <c r="A62" s="104">
        <v>43546</v>
      </c>
      <c r="B62" s="79">
        <v>315</v>
      </c>
      <c r="C62" s="79">
        <v>330</v>
      </c>
      <c r="D62" s="79">
        <v>310</v>
      </c>
      <c r="E62" s="79">
        <v>300</v>
      </c>
      <c r="F62" s="79">
        <v>345</v>
      </c>
      <c r="G62" s="79">
        <v>355</v>
      </c>
      <c r="H62" s="79">
        <v>330</v>
      </c>
      <c r="I62" s="79">
        <v>444</v>
      </c>
      <c r="J62" s="79">
        <v>380</v>
      </c>
      <c r="K62" s="79">
        <v>361</v>
      </c>
      <c r="L62" s="79">
        <v>360</v>
      </c>
      <c r="M62" s="79">
        <v>375</v>
      </c>
      <c r="N62" s="79">
        <v>380</v>
      </c>
      <c r="O62" s="79">
        <v>360</v>
      </c>
      <c r="P62" s="185">
        <v>306</v>
      </c>
      <c r="Q62" s="94">
        <v>323</v>
      </c>
      <c r="R62" s="79">
        <v>311</v>
      </c>
      <c r="S62" s="79">
        <v>175</v>
      </c>
      <c r="T62" s="79">
        <v>344</v>
      </c>
      <c r="U62" s="79">
        <v>235</v>
      </c>
      <c r="V62" s="79">
        <v>362</v>
      </c>
      <c r="W62" s="185">
        <v>365</v>
      </c>
      <c r="X62" s="79">
        <v>370</v>
      </c>
      <c r="Y62" s="79">
        <v>367.5</v>
      </c>
      <c r="Z62" s="79">
        <v>337.5</v>
      </c>
      <c r="AA62" s="79">
        <v>359.5</v>
      </c>
      <c r="AB62" s="79">
        <v>225</v>
      </c>
      <c r="AC62" s="79">
        <v>225</v>
      </c>
      <c r="AD62" s="79">
        <v>225</v>
      </c>
      <c r="AE62" s="185">
        <v>302</v>
      </c>
      <c r="AF62" s="79">
        <v>307</v>
      </c>
      <c r="AG62" s="102">
        <v>275</v>
      </c>
      <c r="AH62" s="102">
        <v>280</v>
      </c>
      <c r="AI62" s="102">
        <v>277.5</v>
      </c>
      <c r="AJ62" s="103"/>
      <c r="AK62" s="79">
        <v>100</v>
      </c>
      <c r="AL62" s="79">
        <v>152.5</v>
      </c>
      <c r="AM62" s="79">
        <v>172.5</v>
      </c>
      <c r="AN62" s="79">
        <v>300.39999999999998</v>
      </c>
      <c r="AO62" s="79">
        <v>301</v>
      </c>
      <c r="AP62" s="79">
        <v>360</v>
      </c>
      <c r="AQ62" s="79">
        <v>370</v>
      </c>
      <c r="AR62" s="79">
        <v>365</v>
      </c>
      <c r="AS62" s="79">
        <v>1785</v>
      </c>
      <c r="AT62" s="79">
        <v>325</v>
      </c>
      <c r="AU62" s="79">
        <v>319.40199999999999</v>
      </c>
      <c r="AV62" s="79">
        <v>330</v>
      </c>
      <c r="AW62" s="79">
        <v>390</v>
      </c>
      <c r="AX62" s="79">
        <v>390</v>
      </c>
      <c r="AY62" s="79">
        <v>390</v>
      </c>
      <c r="AZ62" s="79">
        <v>340</v>
      </c>
      <c r="BA62" s="79">
        <v>350</v>
      </c>
      <c r="BB62" s="79">
        <v>345</v>
      </c>
      <c r="BC62" s="185">
        <v>2620</v>
      </c>
      <c r="BD62" s="79">
        <v>2750</v>
      </c>
      <c r="BE62" s="79">
        <v>2685</v>
      </c>
      <c r="BF62" s="178">
        <v>305</v>
      </c>
      <c r="BG62" s="178">
        <v>310</v>
      </c>
      <c r="BH62" s="79">
        <v>307.5</v>
      </c>
      <c r="BI62" s="79">
        <v>305</v>
      </c>
      <c r="BJ62" s="79">
        <v>19700</v>
      </c>
      <c r="BK62" s="79">
        <v>335.75</v>
      </c>
      <c r="BL62" s="182"/>
      <c r="BM62" s="79">
        <v>291</v>
      </c>
      <c r="BN62" s="174">
        <v>280</v>
      </c>
      <c r="BO62" s="80">
        <v>290</v>
      </c>
      <c r="BP62" s="79">
        <v>315</v>
      </c>
      <c r="BQ62" s="79">
        <v>300</v>
      </c>
      <c r="BR62" s="79">
        <v>324.82399999999996</v>
      </c>
      <c r="BS62" s="79">
        <v>292.5</v>
      </c>
      <c r="BT62" s="79">
        <v>345</v>
      </c>
      <c r="BU62" s="174">
        <v>300</v>
      </c>
      <c r="BV62" s="79">
        <v>320</v>
      </c>
      <c r="BW62" s="79">
        <v>310</v>
      </c>
      <c r="BX62" s="79">
        <v>540</v>
      </c>
      <c r="BY62" s="79">
        <v>570</v>
      </c>
      <c r="BZ62" s="79">
        <v>555</v>
      </c>
    </row>
    <row r="63" spans="1:78" x14ac:dyDescent="0.35">
      <c r="A63" s="104">
        <v>43553</v>
      </c>
      <c r="B63" s="79">
        <v>315</v>
      </c>
      <c r="C63" s="79">
        <v>330</v>
      </c>
      <c r="D63" s="79">
        <v>310</v>
      </c>
      <c r="E63" s="79">
        <v>300</v>
      </c>
      <c r="F63" s="79">
        <v>345</v>
      </c>
      <c r="G63" s="79">
        <v>355</v>
      </c>
      <c r="H63" s="79">
        <v>330</v>
      </c>
      <c r="I63" s="79">
        <v>444</v>
      </c>
      <c r="J63" s="79">
        <v>380</v>
      </c>
      <c r="K63" s="79">
        <v>361</v>
      </c>
      <c r="L63" s="79">
        <v>360</v>
      </c>
      <c r="M63" s="79">
        <v>375</v>
      </c>
      <c r="N63" s="79">
        <v>380</v>
      </c>
      <c r="O63" s="79">
        <v>360</v>
      </c>
      <c r="P63" s="185">
        <v>308.27</v>
      </c>
      <c r="Q63" s="94">
        <v>326</v>
      </c>
      <c r="R63" s="79">
        <v>314.39999999999998</v>
      </c>
      <c r="S63" s="79">
        <v>180</v>
      </c>
      <c r="T63" s="79">
        <v>344</v>
      </c>
      <c r="U63" s="79">
        <v>235</v>
      </c>
      <c r="V63" s="79">
        <v>362</v>
      </c>
      <c r="W63" s="185">
        <v>365</v>
      </c>
      <c r="X63" s="79">
        <v>375</v>
      </c>
      <c r="Y63" s="79">
        <v>370</v>
      </c>
      <c r="Z63" s="79">
        <v>343</v>
      </c>
      <c r="AA63" s="79">
        <v>362</v>
      </c>
      <c r="AB63" s="79">
        <v>225</v>
      </c>
      <c r="AC63" s="79">
        <v>225</v>
      </c>
      <c r="AD63" s="79">
        <v>225</v>
      </c>
      <c r="AE63" s="185">
        <v>299</v>
      </c>
      <c r="AF63" s="79">
        <v>304</v>
      </c>
      <c r="AG63" s="102">
        <v>275</v>
      </c>
      <c r="AH63" s="102">
        <v>280</v>
      </c>
      <c r="AI63" s="102">
        <v>277.5</v>
      </c>
      <c r="AJ63" s="103"/>
      <c r="AK63" s="79">
        <v>100</v>
      </c>
      <c r="AL63" s="79">
        <v>152.5</v>
      </c>
      <c r="AM63" s="79">
        <v>172.5</v>
      </c>
      <c r="AN63" s="79">
        <v>299.13</v>
      </c>
      <c r="AO63" s="79">
        <v>298</v>
      </c>
      <c r="AP63" s="79">
        <v>360</v>
      </c>
      <c r="AQ63" s="79">
        <v>370</v>
      </c>
      <c r="AR63" s="79">
        <v>365</v>
      </c>
      <c r="AS63" s="79">
        <v>1785</v>
      </c>
      <c r="AT63" s="79">
        <v>322.5</v>
      </c>
      <c r="AU63" s="79">
        <v>318.13399999999996</v>
      </c>
      <c r="AV63" s="79">
        <v>327</v>
      </c>
      <c r="AW63" s="79">
        <v>390</v>
      </c>
      <c r="AX63" s="79">
        <v>390</v>
      </c>
      <c r="AY63" s="79">
        <v>390</v>
      </c>
      <c r="AZ63" s="79">
        <v>340</v>
      </c>
      <c r="BA63" s="79">
        <v>350</v>
      </c>
      <c r="BB63" s="79">
        <v>345</v>
      </c>
      <c r="BC63" s="185">
        <v>2580</v>
      </c>
      <c r="BD63" s="79">
        <v>2750</v>
      </c>
      <c r="BE63" s="79">
        <v>2665</v>
      </c>
      <c r="BF63" s="178">
        <v>300</v>
      </c>
      <c r="BG63" s="178">
        <v>305</v>
      </c>
      <c r="BH63" s="79">
        <v>302.5</v>
      </c>
      <c r="BI63" s="79">
        <v>305</v>
      </c>
      <c r="BJ63" s="79">
        <v>19700</v>
      </c>
      <c r="BK63" s="79">
        <v>334.38</v>
      </c>
      <c r="BL63" s="182"/>
      <c r="BM63" s="79">
        <v>288</v>
      </c>
      <c r="BN63" s="174">
        <v>280</v>
      </c>
      <c r="BO63" s="80">
        <v>290</v>
      </c>
      <c r="BP63" s="79">
        <v>315</v>
      </c>
      <c r="BQ63" s="79">
        <v>300</v>
      </c>
      <c r="BR63" s="79">
        <v>323.56</v>
      </c>
      <c r="BS63" s="79">
        <v>292.5</v>
      </c>
      <c r="BT63" s="79">
        <v>342.5</v>
      </c>
      <c r="BU63" s="174">
        <v>300</v>
      </c>
      <c r="BV63" s="79">
        <v>320</v>
      </c>
      <c r="BW63" s="79">
        <v>310</v>
      </c>
      <c r="BX63" s="79">
        <v>565</v>
      </c>
      <c r="BY63" s="79">
        <v>580</v>
      </c>
      <c r="BZ63" s="79">
        <v>572.5</v>
      </c>
    </row>
    <row r="64" spans="1:78" x14ac:dyDescent="0.35">
      <c r="A64" s="104">
        <v>43560</v>
      </c>
      <c r="B64" s="79">
        <v>290</v>
      </c>
      <c r="C64" s="79">
        <v>305</v>
      </c>
      <c r="D64" s="79">
        <v>290</v>
      </c>
      <c r="E64" s="79">
        <v>275</v>
      </c>
      <c r="F64" s="79">
        <v>322</v>
      </c>
      <c r="G64" s="79">
        <v>330</v>
      </c>
      <c r="H64" s="79">
        <v>310</v>
      </c>
      <c r="I64" s="79">
        <v>424</v>
      </c>
      <c r="J64" s="79">
        <v>355</v>
      </c>
      <c r="K64" s="79">
        <v>341</v>
      </c>
      <c r="L64" s="79">
        <v>335</v>
      </c>
      <c r="M64" s="79">
        <v>350</v>
      </c>
      <c r="N64" s="79">
        <v>360</v>
      </c>
      <c r="O64" s="79">
        <v>335</v>
      </c>
      <c r="P64" s="185">
        <v>308.27</v>
      </c>
      <c r="Q64" s="94">
        <v>326</v>
      </c>
      <c r="R64" s="79">
        <v>314.39999999999998</v>
      </c>
      <c r="S64" s="79">
        <v>165</v>
      </c>
      <c r="T64" s="79">
        <v>324</v>
      </c>
      <c r="U64" s="79">
        <v>205</v>
      </c>
      <c r="V64" s="79">
        <v>342</v>
      </c>
      <c r="W64" s="185">
        <v>365</v>
      </c>
      <c r="X64" s="79">
        <v>375</v>
      </c>
      <c r="Y64" s="79">
        <v>370</v>
      </c>
      <c r="Z64" s="79">
        <v>346.5</v>
      </c>
      <c r="AA64" s="79">
        <v>362</v>
      </c>
      <c r="AB64" s="79">
        <v>225</v>
      </c>
      <c r="AC64" s="79">
        <v>225</v>
      </c>
      <c r="AD64" s="79">
        <v>225</v>
      </c>
      <c r="AE64" s="185">
        <v>297</v>
      </c>
      <c r="AF64" s="79">
        <v>304</v>
      </c>
      <c r="AG64" s="102">
        <v>275</v>
      </c>
      <c r="AH64" s="102">
        <v>280</v>
      </c>
      <c r="AI64" s="102">
        <v>277.5</v>
      </c>
      <c r="AJ64" s="103"/>
      <c r="AK64" s="79">
        <v>100</v>
      </c>
      <c r="AL64" s="79">
        <v>152.5</v>
      </c>
      <c r="AM64" s="79">
        <v>172.5</v>
      </c>
      <c r="AN64" s="79">
        <v>291.25</v>
      </c>
      <c r="AO64" s="79">
        <v>294.5</v>
      </c>
      <c r="AP64" s="79">
        <v>360</v>
      </c>
      <c r="AQ64" s="79">
        <v>370</v>
      </c>
      <c r="AR64" s="79">
        <v>365</v>
      </c>
      <c r="AS64" s="79">
        <v>1782.5</v>
      </c>
      <c r="AT64" s="79">
        <v>321</v>
      </c>
      <c r="AU64" s="79">
        <v>310.25200000000001</v>
      </c>
      <c r="AV64" s="79">
        <v>322</v>
      </c>
      <c r="AW64" s="79">
        <v>390</v>
      </c>
      <c r="AX64" s="79">
        <v>390</v>
      </c>
      <c r="AY64" s="79">
        <v>390</v>
      </c>
      <c r="AZ64" s="79">
        <v>340</v>
      </c>
      <c r="BA64" s="79">
        <v>350</v>
      </c>
      <c r="BB64" s="79">
        <v>345</v>
      </c>
      <c r="BC64" s="185">
        <v>2540</v>
      </c>
      <c r="BD64" s="79">
        <v>2670</v>
      </c>
      <c r="BE64" s="79">
        <v>2605</v>
      </c>
      <c r="BF64" s="178">
        <v>290</v>
      </c>
      <c r="BG64" s="178">
        <v>295</v>
      </c>
      <c r="BH64" s="79">
        <v>292.5</v>
      </c>
      <c r="BI64" s="79">
        <v>305</v>
      </c>
      <c r="BJ64" s="79">
        <v>19800</v>
      </c>
      <c r="BK64" s="79">
        <v>334.45</v>
      </c>
      <c r="BL64" s="182"/>
      <c r="BM64" s="79">
        <v>285</v>
      </c>
      <c r="BN64" s="174">
        <v>280</v>
      </c>
      <c r="BO64" s="80">
        <v>290</v>
      </c>
      <c r="BP64" s="79">
        <v>295</v>
      </c>
      <c r="BQ64" s="79">
        <v>295</v>
      </c>
      <c r="BR64" s="79">
        <v>314.67600000000004</v>
      </c>
      <c r="BS64" s="79">
        <v>292.5</v>
      </c>
      <c r="BT64" s="79">
        <v>337.5</v>
      </c>
      <c r="BU64" s="174">
        <v>300</v>
      </c>
      <c r="BV64" s="79">
        <v>320</v>
      </c>
      <c r="BW64" s="79">
        <v>310</v>
      </c>
      <c r="BX64" s="79">
        <v>565</v>
      </c>
      <c r="BY64" s="79">
        <v>580</v>
      </c>
      <c r="BZ64" s="79">
        <v>572.5</v>
      </c>
    </row>
    <row r="65" spans="1:78" x14ac:dyDescent="0.35">
      <c r="A65" s="104">
        <v>43567</v>
      </c>
      <c r="B65" s="79">
        <v>290</v>
      </c>
      <c r="C65" s="79">
        <v>305</v>
      </c>
      <c r="D65" s="79">
        <v>290</v>
      </c>
      <c r="E65" s="79">
        <v>275</v>
      </c>
      <c r="F65" s="79">
        <v>322</v>
      </c>
      <c r="G65" s="79">
        <v>330</v>
      </c>
      <c r="H65" s="79">
        <v>310</v>
      </c>
      <c r="I65" s="79">
        <v>424</v>
      </c>
      <c r="J65" s="79">
        <v>355</v>
      </c>
      <c r="K65" s="79">
        <v>341</v>
      </c>
      <c r="L65" s="79">
        <v>335</v>
      </c>
      <c r="M65" s="79">
        <v>350</v>
      </c>
      <c r="N65" s="79">
        <v>360</v>
      </c>
      <c r="O65" s="79">
        <v>335</v>
      </c>
      <c r="P65" s="185">
        <v>290</v>
      </c>
      <c r="Q65" s="94">
        <v>313</v>
      </c>
      <c r="R65" s="79">
        <v>295</v>
      </c>
      <c r="S65" s="79">
        <v>165</v>
      </c>
      <c r="T65" s="79">
        <v>324</v>
      </c>
      <c r="U65" s="79">
        <v>205</v>
      </c>
      <c r="V65" s="79">
        <v>342</v>
      </c>
      <c r="W65" s="185">
        <v>365</v>
      </c>
      <c r="X65" s="79">
        <v>365</v>
      </c>
      <c r="Y65" s="79">
        <v>365</v>
      </c>
      <c r="Z65" s="79">
        <v>337.5</v>
      </c>
      <c r="AA65" s="79">
        <v>357</v>
      </c>
      <c r="AB65" s="79">
        <v>225</v>
      </c>
      <c r="AC65" s="79">
        <v>225</v>
      </c>
      <c r="AD65" s="79">
        <v>225</v>
      </c>
      <c r="AE65" s="185">
        <v>290</v>
      </c>
      <c r="AF65" s="79">
        <v>295</v>
      </c>
      <c r="AG65" s="102">
        <v>275</v>
      </c>
      <c r="AH65" s="102">
        <v>280</v>
      </c>
      <c r="AI65" s="102">
        <v>277.5</v>
      </c>
      <c r="AJ65" s="103"/>
      <c r="AK65" s="79">
        <v>100</v>
      </c>
      <c r="AL65" s="79">
        <v>152.5</v>
      </c>
      <c r="AM65" s="79">
        <v>172.5</v>
      </c>
      <c r="AN65" s="79">
        <v>285.32</v>
      </c>
      <c r="AO65" s="79">
        <v>283.5</v>
      </c>
      <c r="AP65" s="79">
        <v>355</v>
      </c>
      <c r="AQ65" s="79">
        <v>365</v>
      </c>
      <c r="AR65" s="79">
        <v>360</v>
      </c>
      <c r="AS65" s="79">
        <v>1800</v>
      </c>
      <c r="AT65" s="79">
        <v>317.5</v>
      </c>
      <c r="AU65" s="79">
        <v>304.322</v>
      </c>
      <c r="AV65" s="79">
        <v>312.5</v>
      </c>
      <c r="AW65" s="79">
        <v>385</v>
      </c>
      <c r="AX65" s="79">
        <v>390</v>
      </c>
      <c r="AY65" s="79">
        <v>387.5</v>
      </c>
      <c r="AZ65" s="79">
        <v>335</v>
      </c>
      <c r="BA65" s="79">
        <v>345</v>
      </c>
      <c r="BB65" s="79">
        <v>340</v>
      </c>
      <c r="BC65" s="185">
        <v>2620</v>
      </c>
      <c r="BD65" s="79">
        <v>2750</v>
      </c>
      <c r="BE65" s="79">
        <v>2685</v>
      </c>
      <c r="BF65" s="178">
        <v>280</v>
      </c>
      <c r="BG65" s="178">
        <v>285</v>
      </c>
      <c r="BH65" s="79">
        <v>282.5</v>
      </c>
      <c r="BI65" s="79">
        <v>307.5</v>
      </c>
      <c r="BJ65" s="79">
        <v>19400</v>
      </c>
      <c r="BK65" s="79">
        <v>331.32</v>
      </c>
      <c r="BL65" s="182"/>
      <c r="BM65" s="79">
        <v>273</v>
      </c>
      <c r="BN65" s="174">
        <v>282.5</v>
      </c>
      <c r="BO65" s="80">
        <v>290</v>
      </c>
      <c r="BP65" s="79">
        <v>295</v>
      </c>
      <c r="BQ65" s="79">
        <v>295</v>
      </c>
      <c r="BR65" s="79">
        <v>308.39</v>
      </c>
      <c r="BS65" s="79">
        <v>292.5</v>
      </c>
      <c r="BT65" s="79">
        <v>337.5</v>
      </c>
      <c r="BU65" s="174">
        <v>300</v>
      </c>
      <c r="BV65" s="79">
        <v>320</v>
      </c>
      <c r="BW65" s="79">
        <v>310</v>
      </c>
      <c r="BX65" s="79">
        <v>565</v>
      </c>
      <c r="BY65" s="79">
        <v>580</v>
      </c>
      <c r="BZ65" s="79">
        <v>572.5</v>
      </c>
    </row>
    <row r="66" spans="1:78" x14ac:dyDescent="0.35">
      <c r="A66" s="104">
        <v>43574</v>
      </c>
      <c r="B66" s="79">
        <v>290</v>
      </c>
      <c r="C66" s="79">
        <v>305</v>
      </c>
      <c r="D66" s="79">
        <v>290</v>
      </c>
      <c r="E66" s="79">
        <v>275</v>
      </c>
      <c r="F66" s="79">
        <v>322</v>
      </c>
      <c r="G66" s="79">
        <v>330</v>
      </c>
      <c r="H66" s="79">
        <v>310</v>
      </c>
      <c r="I66" s="79">
        <v>424</v>
      </c>
      <c r="J66" s="79">
        <v>355</v>
      </c>
      <c r="K66" s="79">
        <v>341</v>
      </c>
      <c r="L66" s="79">
        <v>335</v>
      </c>
      <c r="M66" s="79">
        <v>350</v>
      </c>
      <c r="N66" s="79">
        <v>360</v>
      </c>
      <c r="O66" s="79">
        <v>335</v>
      </c>
      <c r="P66" s="185">
        <v>294.99</v>
      </c>
      <c r="Q66" s="94">
        <v>313</v>
      </c>
      <c r="R66" s="79">
        <v>300.33</v>
      </c>
      <c r="S66" s="79">
        <v>155</v>
      </c>
      <c r="T66" s="79">
        <v>324</v>
      </c>
      <c r="U66" s="79">
        <v>205</v>
      </c>
      <c r="V66" s="79">
        <v>342</v>
      </c>
      <c r="W66" s="185">
        <v>360</v>
      </c>
      <c r="X66" s="79">
        <v>365</v>
      </c>
      <c r="Y66" s="79">
        <v>362.5</v>
      </c>
      <c r="Z66" s="79">
        <v>337.5</v>
      </c>
      <c r="AA66" s="79">
        <v>357</v>
      </c>
      <c r="AB66" s="79">
        <v>225</v>
      </c>
      <c r="AC66" s="79">
        <v>225</v>
      </c>
      <c r="AD66" s="79">
        <v>225</v>
      </c>
      <c r="AE66" s="185">
        <v>289.5</v>
      </c>
      <c r="AF66" s="79">
        <v>294.5</v>
      </c>
      <c r="AG66" s="102">
        <v>275</v>
      </c>
      <c r="AH66" s="102">
        <v>280</v>
      </c>
      <c r="AI66" s="102">
        <v>267.5</v>
      </c>
      <c r="AJ66" s="103"/>
      <c r="AK66" s="79">
        <v>100</v>
      </c>
      <c r="AL66" s="79">
        <v>152.5</v>
      </c>
      <c r="AM66" s="79">
        <v>172.5</v>
      </c>
      <c r="AN66" s="79">
        <v>287.64999999999998</v>
      </c>
      <c r="AO66" s="79">
        <v>295.5</v>
      </c>
      <c r="AP66" s="79">
        <v>355</v>
      </c>
      <c r="AQ66" s="79">
        <v>365</v>
      </c>
      <c r="AR66" s="79">
        <v>360</v>
      </c>
      <c r="AS66" s="79">
        <v>1800</v>
      </c>
      <c r="AT66" s="79">
        <v>317.5</v>
      </c>
      <c r="AU66" s="79">
        <v>306.96000000000004</v>
      </c>
      <c r="AV66" s="79">
        <v>317.5</v>
      </c>
      <c r="AW66" s="79">
        <v>380</v>
      </c>
      <c r="AX66" s="79">
        <v>385</v>
      </c>
      <c r="AY66" s="79">
        <v>382.5</v>
      </c>
      <c r="AZ66" s="79">
        <v>335</v>
      </c>
      <c r="BA66" s="79">
        <v>345</v>
      </c>
      <c r="BB66" s="79">
        <v>340</v>
      </c>
      <c r="BC66" s="185">
        <v>2620</v>
      </c>
      <c r="BD66" s="79">
        <v>2750</v>
      </c>
      <c r="BE66" s="79">
        <v>2685</v>
      </c>
      <c r="BF66" s="178">
        <v>280</v>
      </c>
      <c r="BG66" s="178">
        <v>285</v>
      </c>
      <c r="BH66" s="79">
        <v>282.5</v>
      </c>
      <c r="BI66" s="79">
        <v>307.5</v>
      </c>
      <c r="BJ66" s="79">
        <v>19500</v>
      </c>
      <c r="BK66" s="79">
        <v>332.25</v>
      </c>
      <c r="BL66" s="182"/>
      <c r="BM66" s="79">
        <v>285.5</v>
      </c>
      <c r="BN66" s="174">
        <v>282.5</v>
      </c>
      <c r="BO66" s="80">
        <v>287.5</v>
      </c>
      <c r="BP66" s="79">
        <v>295</v>
      </c>
      <c r="BQ66" s="79">
        <v>295</v>
      </c>
      <c r="BR66" s="79">
        <v>311.02999999999997</v>
      </c>
      <c r="BS66" s="79">
        <v>285</v>
      </c>
      <c r="BT66" s="79">
        <v>330.5</v>
      </c>
      <c r="BU66" s="174">
        <v>300</v>
      </c>
      <c r="BV66" s="79">
        <v>320</v>
      </c>
      <c r="BW66" s="79">
        <v>310</v>
      </c>
      <c r="BX66" s="79">
        <v>565</v>
      </c>
      <c r="BY66" s="79">
        <v>580</v>
      </c>
      <c r="BZ66" s="79">
        <v>572.5</v>
      </c>
    </row>
    <row r="67" spans="1:78" x14ac:dyDescent="0.35">
      <c r="A67" s="104">
        <v>43581</v>
      </c>
      <c r="B67" s="79">
        <v>290</v>
      </c>
      <c r="C67" s="79">
        <v>305</v>
      </c>
      <c r="D67" s="79">
        <v>290</v>
      </c>
      <c r="E67" s="79">
        <v>275</v>
      </c>
      <c r="F67" s="79">
        <v>322</v>
      </c>
      <c r="G67" s="79">
        <v>330</v>
      </c>
      <c r="H67" s="79">
        <v>310</v>
      </c>
      <c r="I67" s="79">
        <v>424</v>
      </c>
      <c r="J67" s="79">
        <v>355</v>
      </c>
      <c r="K67" s="79">
        <v>341</v>
      </c>
      <c r="L67" s="79">
        <v>335</v>
      </c>
      <c r="M67" s="79">
        <v>350</v>
      </c>
      <c r="N67" s="79">
        <v>360</v>
      </c>
      <c r="O67" s="79">
        <v>335</v>
      </c>
      <c r="P67" s="185">
        <v>294.99</v>
      </c>
      <c r="Q67" s="94">
        <v>303</v>
      </c>
      <c r="R67" s="79">
        <v>300.33</v>
      </c>
      <c r="S67" s="79">
        <v>155</v>
      </c>
      <c r="T67" s="79">
        <v>324</v>
      </c>
      <c r="U67" s="79">
        <v>205</v>
      </c>
      <c r="V67" s="79">
        <v>342</v>
      </c>
      <c r="W67" s="185">
        <v>360</v>
      </c>
      <c r="X67" s="79">
        <v>365</v>
      </c>
      <c r="Y67" s="79">
        <v>362.5</v>
      </c>
      <c r="Z67" s="79">
        <v>335</v>
      </c>
      <c r="AA67" s="79">
        <v>352</v>
      </c>
      <c r="AB67" s="79">
        <v>225</v>
      </c>
      <c r="AC67" s="79">
        <v>225</v>
      </c>
      <c r="AD67" s="79">
        <v>225</v>
      </c>
      <c r="AE67" s="185">
        <v>285</v>
      </c>
      <c r="AF67" s="79">
        <v>290</v>
      </c>
      <c r="AG67" s="102">
        <v>275</v>
      </c>
      <c r="AH67" s="102">
        <v>280</v>
      </c>
      <c r="AI67" s="102">
        <v>267.5</v>
      </c>
      <c r="AJ67" s="103"/>
      <c r="AK67" s="79">
        <v>100</v>
      </c>
      <c r="AL67" s="79">
        <v>152.5</v>
      </c>
      <c r="AM67" s="79">
        <v>172.5</v>
      </c>
      <c r="AN67" s="79">
        <v>288.07</v>
      </c>
      <c r="AO67" s="79">
        <v>284</v>
      </c>
      <c r="AP67" s="79">
        <v>355</v>
      </c>
      <c r="AQ67" s="79">
        <v>360</v>
      </c>
      <c r="AR67" s="79">
        <v>357.5</v>
      </c>
      <c r="AS67" s="79">
        <v>1785</v>
      </c>
      <c r="AT67" s="79">
        <v>315</v>
      </c>
      <c r="AU67" s="79">
        <v>307.29399999999998</v>
      </c>
      <c r="AV67" s="79">
        <v>313</v>
      </c>
      <c r="AW67" s="79">
        <v>380</v>
      </c>
      <c r="AX67" s="79">
        <v>385</v>
      </c>
      <c r="AY67" s="79">
        <v>382.5</v>
      </c>
      <c r="AZ67" s="79">
        <v>330</v>
      </c>
      <c r="BA67" s="79">
        <v>340</v>
      </c>
      <c r="BB67" s="79">
        <v>335</v>
      </c>
      <c r="BC67" s="185">
        <v>2620</v>
      </c>
      <c r="BD67" s="79">
        <v>2750</v>
      </c>
      <c r="BE67" s="79">
        <v>2685</v>
      </c>
      <c r="BF67" s="178">
        <v>285</v>
      </c>
      <c r="BG67" s="178">
        <v>285</v>
      </c>
      <c r="BH67" s="79">
        <v>285</v>
      </c>
      <c r="BI67" s="79">
        <v>312.5</v>
      </c>
      <c r="BJ67" s="79">
        <v>19700</v>
      </c>
      <c r="BK67" s="79">
        <v>334.65</v>
      </c>
      <c r="BL67" s="182"/>
      <c r="BM67" s="79">
        <v>274</v>
      </c>
      <c r="BN67" s="174">
        <v>282.5</v>
      </c>
      <c r="BO67" s="80">
        <v>287.5</v>
      </c>
      <c r="BP67" s="79">
        <v>295</v>
      </c>
      <c r="BQ67" s="79">
        <v>295</v>
      </c>
      <c r="BR67" s="79">
        <v>311.36399999999992</v>
      </c>
      <c r="BS67" s="79">
        <v>285</v>
      </c>
      <c r="BT67" s="79">
        <v>322.5</v>
      </c>
      <c r="BU67" s="174">
        <v>300</v>
      </c>
      <c r="BV67" s="79">
        <v>320</v>
      </c>
      <c r="BW67" s="79">
        <v>310</v>
      </c>
      <c r="BX67" s="79">
        <v>565</v>
      </c>
      <c r="BY67" s="79">
        <v>580</v>
      </c>
      <c r="BZ67" s="79">
        <v>572.5</v>
      </c>
    </row>
    <row r="68" spans="1:78" x14ac:dyDescent="0.35">
      <c r="A68" s="104">
        <v>43588</v>
      </c>
      <c r="B68" s="79">
        <v>290</v>
      </c>
      <c r="C68" s="79">
        <v>305</v>
      </c>
      <c r="D68" s="79">
        <v>290</v>
      </c>
      <c r="E68" s="79">
        <v>275</v>
      </c>
      <c r="F68" s="79">
        <v>322</v>
      </c>
      <c r="G68" s="79">
        <v>330</v>
      </c>
      <c r="H68" s="79">
        <v>310</v>
      </c>
      <c r="I68" s="79">
        <v>424</v>
      </c>
      <c r="J68" s="79">
        <v>355</v>
      </c>
      <c r="K68" s="79">
        <v>341</v>
      </c>
      <c r="L68" s="79">
        <v>335</v>
      </c>
      <c r="M68" s="79">
        <v>350</v>
      </c>
      <c r="N68" s="79">
        <v>360</v>
      </c>
      <c r="O68" s="79">
        <v>335</v>
      </c>
      <c r="P68" s="185">
        <v>289.86</v>
      </c>
      <c r="Q68" s="94">
        <v>294</v>
      </c>
      <c r="R68" s="79">
        <v>293.24</v>
      </c>
      <c r="S68" s="79">
        <v>145</v>
      </c>
      <c r="T68" s="79">
        <v>324</v>
      </c>
      <c r="U68" s="79">
        <v>205</v>
      </c>
      <c r="V68" s="79">
        <v>342</v>
      </c>
      <c r="W68" s="185">
        <v>355</v>
      </c>
      <c r="X68" s="79">
        <v>360</v>
      </c>
      <c r="Y68" s="79">
        <v>357.5</v>
      </c>
      <c r="Z68" s="79">
        <v>325</v>
      </c>
      <c r="AA68" s="79">
        <v>352</v>
      </c>
      <c r="AB68" s="79">
        <v>205</v>
      </c>
      <c r="AC68" s="79">
        <v>210</v>
      </c>
      <c r="AD68" s="79">
        <v>207.5</v>
      </c>
      <c r="AE68" s="185">
        <v>281</v>
      </c>
      <c r="AF68" s="79">
        <v>286</v>
      </c>
      <c r="AG68" s="102">
        <v>275</v>
      </c>
      <c r="AH68" s="102">
        <v>280</v>
      </c>
      <c r="AI68" s="102">
        <v>267.5</v>
      </c>
      <c r="AJ68" s="103"/>
      <c r="AK68" s="79">
        <v>90</v>
      </c>
      <c r="AL68" s="79">
        <v>152.5</v>
      </c>
      <c r="AM68" s="79">
        <v>172.5</v>
      </c>
      <c r="AN68" s="79">
        <v>279.45</v>
      </c>
      <c r="AO68" s="79">
        <v>280</v>
      </c>
      <c r="AP68" s="79">
        <v>355</v>
      </c>
      <c r="AQ68" s="79">
        <v>360</v>
      </c>
      <c r="AR68" s="79">
        <v>357.5</v>
      </c>
      <c r="AS68" s="79">
        <v>1785</v>
      </c>
      <c r="AT68" s="79">
        <v>315</v>
      </c>
      <c r="AU68" s="79">
        <v>298.44799999999998</v>
      </c>
      <c r="AV68" s="79">
        <v>309</v>
      </c>
      <c r="AW68" s="79">
        <v>365</v>
      </c>
      <c r="AX68" s="79">
        <v>370</v>
      </c>
      <c r="AY68" s="79">
        <v>367.5</v>
      </c>
      <c r="AZ68" s="79">
        <v>335</v>
      </c>
      <c r="BA68" s="79">
        <v>340</v>
      </c>
      <c r="BB68" s="79">
        <v>337.5</v>
      </c>
      <c r="BC68" s="185">
        <v>2620</v>
      </c>
      <c r="BD68" s="79">
        <v>2750</v>
      </c>
      <c r="BE68" s="79">
        <v>2685</v>
      </c>
      <c r="BF68" s="178">
        <v>280</v>
      </c>
      <c r="BG68" s="178">
        <v>280</v>
      </c>
      <c r="BH68" s="79">
        <v>280</v>
      </c>
      <c r="BI68" s="79">
        <v>312.5</v>
      </c>
      <c r="BJ68" s="79">
        <v>20100</v>
      </c>
      <c r="BK68" s="79">
        <v>331.59</v>
      </c>
      <c r="BL68" s="182"/>
      <c r="BM68" s="79">
        <v>270</v>
      </c>
      <c r="BN68" s="174">
        <v>282.5</v>
      </c>
      <c r="BO68" s="80">
        <v>287.5</v>
      </c>
      <c r="BP68" s="79">
        <v>295</v>
      </c>
      <c r="BQ68" s="79">
        <v>287.5</v>
      </c>
      <c r="BR68" s="79">
        <v>303.23599999999999</v>
      </c>
      <c r="BS68" s="79">
        <v>285</v>
      </c>
      <c r="BT68" s="79">
        <v>322.5</v>
      </c>
      <c r="BU68" s="174">
        <v>280</v>
      </c>
      <c r="BV68" s="79">
        <v>300</v>
      </c>
      <c r="BW68" s="79">
        <v>290</v>
      </c>
      <c r="BX68" s="79">
        <v>565</v>
      </c>
      <c r="BY68" s="79">
        <v>580</v>
      </c>
      <c r="BZ68" s="79">
        <v>572.5</v>
      </c>
    </row>
    <row r="69" spans="1:78" x14ac:dyDescent="0.35">
      <c r="A69" s="104">
        <v>43595</v>
      </c>
      <c r="B69" s="79">
        <v>260</v>
      </c>
      <c r="C69" s="79">
        <v>270</v>
      </c>
      <c r="D69" s="79">
        <v>260</v>
      </c>
      <c r="E69" s="79">
        <v>245</v>
      </c>
      <c r="F69" s="79">
        <v>292</v>
      </c>
      <c r="G69" s="79">
        <v>300</v>
      </c>
      <c r="H69" s="79">
        <v>280</v>
      </c>
      <c r="I69" s="79">
        <v>394</v>
      </c>
      <c r="J69" s="79">
        <v>320</v>
      </c>
      <c r="K69" s="79">
        <v>301</v>
      </c>
      <c r="L69" s="79">
        <v>305</v>
      </c>
      <c r="M69" s="79">
        <v>315</v>
      </c>
      <c r="N69" s="79">
        <v>320</v>
      </c>
      <c r="O69" s="79">
        <v>305</v>
      </c>
      <c r="P69" s="185">
        <v>284</v>
      </c>
      <c r="Q69" s="94">
        <v>286.29000000000002</v>
      </c>
      <c r="R69" s="79">
        <v>293.24</v>
      </c>
      <c r="S69" s="79">
        <v>150</v>
      </c>
      <c r="T69" s="79">
        <v>294</v>
      </c>
      <c r="U69" s="79">
        <v>175</v>
      </c>
      <c r="V69" s="79">
        <v>312</v>
      </c>
      <c r="W69" s="185">
        <v>355</v>
      </c>
      <c r="X69" s="79">
        <v>360</v>
      </c>
      <c r="Y69" s="79">
        <v>357.5</v>
      </c>
      <c r="Z69" s="79">
        <v>325</v>
      </c>
      <c r="AA69" s="79">
        <v>351</v>
      </c>
      <c r="AB69" s="79">
        <v>205</v>
      </c>
      <c r="AC69" s="79">
        <v>210</v>
      </c>
      <c r="AD69" s="79">
        <v>207.5</v>
      </c>
      <c r="AE69" s="185">
        <v>267</v>
      </c>
      <c r="AF69" s="79">
        <v>272</v>
      </c>
      <c r="AG69" s="102">
        <v>275</v>
      </c>
      <c r="AH69" s="102">
        <v>280</v>
      </c>
      <c r="AI69" s="102">
        <v>267.5</v>
      </c>
      <c r="AJ69" s="103"/>
      <c r="AK69" s="79">
        <v>90</v>
      </c>
      <c r="AL69" s="79">
        <v>152.5</v>
      </c>
      <c r="AM69" s="79">
        <v>172.5</v>
      </c>
      <c r="AN69" s="79">
        <v>272.89999999999998</v>
      </c>
      <c r="AO69" s="79">
        <v>274.5</v>
      </c>
      <c r="AP69" s="79">
        <v>355</v>
      </c>
      <c r="AQ69" s="79">
        <v>360</v>
      </c>
      <c r="AR69" s="79">
        <v>357.5</v>
      </c>
      <c r="AS69" s="79">
        <v>1802.5</v>
      </c>
      <c r="AT69" s="79">
        <v>297.5</v>
      </c>
      <c r="AU69" s="79">
        <v>292.72799999999995</v>
      </c>
      <c r="AV69" s="79">
        <v>295</v>
      </c>
      <c r="AW69" s="79">
        <v>365</v>
      </c>
      <c r="AX69" s="79">
        <v>370</v>
      </c>
      <c r="AY69" s="79">
        <v>367.5</v>
      </c>
      <c r="AZ69" s="79">
        <v>330</v>
      </c>
      <c r="BA69" s="79">
        <v>335</v>
      </c>
      <c r="BB69" s="79">
        <v>332.5</v>
      </c>
      <c r="BC69" s="185">
        <v>2620</v>
      </c>
      <c r="BD69" s="79">
        <v>2750</v>
      </c>
      <c r="BE69" s="79">
        <v>2685</v>
      </c>
      <c r="BF69" s="178">
        <v>277</v>
      </c>
      <c r="BG69" s="178">
        <v>280</v>
      </c>
      <c r="BH69" s="79">
        <v>278.5</v>
      </c>
      <c r="BI69" s="79">
        <v>312.5</v>
      </c>
      <c r="BJ69" s="79">
        <v>19600</v>
      </c>
      <c r="BK69" s="79">
        <v>325.02999999999997</v>
      </c>
      <c r="BL69" s="182"/>
      <c r="BM69" s="79">
        <v>264.5</v>
      </c>
      <c r="BN69" s="174">
        <v>282.5</v>
      </c>
      <c r="BO69" s="80">
        <v>287.5</v>
      </c>
      <c r="BP69" s="79">
        <v>265</v>
      </c>
      <c r="BQ69" s="79">
        <v>287.5</v>
      </c>
      <c r="BR69" s="79">
        <v>299.84000000000003</v>
      </c>
      <c r="BS69" s="79">
        <v>285</v>
      </c>
      <c r="BT69" s="79">
        <v>317.5</v>
      </c>
      <c r="BU69" s="174">
        <v>270</v>
      </c>
      <c r="BV69" s="79">
        <v>280</v>
      </c>
      <c r="BW69" s="79">
        <v>275</v>
      </c>
      <c r="BX69" s="79">
        <v>555</v>
      </c>
      <c r="BY69" s="79">
        <v>570</v>
      </c>
      <c r="BZ69" s="79">
        <v>562.5</v>
      </c>
    </row>
    <row r="70" spans="1:78" x14ac:dyDescent="0.35">
      <c r="A70" s="104">
        <v>43602</v>
      </c>
      <c r="B70" s="79">
        <v>260</v>
      </c>
      <c r="C70" s="79">
        <v>270</v>
      </c>
      <c r="D70" s="79">
        <v>260</v>
      </c>
      <c r="E70" s="79">
        <v>245</v>
      </c>
      <c r="F70" s="79">
        <v>292</v>
      </c>
      <c r="G70" s="79">
        <v>300</v>
      </c>
      <c r="H70" s="79">
        <v>280</v>
      </c>
      <c r="I70" s="79">
        <v>394</v>
      </c>
      <c r="J70" s="79">
        <v>320</v>
      </c>
      <c r="K70" s="79">
        <v>301</v>
      </c>
      <c r="L70" s="79">
        <v>305</v>
      </c>
      <c r="M70" s="79">
        <v>315</v>
      </c>
      <c r="N70" s="79">
        <v>320</v>
      </c>
      <c r="O70" s="79">
        <v>305</v>
      </c>
      <c r="P70" s="185">
        <v>274</v>
      </c>
      <c r="Q70" s="94">
        <v>286.29000000000002</v>
      </c>
      <c r="R70" s="79">
        <v>279</v>
      </c>
      <c r="S70" s="79">
        <v>145</v>
      </c>
      <c r="T70" s="79">
        <v>294</v>
      </c>
      <c r="U70" s="79">
        <v>175</v>
      </c>
      <c r="V70" s="79">
        <v>312</v>
      </c>
      <c r="W70" s="185">
        <v>355</v>
      </c>
      <c r="X70" s="79">
        <v>355</v>
      </c>
      <c r="Y70" s="79">
        <v>355</v>
      </c>
      <c r="Z70" s="79">
        <v>321</v>
      </c>
      <c r="AA70" s="79">
        <v>342</v>
      </c>
      <c r="AB70" s="79">
        <v>205</v>
      </c>
      <c r="AC70" s="79">
        <v>210</v>
      </c>
      <c r="AD70" s="79">
        <v>207.5</v>
      </c>
      <c r="AE70" s="185">
        <v>265</v>
      </c>
      <c r="AF70" s="79">
        <v>270</v>
      </c>
      <c r="AG70" s="102">
        <v>267.5</v>
      </c>
      <c r="AH70" s="102">
        <v>270</v>
      </c>
      <c r="AI70" s="102">
        <v>260</v>
      </c>
      <c r="AJ70" s="103"/>
      <c r="AK70" s="79">
        <v>85</v>
      </c>
      <c r="AL70" s="79">
        <v>137.5</v>
      </c>
      <c r="AM70" s="79">
        <v>157.5</v>
      </c>
      <c r="AN70" s="79">
        <v>263.22000000000003</v>
      </c>
      <c r="AO70" s="79">
        <v>275</v>
      </c>
      <c r="AP70" s="79">
        <v>355</v>
      </c>
      <c r="AQ70" s="79">
        <v>360</v>
      </c>
      <c r="AR70" s="79">
        <v>357.5</v>
      </c>
      <c r="AS70" s="79">
        <v>1802.5</v>
      </c>
      <c r="AT70" s="79">
        <v>291</v>
      </c>
      <c r="AU70" s="79">
        <v>282.21600000000001</v>
      </c>
      <c r="AV70" s="79">
        <v>293</v>
      </c>
      <c r="AW70" s="79">
        <v>365</v>
      </c>
      <c r="AX70" s="79">
        <v>370</v>
      </c>
      <c r="AY70" s="79">
        <v>367.5</v>
      </c>
      <c r="AZ70" s="79">
        <v>330</v>
      </c>
      <c r="BA70" s="79">
        <v>335</v>
      </c>
      <c r="BB70" s="79">
        <v>332.5</v>
      </c>
      <c r="BC70" s="185">
        <v>2580</v>
      </c>
      <c r="BD70" s="79">
        <v>2750</v>
      </c>
      <c r="BE70" s="79">
        <v>2665</v>
      </c>
      <c r="BF70" s="178">
        <v>272</v>
      </c>
      <c r="BG70" s="178">
        <v>275</v>
      </c>
      <c r="BH70" s="79">
        <v>273.5</v>
      </c>
      <c r="BI70" s="79">
        <v>302.5</v>
      </c>
      <c r="BJ70" s="79">
        <v>19400</v>
      </c>
      <c r="BK70" s="79">
        <v>319.79000000000002</v>
      </c>
      <c r="BL70" s="182"/>
      <c r="BM70" s="79">
        <v>265</v>
      </c>
      <c r="BN70" s="174">
        <v>272.5</v>
      </c>
      <c r="BO70" s="80">
        <v>277.5</v>
      </c>
      <c r="BP70" s="79">
        <v>265</v>
      </c>
      <c r="BQ70" s="79">
        <v>287.5</v>
      </c>
      <c r="BR70" s="79">
        <v>289.38600000000002</v>
      </c>
      <c r="BS70" s="79">
        <v>277.5</v>
      </c>
      <c r="BT70" s="79">
        <v>317.5</v>
      </c>
      <c r="BU70" s="174">
        <v>270</v>
      </c>
      <c r="BV70" s="79">
        <v>280</v>
      </c>
      <c r="BW70" s="79">
        <v>275</v>
      </c>
      <c r="BX70" s="79">
        <v>555</v>
      </c>
      <c r="BY70" s="79">
        <v>570</v>
      </c>
      <c r="BZ70" s="79">
        <v>562.5</v>
      </c>
    </row>
    <row r="71" spans="1:78" x14ac:dyDescent="0.35">
      <c r="A71" s="104">
        <v>43609</v>
      </c>
      <c r="B71" s="79">
        <v>260</v>
      </c>
      <c r="C71" s="79">
        <v>270</v>
      </c>
      <c r="D71" s="79">
        <v>260</v>
      </c>
      <c r="E71" s="79">
        <v>245</v>
      </c>
      <c r="F71" s="79">
        <v>292</v>
      </c>
      <c r="G71" s="79">
        <v>300</v>
      </c>
      <c r="H71" s="79">
        <v>280</v>
      </c>
      <c r="I71" s="79">
        <v>394</v>
      </c>
      <c r="J71" s="79">
        <v>320</v>
      </c>
      <c r="K71" s="79">
        <v>301</v>
      </c>
      <c r="L71" s="79">
        <v>305</v>
      </c>
      <c r="M71" s="79">
        <v>315</v>
      </c>
      <c r="N71" s="79">
        <v>320</v>
      </c>
      <c r="O71" s="79">
        <v>305</v>
      </c>
      <c r="P71" s="185">
        <v>275.82</v>
      </c>
      <c r="Q71" s="94">
        <v>286.29000000000002</v>
      </c>
      <c r="R71" s="79">
        <v>279</v>
      </c>
      <c r="S71" s="79">
        <v>145</v>
      </c>
      <c r="T71" s="79">
        <v>294</v>
      </c>
      <c r="U71" s="79">
        <v>175</v>
      </c>
      <c r="V71" s="79">
        <v>312</v>
      </c>
      <c r="W71" s="185">
        <v>355</v>
      </c>
      <c r="X71" s="79">
        <v>355</v>
      </c>
      <c r="Y71" s="79">
        <v>355</v>
      </c>
      <c r="Z71" s="79">
        <v>323.5</v>
      </c>
      <c r="AA71" s="79">
        <v>342</v>
      </c>
      <c r="AB71" s="79">
        <v>205</v>
      </c>
      <c r="AC71" s="79">
        <v>210</v>
      </c>
      <c r="AD71" s="79">
        <v>207.5</v>
      </c>
      <c r="AE71" s="185">
        <v>289.5</v>
      </c>
      <c r="AF71" s="79">
        <v>294.5</v>
      </c>
      <c r="AG71" s="102">
        <v>267.5</v>
      </c>
      <c r="AH71" s="102">
        <v>270</v>
      </c>
      <c r="AI71" s="102">
        <v>260</v>
      </c>
      <c r="AJ71" s="103"/>
      <c r="AK71" s="79">
        <v>95</v>
      </c>
      <c r="AL71" s="79">
        <v>137.5</v>
      </c>
      <c r="AM71" s="79">
        <v>157.5</v>
      </c>
      <c r="AN71" s="79">
        <v>274.61</v>
      </c>
      <c r="AO71" s="79">
        <v>288.5</v>
      </c>
      <c r="AP71" s="79">
        <v>355</v>
      </c>
      <c r="AQ71" s="79">
        <v>357</v>
      </c>
      <c r="AR71" s="79">
        <v>356</v>
      </c>
      <c r="AS71" s="79">
        <v>1802.5</v>
      </c>
      <c r="AT71" s="79">
        <v>292.5</v>
      </c>
      <c r="AU71" s="79">
        <v>293.60600000000005</v>
      </c>
      <c r="AV71" s="79">
        <v>317.5</v>
      </c>
      <c r="AW71" s="79">
        <v>355</v>
      </c>
      <c r="AX71" s="79">
        <v>360</v>
      </c>
      <c r="AY71" s="79">
        <v>357.5</v>
      </c>
      <c r="AZ71" s="79">
        <v>330</v>
      </c>
      <c r="BA71" s="79">
        <v>335</v>
      </c>
      <c r="BB71" s="79">
        <v>332.5</v>
      </c>
      <c r="BC71" s="185">
        <v>2580</v>
      </c>
      <c r="BD71" s="79">
        <v>2750</v>
      </c>
      <c r="BE71" s="79">
        <v>2665</v>
      </c>
      <c r="BF71" s="178">
        <v>280</v>
      </c>
      <c r="BG71" s="178">
        <v>285</v>
      </c>
      <c r="BH71" s="79">
        <v>282.5</v>
      </c>
      <c r="BI71" s="79">
        <v>317.5</v>
      </c>
      <c r="BJ71" s="79">
        <v>19900</v>
      </c>
      <c r="BK71" s="79">
        <v>330.25</v>
      </c>
      <c r="BL71" s="182"/>
      <c r="BM71" s="79">
        <v>278.5</v>
      </c>
      <c r="BN71" s="174">
        <v>272.5</v>
      </c>
      <c r="BO71" s="80">
        <v>277.5</v>
      </c>
      <c r="BP71" s="79">
        <v>265</v>
      </c>
      <c r="BQ71" s="79">
        <v>287.5</v>
      </c>
      <c r="BR71" s="79">
        <v>300.77599999999995</v>
      </c>
      <c r="BS71" s="79">
        <v>277.5</v>
      </c>
      <c r="BT71" s="79">
        <v>317.5</v>
      </c>
      <c r="BU71" s="174">
        <v>270</v>
      </c>
      <c r="BV71" s="79">
        <v>280</v>
      </c>
      <c r="BW71" s="79">
        <v>275</v>
      </c>
      <c r="BX71" s="79">
        <v>555</v>
      </c>
      <c r="BY71" s="79">
        <v>570</v>
      </c>
      <c r="BZ71" s="79">
        <v>562.5</v>
      </c>
    </row>
    <row r="72" spans="1:78" x14ac:dyDescent="0.35">
      <c r="A72" s="104">
        <v>43616</v>
      </c>
      <c r="B72" s="79">
        <v>260</v>
      </c>
      <c r="C72" s="79">
        <v>270</v>
      </c>
      <c r="D72" s="79">
        <v>260</v>
      </c>
      <c r="E72" s="79">
        <v>245</v>
      </c>
      <c r="F72" s="79">
        <v>292</v>
      </c>
      <c r="G72" s="79">
        <v>300</v>
      </c>
      <c r="H72" s="79">
        <v>280</v>
      </c>
      <c r="I72" s="79">
        <v>394</v>
      </c>
      <c r="J72" s="79">
        <v>320</v>
      </c>
      <c r="K72" s="79">
        <v>301</v>
      </c>
      <c r="L72" s="79">
        <v>305</v>
      </c>
      <c r="M72" s="79">
        <v>315</v>
      </c>
      <c r="N72" s="79">
        <v>320</v>
      </c>
      <c r="O72" s="79">
        <v>305</v>
      </c>
      <c r="P72" s="185">
        <v>295.5</v>
      </c>
      <c r="Q72" s="94">
        <v>286.29000000000002</v>
      </c>
      <c r="R72" s="79">
        <v>301.5</v>
      </c>
      <c r="S72" s="79">
        <v>145</v>
      </c>
      <c r="T72" s="79">
        <v>294</v>
      </c>
      <c r="U72" s="79">
        <v>175</v>
      </c>
      <c r="V72" s="79">
        <v>312</v>
      </c>
      <c r="W72" s="185">
        <v>350</v>
      </c>
      <c r="X72" s="79">
        <v>355</v>
      </c>
      <c r="Y72" s="79">
        <v>352.5</v>
      </c>
      <c r="Z72" s="79">
        <v>325</v>
      </c>
      <c r="AA72" s="79">
        <v>342.5</v>
      </c>
      <c r="AB72" s="79">
        <v>205</v>
      </c>
      <c r="AC72" s="79">
        <v>210</v>
      </c>
      <c r="AD72" s="79">
        <v>207.5</v>
      </c>
      <c r="AE72" s="185">
        <v>288</v>
      </c>
      <c r="AF72" s="79">
        <v>293</v>
      </c>
      <c r="AG72" s="102">
        <v>267.5</v>
      </c>
      <c r="AH72" s="102">
        <v>270</v>
      </c>
      <c r="AI72" s="102">
        <v>260</v>
      </c>
      <c r="AJ72" s="103"/>
      <c r="AK72" s="79">
        <v>95</v>
      </c>
      <c r="AL72" s="79">
        <v>137.5</v>
      </c>
      <c r="AM72" s="79">
        <v>157.5</v>
      </c>
      <c r="AN72" s="79">
        <v>285.74</v>
      </c>
      <c r="AO72" s="79">
        <v>287</v>
      </c>
      <c r="AP72" s="79">
        <v>355</v>
      </c>
      <c r="AQ72" s="79">
        <v>357</v>
      </c>
      <c r="AR72" s="79">
        <v>356</v>
      </c>
      <c r="AS72" s="79">
        <v>1802.5</v>
      </c>
      <c r="AT72" s="79">
        <v>292.5</v>
      </c>
      <c r="AU72" s="79">
        <v>305.21800000000002</v>
      </c>
      <c r="AV72" s="79">
        <v>316</v>
      </c>
      <c r="AW72" s="79">
        <v>360</v>
      </c>
      <c r="AX72" s="79">
        <v>360</v>
      </c>
      <c r="AY72" s="79">
        <v>360</v>
      </c>
      <c r="AZ72" s="79">
        <v>335</v>
      </c>
      <c r="BA72" s="79">
        <v>335</v>
      </c>
      <c r="BB72" s="79">
        <v>335</v>
      </c>
      <c r="BC72" s="185">
        <v>2580</v>
      </c>
      <c r="BD72" s="79">
        <v>2730</v>
      </c>
      <c r="BE72" s="79">
        <v>2655</v>
      </c>
      <c r="BF72" s="178">
        <v>290</v>
      </c>
      <c r="BG72" s="178">
        <v>293</v>
      </c>
      <c r="BH72" s="79">
        <v>291.5</v>
      </c>
      <c r="BI72" s="79">
        <v>317.5</v>
      </c>
      <c r="BJ72" s="79">
        <v>19600</v>
      </c>
      <c r="BK72" s="79">
        <v>330.4</v>
      </c>
      <c r="BL72" s="182"/>
      <c r="BM72" s="79">
        <v>277</v>
      </c>
      <c r="BN72" s="174">
        <v>272.5</v>
      </c>
      <c r="BO72" s="80">
        <v>277.5</v>
      </c>
      <c r="BP72" s="79">
        <v>265</v>
      </c>
      <c r="BQ72" s="79">
        <v>277.5</v>
      </c>
      <c r="BR72" s="79">
        <v>312.38800000000003</v>
      </c>
      <c r="BS72" s="79">
        <v>277.5</v>
      </c>
      <c r="BT72" s="79">
        <v>317.5</v>
      </c>
      <c r="BU72" s="174">
        <v>270</v>
      </c>
      <c r="BV72" s="79">
        <v>280</v>
      </c>
      <c r="BW72" s="79">
        <v>275</v>
      </c>
      <c r="BX72" s="79">
        <v>555</v>
      </c>
      <c r="BY72" s="79">
        <v>570</v>
      </c>
      <c r="BZ72" s="79">
        <v>562.5</v>
      </c>
    </row>
    <row r="73" spans="1:78" x14ac:dyDescent="0.35">
      <c r="A73" s="104">
        <v>43623</v>
      </c>
      <c r="B73" s="79">
        <v>230</v>
      </c>
      <c r="C73" s="79">
        <v>240</v>
      </c>
      <c r="D73" s="79">
        <v>235</v>
      </c>
      <c r="E73" s="79">
        <v>215</v>
      </c>
      <c r="F73" s="79">
        <v>262</v>
      </c>
      <c r="G73" s="79">
        <v>270</v>
      </c>
      <c r="H73" s="79">
        <v>255</v>
      </c>
      <c r="I73" s="79">
        <v>364</v>
      </c>
      <c r="J73" s="79">
        <v>290</v>
      </c>
      <c r="K73" s="79">
        <v>271</v>
      </c>
      <c r="L73" s="79">
        <v>275</v>
      </c>
      <c r="M73" s="79">
        <v>285</v>
      </c>
      <c r="N73" s="79">
        <v>290</v>
      </c>
      <c r="O73" s="79">
        <v>275</v>
      </c>
      <c r="P73" s="185">
        <v>295.5</v>
      </c>
      <c r="Q73" s="94">
        <v>286.29000000000002</v>
      </c>
      <c r="R73" s="79">
        <v>301.5</v>
      </c>
      <c r="S73" s="79">
        <v>145</v>
      </c>
      <c r="T73" s="79">
        <v>274</v>
      </c>
      <c r="U73" s="79">
        <v>150</v>
      </c>
      <c r="V73" s="79">
        <v>292</v>
      </c>
      <c r="W73" s="185">
        <v>345</v>
      </c>
      <c r="X73" s="79">
        <v>350</v>
      </c>
      <c r="Y73" s="79">
        <v>347.5</v>
      </c>
      <c r="Z73" s="79">
        <v>322.5</v>
      </c>
      <c r="AA73" s="79">
        <v>342.5</v>
      </c>
      <c r="AB73" s="79">
        <v>205</v>
      </c>
      <c r="AC73" s="79">
        <v>210</v>
      </c>
      <c r="AD73" s="79">
        <v>207.5</v>
      </c>
      <c r="AE73" s="185">
        <v>288</v>
      </c>
      <c r="AF73" s="79">
        <v>293</v>
      </c>
      <c r="AG73" s="102">
        <v>267.5</v>
      </c>
      <c r="AH73" s="102">
        <v>270</v>
      </c>
      <c r="AI73" s="102">
        <v>260</v>
      </c>
      <c r="AJ73" s="103"/>
      <c r="AK73" s="79">
        <v>95</v>
      </c>
      <c r="AL73" s="79">
        <v>137.5</v>
      </c>
      <c r="AM73" s="79">
        <v>157.5</v>
      </c>
      <c r="AN73" s="79">
        <v>284.25</v>
      </c>
      <c r="AO73" s="79">
        <v>287</v>
      </c>
      <c r="AP73" s="79">
        <v>350</v>
      </c>
      <c r="AQ73" s="79">
        <v>355</v>
      </c>
      <c r="AR73" s="79">
        <v>352.5</v>
      </c>
      <c r="AS73" s="79">
        <v>1807.5</v>
      </c>
      <c r="AT73" s="79">
        <v>296</v>
      </c>
      <c r="AU73" s="79">
        <v>303.25</v>
      </c>
      <c r="AV73" s="79">
        <v>316</v>
      </c>
      <c r="AW73" s="79">
        <v>360</v>
      </c>
      <c r="AX73" s="79">
        <v>360</v>
      </c>
      <c r="AY73" s="79">
        <v>360</v>
      </c>
      <c r="AZ73" s="79">
        <v>325</v>
      </c>
      <c r="BA73" s="79">
        <v>330</v>
      </c>
      <c r="BB73" s="79">
        <v>327.5</v>
      </c>
      <c r="BC73" s="185">
        <v>2580</v>
      </c>
      <c r="BD73" s="79">
        <v>2730</v>
      </c>
      <c r="BE73" s="79">
        <v>2655</v>
      </c>
      <c r="BF73" s="178">
        <v>285</v>
      </c>
      <c r="BG73" s="178">
        <v>293</v>
      </c>
      <c r="BH73" s="79">
        <v>289</v>
      </c>
      <c r="BI73" s="79">
        <v>307.5</v>
      </c>
      <c r="BJ73" s="79">
        <v>18800</v>
      </c>
      <c r="BK73" s="79">
        <v>324</v>
      </c>
      <c r="BL73" s="182"/>
      <c r="BM73" s="79">
        <v>277</v>
      </c>
      <c r="BN73" s="174">
        <v>272.5</v>
      </c>
      <c r="BO73" s="80">
        <v>277.5</v>
      </c>
      <c r="BP73" s="79">
        <v>245</v>
      </c>
      <c r="BQ73" s="79">
        <v>277.5</v>
      </c>
      <c r="BR73" s="79">
        <v>310.42</v>
      </c>
      <c r="BS73" s="79">
        <v>277.5</v>
      </c>
      <c r="BT73" s="79">
        <v>317.5</v>
      </c>
      <c r="BU73" s="174">
        <v>270</v>
      </c>
      <c r="BV73" s="79">
        <v>280</v>
      </c>
      <c r="BW73" s="79">
        <v>275</v>
      </c>
      <c r="BX73" s="79">
        <v>555</v>
      </c>
      <c r="BY73" s="79">
        <v>570</v>
      </c>
      <c r="BZ73" s="79">
        <v>562.5</v>
      </c>
    </row>
    <row r="74" spans="1:78" x14ac:dyDescent="0.35">
      <c r="A74" s="104">
        <v>43630</v>
      </c>
      <c r="B74" s="79">
        <v>230</v>
      </c>
      <c r="C74" s="79">
        <v>240</v>
      </c>
      <c r="D74" s="79">
        <v>235</v>
      </c>
      <c r="E74" s="79">
        <v>215</v>
      </c>
      <c r="F74" s="79">
        <v>262</v>
      </c>
      <c r="G74" s="79">
        <v>270</v>
      </c>
      <c r="H74" s="79">
        <v>255</v>
      </c>
      <c r="I74" s="79">
        <v>364</v>
      </c>
      <c r="J74" s="79">
        <v>290</v>
      </c>
      <c r="K74" s="79">
        <v>271</v>
      </c>
      <c r="L74" s="79">
        <v>275</v>
      </c>
      <c r="M74" s="79">
        <v>285</v>
      </c>
      <c r="N74" s="79">
        <v>290</v>
      </c>
      <c r="O74" s="79">
        <v>275</v>
      </c>
      <c r="P74" s="185">
        <v>277.26</v>
      </c>
      <c r="Q74" s="94">
        <v>283.5</v>
      </c>
      <c r="R74" s="79">
        <v>281.63</v>
      </c>
      <c r="S74" s="79">
        <v>145</v>
      </c>
      <c r="T74" s="79">
        <v>274</v>
      </c>
      <c r="U74" s="79">
        <v>150</v>
      </c>
      <c r="V74" s="79">
        <v>292</v>
      </c>
      <c r="W74" s="185">
        <v>345</v>
      </c>
      <c r="X74" s="79">
        <v>345</v>
      </c>
      <c r="Y74" s="79">
        <v>345</v>
      </c>
      <c r="Z74" s="79">
        <v>317.5</v>
      </c>
      <c r="AA74" s="79">
        <v>337</v>
      </c>
      <c r="AB74" s="79">
        <v>205</v>
      </c>
      <c r="AC74" s="79">
        <v>210</v>
      </c>
      <c r="AD74" s="79">
        <v>207.5</v>
      </c>
      <c r="AE74" s="185">
        <v>270.5</v>
      </c>
      <c r="AF74" s="79">
        <v>275.5</v>
      </c>
      <c r="AG74" s="102">
        <v>265</v>
      </c>
      <c r="AH74" s="102">
        <v>270</v>
      </c>
      <c r="AI74" s="102">
        <v>255</v>
      </c>
      <c r="AJ74" s="103"/>
      <c r="AK74" s="79">
        <v>95</v>
      </c>
      <c r="AL74" s="79">
        <v>137.5</v>
      </c>
      <c r="AM74" s="79">
        <v>157.5</v>
      </c>
      <c r="AN74" s="79">
        <v>270.13</v>
      </c>
      <c r="AO74" s="79">
        <v>269.5</v>
      </c>
      <c r="AP74" s="79">
        <v>350</v>
      </c>
      <c r="AQ74" s="79">
        <v>355</v>
      </c>
      <c r="AR74" s="79">
        <v>352.5</v>
      </c>
      <c r="AS74" s="79">
        <v>1765</v>
      </c>
      <c r="AT74" s="79">
        <v>296</v>
      </c>
      <c r="AU74" s="79">
        <v>289.13199999999995</v>
      </c>
      <c r="AV74" s="79">
        <v>298.5</v>
      </c>
      <c r="AW74" s="79">
        <v>355</v>
      </c>
      <c r="AX74" s="79">
        <v>360</v>
      </c>
      <c r="AY74" s="79">
        <v>357.5</v>
      </c>
      <c r="AZ74" s="79">
        <v>325</v>
      </c>
      <c r="BA74" s="79">
        <v>330</v>
      </c>
      <c r="BB74" s="79">
        <v>327.5</v>
      </c>
      <c r="BC74" s="185">
        <v>2580</v>
      </c>
      <c r="BD74" s="79">
        <v>2730</v>
      </c>
      <c r="BE74" s="79">
        <v>2655</v>
      </c>
      <c r="BF74" s="178">
        <v>275</v>
      </c>
      <c r="BG74" s="178">
        <v>282</v>
      </c>
      <c r="BH74" s="79">
        <v>278.5</v>
      </c>
      <c r="BI74" s="79">
        <v>300</v>
      </c>
      <c r="BJ74" s="79">
        <v>18100</v>
      </c>
      <c r="BK74" s="79">
        <v>318.38</v>
      </c>
      <c r="BL74" s="182"/>
      <c r="BM74" s="79">
        <v>259.5</v>
      </c>
      <c r="BN74" s="174">
        <v>270</v>
      </c>
      <c r="BO74" s="80">
        <v>270</v>
      </c>
      <c r="BP74" s="79">
        <v>245</v>
      </c>
      <c r="BQ74" s="79">
        <v>277.5</v>
      </c>
      <c r="BR74" s="79">
        <v>294.58999999999997</v>
      </c>
      <c r="BS74" s="79">
        <v>272.5</v>
      </c>
      <c r="BT74" s="79">
        <v>312.5</v>
      </c>
      <c r="BU74" s="174">
        <v>240</v>
      </c>
      <c r="BV74" s="79">
        <v>260</v>
      </c>
      <c r="BW74" s="79">
        <v>250</v>
      </c>
      <c r="BX74" s="79">
        <v>545</v>
      </c>
      <c r="BY74" s="79">
        <v>560</v>
      </c>
      <c r="BZ74" s="79">
        <v>552.5</v>
      </c>
    </row>
    <row r="75" spans="1:78" x14ac:dyDescent="0.35">
      <c r="A75" s="104">
        <v>43637</v>
      </c>
      <c r="B75" s="79">
        <v>230</v>
      </c>
      <c r="C75" s="79">
        <v>240</v>
      </c>
      <c r="D75" s="79">
        <v>235</v>
      </c>
      <c r="E75" s="79">
        <v>215</v>
      </c>
      <c r="F75" s="79">
        <v>262</v>
      </c>
      <c r="G75" s="79">
        <v>270</v>
      </c>
      <c r="H75" s="79">
        <v>255</v>
      </c>
      <c r="I75" s="79">
        <v>364</v>
      </c>
      <c r="J75" s="79">
        <v>290</v>
      </c>
      <c r="K75" s="79">
        <v>271</v>
      </c>
      <c r="L75" s="79">
        <v>275</v>
      </c>
      <c r="M75" s="79">
        <v>285</v>
      </c>
      <c r="N75" s="79">
        <v>290</v>
      </c>
      <c r="O75" s="79">
        <v>275</v>
      </c>
      <c r="P75" s="185">
        <v>266.31</v>
      </c>
      <c r="Q75" s="94">
        <v>280</v>
      </c>
      <c r="R75" s="79">
        <v>276.70999999999998</v>
      </c>
      <c r="S75" s="79">
        <v>140</v>
      </c>
      <c r="T75" s="79">
        <v>274</v>
      </c>
      <c r="U75" s="79">
        <v>150</v>
      </c>
      <c r="V75" s="79">
        <v>292</v>
      </c>
      <c r="W75" s="185">
        <v>345</v>
      </c>
      <c r="X75" s="79">
        <v>354</v>
      </c>
      <c r="Y75" s="79">
        <v>349.5</v>
      </c>
      <c r="Z75" s="79">
        <v>315</v>
      </c>
      <c r="AA75" s="79">
        <v>332</v>
      </c>
      <c r="AB75" s="79">
        <v>200</v>
      </c>
      <c r="AC75" s="79">
        <v>205</v>
      </c>
      <c r="AD75" s="79">
        <v>202.5</v>
      </c>
      <c r="AE75" s="185">
        <v>255.5</v>
      </c>
      <c r="AF75" s="79">
        <v>260.5</v>
      </c>
      <c r="AG75" s="102">
        <v>265</v>
      </c>
      <c r="AH75" s="102">
        <v>270</v>
      </c>
      <c r="AI75" s="102">
        <v>255</v>
      </c>
      <c r="AJ75" s="103"/>
      <c r="AK75" s="79">
        <v>90</v>
      </c>
      <c r="AL75" s="79">
        <v>137.5</v>
      </c>
      <c r="AM75" s="79">
        <v>157.5</v>
      </c>
      <c r="AN75" s="79">
        <v>256.27</v>
      </c>
      <c r="AO75" s="79">
        <v>254.5</v>
      </c>
      <c r="AP75" s="79">
        <v>345</v>
      </c>
      <c r="AQ75" s="79">
        <v>350</v>
      </c>
      <c r="AR75" s="79">
        <v>347.5</v>
      </c>
      <c r="AS75" s="79">
        <v>1705</v>
      </c>
      <c r="AT75" s="79">
        <v>291.5</v>
      </c>
      <c r="AU75" s="79">
        <v>275.27200000000005</v>
      </c>
      <c r="AV75" s="79">
        <v>283.5</v>
      </c>
      <c r="AW75" s="79">
        <v>350</v>
      </c>
      <c r="AX75" s="79">
        <v>355</v>
      </c>
      <c r="AY75" s="79">
        <v>352.5</v>
      </c>
      <c r="AZ75" s="79">
        <v>320</v>
      </c>
      <c r="BA75" s="79">
        <v>325</v>
      </c>
      <c r="BB75" s="79">
        <v>322.5</v>
      </c>
      <c r="BC75" s="185">
        <v>2630</v>
      </c>
      <c r="BD75" s="79">
        <v>2730</v>
      </c>
      <c r="BE75" s="79">
        <v>2680</v>
      </c>
      <c r="BF75" s="178">
        <v>268</v>
      </c>
      <c r="BG75" s="178">
        <v>270</v>
      </c>
      <c r="BH75" s="79">
        <v>269</v>
      </c>
      <c r="BI75" s="79">
        <v>295</v>
      </c>
      <c r="BJ75" s="79">
        <v>17300</v>
      </c>
      <c r="BK75" s="79">
        <v>312.87</v>
      </c>
      <c r="BL75" s="182"/>
      <c r="BM75" s="79">
        <v>244.5</v>
      </c>
      <c r="BN75" s="174">
        <v>270</v>
      </c>
      <c r="BO75" s="80">
        <v>270</v>
      </c>
      <c r="BP75" s="79">
        <v>245</v>
      </c>
      <c r="BQ75" s="79">
        <v>267.5</v>
      </c>
      <c r="BR75" s="79">
        <v>280.72799999999995</v>
      </c>
      <c r="BS75" s="79">
        <v>272.5</v>
      </c>
      <c r="BT75" s="79">
        <v>304</v>
      </c>
      <c r="BU75" s="174">
        <v>240</v>
      </c>
      <c r="BV75" s="79">
        <v>260</v>
      </c>
      <c r="BW75" s="79">
        <v>250</v>
      </c>
      <c r="BX75" s="79">
        <v>545</v>
      </c>
      <c r="BY75" s="79">
        <v>560</v>
      </c>
      <c r="BZ75" s="79">
        <v>552.5</v>
      </c>
    </row>
    <row r="76" spans="1:78" x14ac:dyDescent="0.35">
      <c r="A76" s="104">
        <v>43644</v>
      </c>
      <c r="B76" s="79">
        <v>230</v>
      </c>
      <c r="C76" s="79">
        <v>240</v>
      </c>
      <c r="D76" s="79">
        <v>235</v>
      </c>
      <c r="E76" s="79">
        <v>215</v>
      </c>
      <c r="F76" s="79">
        <v>262</v>
      </c>
      <c r="G76" s="79">
        <v>270</v>
      </c>
      <c r="H76" s="79">
        <v>255</v>
      </c>
      <c r="I76" s="79">
        <v>364</v>
      </c>
      <c r="J76" s="79">
        <v>290</v>
      </c>
      <c r="K76" s="79">
        <v>271</v>
      </c>
      <c r="L76" s="79">
        <v>275</v>
      </c>
      <c r="M76" s="79">
        <v>285</v>
      </c>
      <c r="N76" s="79">
        <v>290</v>
      </c>
      <c r="O76" s="79">
        <v>275</v>
      </c>
      <c r="P76" s="185">
        <v>266.31</v>
      </c>
      <c r="Q76" s="94">
        <v>279</v>
      </c>
      <c r="R76" s="79">
        <v>276.70999999999998</v>
      </c>
      <c r="S76" s="79">
        <v>130</v>
      </c>
      <c r="T76" s="79">
        <v>274</v>
      </c>
      <c r="U76" s="79">
        <v>150</v>
      </c>
      <c r="V76" s="79">
        <v>292</v>
      </c>
      <c r="W76" s="185">
        <v>345</v>
      </c>
      <c r="X76" s="79">
        <v>354</v>
      </c>
      <c r="Y76" s="79">
        <v>349.5</v>
      </c>
      <c r="Z76" s="79">
        <v>314</v>
      </c>
      <c r="AA76" s="79">
        <v>332</v>
      </c>
      <c r="AB76" s="79">
        <v>200</v>
      </c>
      <c r="AC76" s="79">
        <v>205</v>
      </c>
      <c r="AD76" s="79">
        <v>202.5</v>
      </c>
      <c r="AE76" s="185">
        <v>275</v>
      </c>
      <c r="AF76" s="79">
        <v>280</v>
      </c>
      <c r="AG76" s="102">
        <v>265</v>
      </c>
      <c r="AH76" s="102">
        <v>270</v>
      </c>
      <c r="AI76" s="102">
        <v>255</v>
      </c>
      <c r="AJ76" s="103"/>
      <c r="AK76" s="79">
        <v>90</v>
      </c>
      <c r="AL76" s="79">
        <v>137.5</v>
      </c>
      <c r="AM76" s="79">
        <v>157.5</v>
      </c>
      <c r="AN76" s="79">
        <v>257.81</v>
      </c>
      <c r="AO76" s="79">
        <v>274</v>
      </c>
      <c r="AP76" s="79">
        <v>345</v>
      </c>
      <c r="AQ76" s="79">
        <v>350</v>
      </c>
      <c r="AR76" s="79">
        <v>347.5</v>
      </c>
      <c r="AS76" s="79">
        <v>1695</v>
      </c>
      <c r="AT76" s="79">
        <v>291.5</v>
      </c>
      <c r="AU76" s="79">
        <v>276.80799999999999</v>
      </c>
      <c r="AV76" s="79">
        <v>298</v>
      </c>
      <c r="AW76" s="79">
        <v>350</v>
      </c>
      <c r="AX76" s="79">
        <v>355</v>
      </c>
      <c r="AY76" s="79">
        <v>352.5</v>
      </c>
      <c r="AZ76" s="79">
        <v>320</v>
      </c>
      <c r="BA76" s="79">
        <v>325</v>
      </c>
      <c r="BB76" s="79">
        <v>322.5</v>
      </c>
      <c r="BC76" s="185">
        <v>2630</v>
      </c>
      <c r="BD76" s="79">
        <v>2730</v>
      </c>
      <c r="BE76" s="79">
        <v>2680</v>
      </c>
      <c r="BF76" s="178">
        <v>268</v>
      </c>
      <c r="BG76" s="178">
        <v>270</v>
      </c>
      <c r="BH76" s="79">
        <v>269</v>
      </c>
      <c r="BI76" s="79">
        <v>295</v>
      </c>
      <c r="BJ76" s="79">
        <v>17300</v>
      </c>
      <c r="BK76" s="79">
        <v>308.88</v>
      </c>
      <c r="BL76" s="182"/>
      <c r="BM76" s="79">
        <v>264</v>
      </c>
      <c r="BN76" s="174">
        <v>270</v>
      </c>
      <c r="BO76" s="80">
        <v>270</v>
      </c>
      <c r="BP76" s="79">
        <v>245</v>
      </c>
      <c r="BQ76" s="79">
        <v>267.5</v>
      </c>
      <c r="BR76" s="79">
        <v>282.26799999999997</v>
      </c>
      <c r="BS76" s="79">
        <v>272.5</v>
      </c>
      <c r="BT76" s="79">
        <v>303.5</v>
      </c>
      <c r="BU76" s="174">
        <v>240</v>
      </c>
      <c r="BV76" s="79">
        <v>260</v>
      </c>
      <c r="BW76" s="79">
        <v>250</v>
      </c>
      <c r="BX76" s="79">
        <v>545</v>
      </c>
      <c r="BY76" s="79">
        <v>560</v>
      </c>
      <c r="BZ76" s="79">
        <v>552.5</v>
      </c>
    </row>
    <row r="77" spans="1:78" x14ac:dyDescent="0.35">
      <c r="A77" s="104">
        <v>43651</v>
      </c>
      <c r="B77" s="79">
        <v>230</v>
      </c>
      <c r="C77" s="79">
        <v>230</v>
      </c>
      <c r="D77" s="79">
        <v>235</v>
      </c>
      <c r="E77" s="79">
        <v>215</v>
      </c>
      <c r="F77" s="79">
        <v>262</v>
      </c>
      <c r="G77" s="79">
        <v>260</v>
      </c>
      <c r="H77" s="79">
        <v>255</v>
      </c>
      <c r="I77" s="79">
        <v>364</v>
      </c>
      <c r="J77" s="79">
        <v>290</v>
      </c>
      <c r="K77" s="79">
        <v>261</v>
      </c>
      <c r="L77" s="79">
        <v>275</v>
      </c>
      <c r="M77" s="79">
        <v>285</v>
      </c>
      <c r="N77" s="79">
        <v>280</v>
      </c>
      <c r="O77" s="79">
        <v>275</v>
      </c>
      <c r="P77" s="185">
        <v>278</v>
      </c>
      <c r="Q77" s="94">
        <v>275</v>
      </c>
      <c r="R77" s="79">
        <v>283</v>
      </c>
      <c r="S77" s="79">
        <v>125</v>
      </c>
      <c r="T77" s="79">
        <v>274</v>
      </c>
      <c r="U77" s="79">
        <v>150</v>
      </c>
      <c r="V77" s="79">
        <v>292</v>
      </c>
      <c r="W77" s="185">
        <v>350</v>
      </c>
      <c r="X77" s="79">
        <v>355</v>
      </c>
      <c r="Y77" s="79">
        <v>352.5</v>
      </c>
      <c r="Z77" s="79">
        <v>317.5</v>
      </c>
      <c r="AA77" s="79">
        <v>333.5</v>
      </c>
      <c r="AB77" s="79">
        <v>200</v>
      </c>
      <c r="AC77" s="79">
        <v>205</v>
      </c>
      <c r="AD77" s="79">
        <v>202.5</v>
      </c>
      <c r="AE77" s="185">
        <v>276</v>
      </c>
      <c r="AF77" s="79">
        <v>281</v>
      </c>
      <c r="AG77" s="102">
        <v>265</v>
      </c>
      <c r="AH77" s="102">
        <v>270</v>
      </c>
      <c r="AI77" s="102">
        <v>255</v>
      </c>
      <c r="AJ77" s="103"/>
      <c r="AK77" s="79">
        <v>90</v>
      </c>
      <c r="AL77" s="79">
        <v>137.5</v>
      </c>
      <c r="AM77" s="79">
        <v>157.5</v>
      </c>
      <c r="AN77" s="79">
        <v>275.07</v>
      </c>
      <c r="AO77" s="79">
        <v>275</v>
      </c>
      <c r="AP77" s="79">
        <v>350</v>
      </c>
      <c r="AQ77" s="79">
        <v>355</v>
      </c>
      <c r="AR77" s="79">
        <v>352.5</v>
      </c>
      <c r="AS77" s="79">
        <v>1695</v>
      </c>
      <c r="AT77" s="79">
        <v>291.5</v>
      </c>
      <c r="AU77" s="79">
        <v>294.06799999999998</v>
      </c>
      <c r="AV77" s="79">
        <v>304</v>
      </c>
      <c r="AW77" s="79">
        <v>355</v>
      </c>
      <c r="AX77" s="79">
        <v>360</v>
      </c>
      <c r="AY77" s="79">
        <v>357.5</v>
      </c>
      <c r="AZ77" s="79">
        <v>325</v>
      </c>
      <c r="BA77" s="79">
        <v>335</v>
      </c>
      <c r="BB77" s="79">
        <v>330</v>
      </c>
      <c r="BC77" s="185">
        <v>2700</v>
      </c>
      <c r="BD77" s="79">
        <v>2800</v>
      </c>
      <c r="BE77" s="79">
        <v>2750</v>
      </c>
      <c r="BH77" s="79">
        <v>272.60000000000002</v>
      </c>
      <c r="BI77" s="79">
        <v>292.5</v>
      </c>
      <c r="BJ77" s="79">
        <v>17200</v>
      </c>
      <c r="BK77" s="79">
        <v>316.27</v>
      </c>
      <c r="BL77" s="182"/>
      <c r="BM77" s="79">
        <v>265</v>
      </c>
      <c r="BN77" s="174">
        <v>270</v>
      </c>
      <c r="BO77" s="80">
        <v>270</v>
      </c>
      <c r="BP77" s="79">
        <v>245</v>
      </c>
      <c r="BQ77" s="79">
        <v>272.5</v>
      </c>
      <c r="BR77" s="79">
        <v>301.24599999999998</v>
      </c>
      <c r="BS77" s="79">
        <v>272.5</v>
      </c>
      <c r="BT77" s="79">
        <v>303.5</v>
      </c>
      <c r="BU77" s="174">
        <v>240</v>
      </c>
      <c r="BV77" s="79">
        <v>260</v>
      </c>
      <c r="BW77" s="79">
        <v>250</v>
      </c>
      <c r="BX77" s="79">
        <v>545</v>
      </c>
      <c r="BY77" s="79">
        <v>560</v>
      </c>
      <c r="BZ77" s="79">
        <v>552.5</v>
      </c>
    </row>
    <row r="78" spans="1:78" x14ac:dyDescent="0.35">
      <c r="A78" s="104">
        <v>43658</v>
      </c>
      <c r="B78" s="79">
        <v>220</v>
      </c>
      <c r="C78" s="79">
        <v>230</v>
      </c>
      <c r="D78" s="79">
        <v>235</v>
      </c>
      <c r="E78" s="79">
        <v>205</v>
      </c>
      <c r="F78" s="79">
        <v>262</v>
      </c>
      <c r="G78" s="79">
        <v>260</v>
      </c>
      <c r="H78" s="79">
        <v>255</v>
      </c>
      <c r="I78" s="79">
        <v>364</v>
      </c>
      <c r="J78" s="79">
        <v>285</v>
      </c>
      <c r="K78" s="79">
        <v>261</v>
      </c>
      <c r="L78" s="79">
        <v>275</v>
      </c>
      <c r="M78" s="79">
        <v>280</v>
      </c>
      <c r="N78" s="79">
        <v>280</v>
      </c>
      <c r="O78" s="79">
        <v>275</v>
      </c>
      <c r="P78" s="185">
        <v>278</v>
      </c>
      <c r="Q78" s="94">
        <v>275</v>
      </c>
      <c r="R78" s="79">
        <v>283</v>
      </c>
      <c r="S78" s="79">
        <v>130</v>
      </c>
      <c r="T78" s="79">
        <v>274</v>
      </c>
      <c r="U78" s="79">
        <v>150</v>
      </c>
      <c r="V78" s="79">
        <v>292</v>
      </c>
      <c r="W78" s="185">
        <v>360</v>
      </c>
      <c r="X78" s="79">
        <v>360</v>
      </c>
      <c r="Y78" s="79">
        <v>360</v>
      </c>
      <c r="Z78" s="79">
        <v>312.5</v>
      </c>
      <c r="AA78" s="79">
        <v>348</v>
      </c>
      <c r="AB78" s="79">
        <v>200</v>
      </c>
      <c r="AC78" s="79">
        <v>205</v>
      </c>
      <c r="AD78" s="79">
        <v>202.5</v>
      </c>
      <c r="AE78" s="185">
        <v>270</v>
      </c>
      <c r="AF78" s="79">
        <v>275</v>
      </c>
      <c r="AG78" s="102">
        <v>257.5</v>
      </c>
      <c r="AH78" s="102">
        <v>262.5</v>
      </c>
      <c r="AI78" s="102">
        <v>247.5</v>
      </c>
      <c r="AJ78" s="103"/>
      <c r="AK78" s="79">
        <v>90</v>
      </c>
      <c r="AL78" s="79">
        <v>137.5</v>
      </c>
      <c r="AM78" s="79">
        <v>157.5</v>
      </c>
      <c r="AN78" s="79">
        <v>265.68</v>
      </c>
      <c r="AO78" s="79">
        <v>269</v>
      </c>
      <c r="AP78" s="79">
        <v>355</v>
      </c>
      <c r="AQ78" s="79">
        <v>360</v>
      </c>
      <c r="AR78" s="79">
        <v>357.5</v>
      </c>
      <c r="AS78" s="79">
        <v>1695</v>
      </c>
      <c r="AT78" s="79">
        <v>291.5</v>
      </c>
      <c r="AU78" s="79">
        <v>284.67599999999999</v>
      </c>
      <c r="AV78" s="79">
        <v>298</v>
      </c>
      <c r="AW78" s="79">
        <v>360</v>
      </c>
      <c r="AX78" s="79">
        <v>360</v>
      </c>
      <c r="AY78" s="79">
        <v>360</v>
      </c>
      <c r="AZ78" s="79">
        <v>335</v>
      </c>
      <c r="BA78" s="79">
        <v>340</v>
      </c>
      <c r="BB78" s="79">
        <v>337.5</v>
      </c>
      <c r="BC78" s="185">
        <v>2700</v>
      </c>
      <c r="BD78" s="79">
        <v>2800</v>
      </c>
      <c r="BE78" s="79">
        <v>2750</v>
      </c>
      <c r="BH78" s="79">
        <v>277.8</v>
      </c>
      <c r="BI78" s="79">
        <v>292.5</v>
      </c>
      <c r="BJ78" s="79">
        <v>17400</v>
      </c>
      <c r="BK78" s="79">
        <v>319.08999999999997</v>
      </c>
      <c r="BL78" s="182"/>
      <c r="BM78" s="79">
        <v>259</v>
      </c>
      <c r="BN78" s="174">
        <v>260</v>
      </c>
      <c r="BO78" s="80">
        <v>262.5</v>
      </c>
      <c r="BP78" s="79">
        <v>245</v>
      </c>
      <c r="BQ78" s="79">
        <v>272.5</v>
      </c>
      <c r="BR78" s="79">
        <v>291.85599999999999</v>
      </c>
      <c r="BS78" s="79">
        <v>265</v>
      </c>
      <c r="BT78" s="79">
        <v>311.5</v>
      </c>
      <c r="BU78" s="174">
        <v>245</v>
      </c>
      <c r="BV78" s="79">
        <v>260</v>
      </c>
      <c r="BW78" s="79">
        <v>252.5</v>
      </c>
      <c r="BX78" s="79">
        <v>480</v>
      </c>
      <c r="BY78" s="79">
        <v>565</v>
      </c>
      <c r="BZ78" s="79">
        <v>522.5</v>
      </c>
    </row>
    <row r="79" spans="1:78" x14ac:dyDescent="0.35">
      <c r="A79" s="104">
        <v>43665</v>
      </c>
      <c r="B79" s="79">
        <v>220</v>
      </c>
      <c r="C79" s="79">
        <v>230</v>
      </c>
      <c r="D79" s="79">
        <v>235</v>
      </c>
      <c r="E79" s="79">
        <v>205</v>
      </c>
      <c r="F79" s="79">
        <v>262</v>
      </c>
      <c r="G79" s="79">
        <v>260</v>
      </c>
      <c r="H79" s="79">
        <v>255</v>
      </c>
      <c r="I79" s="79">
        <v>364</v>
      </c>
      <c r="J79" s="79">
        <v>285</v>
      </c>
      <c r="K79" s="79">
        <v>261</v>
      </c>
      <c r="L79" s="79">
        <v>275</v>
      </c>
      <c r="M79" s="79">
        <v>280</v>
      </c>
      <c r="N79" s="79">
        <v>280</v>
      </c>
      <c r="O79" s="79">
        <v>275</v>
      </c>
      <c r="P79" s="185">
        <v>278</v>
      </c>
      <c r="Q79" s="94">
        <v>275.5</v>
      </c>
      <c r="R79" s="79">
        <v>283</v>
      </c>
      <c r="S79" s="79">
        <v>130</v>
      </c>
      <c r="T79" s="79">
        <v>274</v>
      </c>
      <c r="U79" s="79">
        <v>150</v>
      </c>
      <c r="V79" s="79">
        <v>292</v>
      </c>
      <c r="W79" s="185">
        <v>360</v>
      </c>
      <c r="X79" s="79">
        <v>365</v>
      </c>
      <c r="Y79" s="79">
        <v>362.5</v>
      </c>
      <c r="Z79" s="79">
        <v>317.5</v>
      </c>
      <c r="AA79" s="79">
        <v>350.5</v>
      </c>
      <c r="AB79" s="79">
        <v>200</v>
      </c>
      <c r="AC79" s="79">
        <v>205</v>
      </c>
      <c r="AD79" s="79">
        <v>202.5</v>
      </c>
      <c r="AE79" s="185">
        <v>272</v>
      </c>
      <c r="AF79" s="79">
        <v>277</v>
      </c>
      <c r="AG79" s="102">
        <v>257.5</v>
      </c>
      <c r="AH79" s="102">
        <v>262.5</v>
      </c>
      <c r="AI79" s="102">
        <v>247.5</v>
      </c>
      <c r="AJ79" s="103"/>
      <c r="AK79" s="79">
        <v>90</v>
      </c>
      <c r="AL79" s="79">
        <v>137.5</v>
      </c>
      <c r="AM79" s="79">
        <v>157.5</v>
      </c>
      <c r="AN79" s="79">
        <v>266.27999999999997</v>
      </c>
      <c r="AO79" s="79">
        <v>270.5</v>
      </c>
      <c r="AP79" s="79">
        <v>360</v>
      </c>
      <c r="AQ79" s="79">
        <v>365</v>
      </c>
      <c r="AR79" s="79">
        <v>362.5</v>
      </c>
      <c r="AS79" s="79">
        <v>1695</v>
      </c>
      <c r="AT79" s="79">
        <v>295</v>
      </c>
      <c r="AU79" s="79">
        <v>285.27600000000001</v>
      </c>
      <c r="AV79" s="79">
        <v>299.5</v>
      </c>
      <c r="AW79" s="79">
        <v>360</v>
      </c>
      <c r="AX79" s="79">
        <v>385</v>
      </c>
      <c r="AY79" s="79">
        <v>372.5</v>
      </c>
      <c r="AZ79" s="79">
        <v>340</v>
      </c>
      <c r="BA79" s="79">
        <v>345</v>
      </c>
      <c r="BB79" s="79">
        <v>342.5</v>
      </c>
      <c r="BC79" s="185">
        <v>2710</v>
      </c>
      <c r="BD79" s="79">
        <v>2880</v>
      </c>
      <c r="BE79" s="79">
        <v>2795</v>
      </c>
      <c r="BH79" s="79">
        <v>283.5</v>
      </c>
      <c r="BI79" s="79">
        <v>282.5</v>
      </c>
      <c r="BJ79" s="79">
        <v>17800</v>
      </c>
      <c r="BK79" s="79">
        <v>314.23</v>
      </c>
      <c r="BL79" s="182"/>
      <c r="BM79" s="79">
        <v>260.5</v>
      </c>
      <c r="BN79" s="174">
        <v>260</v>
      </c>
      <c r="BO79" s="80">
        <v>262.5</v>
      </c>
      <c r="BP79" s="79">
        <v>245</v>
      </c>
      <c r="BQ79" s="79">
        <v>272.5</v>
      </c>
      <c r="BR79" s="79">
        <v>292.45400000000001</v>
      </c>
      <c r="BS79" s="79">
        <v>265</v>
      </c>
      <c r="BT79" s="79">
        <v>315</v>
      </c>
      <c r="BU79" s="174">
        <v>245</v>
      </c>
      <c r="BV79" s="79">
        <v>260</v>
      </c>
      <c r="BW79" s="79">
        <v>252.5</v>
      </c>
      <c r="BX79" s="79">
        <v>480</v>
      </c>
      <c r="BY79" s="79">
        <v>565</v>
      </c>
      <c r="BZ79" s="79">
        <v>522.5</v>
      </c>
    </row>
    <row r="80" spans="1:78" x14ac:dyDescent="0.35">
      <c r="A80" s="104">
        <v>43672</v>
      </c>
      <c r="B80" s="79">
        <v>220</v>
      </c>
      <c r="C80" s="79">
        <v>230</v>
      </c>
      <c r="D80" s="79">
        <v>235</v>
      </c>
      <c r="E80" s="79">
        <v>205</v>
      </c>
      <c r="F80" s="79">
        <v>262</v>
      </c>
      <c r="G80" s="79">
        <v>260</v>
      </c>
      <c r="H80" s="79">
        <v>255</v>
      </c>
      <c r="I80" s="79">
        <v>364</v>
      </c>
      <c r="J80" s="79">
        <v>285</v>
      </c>
      <c r="K80" s="79">
        <v>261</v>
      </c>
      <c r="L80" s="79">
        <v>275</v>
      </c>
      <c r="M80" s="79">
        <v>280</v>
      </c>
      <c r="N80" s="79">
        <v>280</v>
      </c>
      <c r="O80" s="79">
        <v>275</v>
      </c>
      <c r="P80" s="185">
        <v>273</v>
      </c>
      <c r="Q80" s="94">
        <v>285</v>
      </c>
      <c r="R80" s="79">
        <v>278</v>
      </c>
      <c r="S80" s="79">
        <v>130</v>
      </c>
      <c r="T80" s="79">
        <v>274</v>
      </c>
      <c r="U80" s="79">
        <v>150</v>
      </c>
      <c r="V80" s="79">
        <v>292</v>
      </c>
      <c r="W80" s="185">
        <v>365</v>
      </c>
      <c r="X80" s="79">
        <v>365</v>
      </c>
      <c r="Y80" s="79">
        <v>365</v>
      </c>
      <c r="Z80" s="79">
        <v>322.5</v>
      </c>
      <c r="AA80" s="79">
        <v>353</v>
      </c>
      <c r="AB80" s="79">
        <v>215</v>
      </c>
      <c r="AC80" s="79">
        <v>215</v>
      </c>
      <c r="AD80" s="79">
        <v>215</v>
      </c>
      <c r="AE80" s="185">
        <v>271</v>
      </c>
      <c r="AF80" s="79">
        <v>276</v>
      </c>
      <c r="AG80" s="102">
        <v>257.5</v>
      </c>
      <c r="AH80" s="102">
        <v>262.5</v>
      </c>
      <c r="AI80" s="102">
        <v>247.5</v>
      </c>
      <c r="AJ80" s="103"/>
      <c r="AK80" s="79">
        <v>90</v>
      </c>
      <c r="AL80" s="79">
        <v>137.5</v>
      </c>
      <c r="AM80" s="79">
        <v>157.5</v>
      </c>
      <c r="AN80" s="79">
        <v>270.29000000000002</v>
      </c>
      <c r="AO80" s="79">
        <v>270</v>
      </c>
      <c r="AP80" s="79">
        <v>358</v>
      </c>
      <c r="AQ80" s="79">
        <v>360</v>
      </c>
      <c r="AR80" s="79">
        <v>359</v>
      </c>
      <c r="AS80" s="79">
        <v>1695</v>
      </c>
      <c r="AT80" s="79">
        <v>295</v>
      </c>
      <c r="AU80" s="79">
        <v>289.29000000000008</v>
      </c>
      <c r="AV80" s="79">
        <v>299</v>
      </c>
      <c r="AW80" s="79">
        <v>380</v>
      </c>
      <c r="AX80" s="79">
        <v>380</v>
      </c>
      <c r="AY80" s="79">
        <v>380</v>
      </c>
      <c r="AZ80" s="79">
        <v>335</v>
      </c>
      <c r="BA80" s="79">
        <v>340</v>
      </c>
      <c r="BB80" s="79">
        <v>337.5</v>
      </c>
      <c r="BC80" s="185">
        <v>2760</v>
      </c>
      <c r="BD80" s="79">
        <v>2880</v>
      </c>
      <c r="BE80" s="79">
        <v>2820</v>
      </c>
      <c r="BH80" s="79">
        <v>282.39999999999998</v>
      </c>
      <c r="BI80" s="79">
        <v>275</v>
      </c>
      <c r="BJ80" s="79">
        <v>17300</v>
      </c>
      <c r="BK80" s="79">
        <v>311.5</v>
      </c>
      <c r="BL80" s="182"/>
      <c r="BM80" s="79">
        <v>260</v>
      </c>
      <c r="BN80" s="174">
        <v>260</v>
      </c>
      <c r="BO80" s="80">
        <v>262.5</v>
      </c>
      <c r="BP80" s="79">
        <v>245</v>
      </c>
      <c r="BQ80" s="79">
        <v>272.5</v>
      </c>
      <c r="BR80" s="79">
        <v>296.46999999999997</v>
      </c>
      <c r="BS80" s="79">
        <v>265</v>
      </c>
      <c r="BT80" s="79">
        <v>312.5</v>
      </c>
      <c r="BU80" s="174">
        <v>245</v>
      </c>
      <c r="BV80" s="79">
        <v>260</v>
      </c>
      <c r="BW80" s="79">
        <v>252.5</v>
      </c>
      <c r="BX80" s="79">
        <v>480</v>
      </c>
      <c r="BY80" s="79">
        <v>565</v>
      </c>
      <c r="BZ80" s="79">
        <v>522.5</v>
      </c>
    </row>
    <row r="81" spans="1:78" x14ac:dyDescent="0.35">
      <c r="A81" s="104">
        <v>43679</v>
      </c>
      <c r="B81" s="79">
        <v>220</v>
      </c>
      <c r="C81" s="79">
        <v>230</v>
      </c>
      <c r="D81" s="79">
        <v>235</v>
      </c>
      <c r="E81" s="79">
        <v>205</v>
      </c>
      <c r="F81" s="79">
        <v>262</v>
      </c>
      <c r="G81" s="79">
        <v>260</v>
      </c>
      <c r="H81" s="79">
        <v>255</v>
      </c>
      <c r="I81" s="79">
        <v>364</v>
      </c>
      <c r="J81" s="79">
        <v>285</v>
      </c>
      <c r="K81" s="79">
        <v>261</v>
      </c>
      <c r="L81" s="79">
        <v>275</v>
      </c>
      <c r="M81" s="79">
        <v>280</v>
      </c>
      <c r="N81" s="79">
        <v>280</v>
      </c>
      <c r="O81" s="79">
        <v>275</v>
      </c>
      <c r="P81" s="185">
        <v>269</v>
      </c>
      <c r="Q81" s="94">
        <v>285</v>
      </c>
      <c r="R81" s="79">
        <v>274</v>
      </c>
      <c r="S81" s="79">
        <v>140</v>
      </c>
      <c r="T81" s="79">
        <v>274</v>
      </c>
      <c r="U81" s="79">
        <v>150</v>
      </c>
      <c r="V81" s="79">
        <v>292</v>
      </c>
      <c r="W81" s="185">
        <v>365</v>
      </c>
      <c r="X81" s="79">
        <v>368</v>
      </c>
      <c r="Y81" s="79">
        <v>366.5</v>
      </c>
      <c r="Z81" s="79">
        <v>325</v>
      </c>
      <c r="AA81" s="79">
        <v>352</v>
      </c>
      <c r="AB81" s="79">
        <v>215</v>
      </c>
      <c r="AC81" s="79">
        <v>215</v>
      </c>
      <c r="AD81" s="79">
        <v>215</v>
      </c>
      <c r="AE81" s="185">
        <v>271</v>
      </c>
      <c r="AF81" s="79">
        <v>276</v>
      </c>
      <c r="AG81" s="102">
        <v>257.5</v>
      </c>
      <c r="AH81" s="102">
        <v>262.5</v>
      </c>
      <c r="AI81" s="102">
        <v>247.5</v>
      </c>
      <c r="AJ81" s="103"/>
      <c r="AK81" s="79">
        <v>90</v>
      </c>
      <c r="AL81" s="79">
        <v>137.5</v>
      </c>
      <c r="AM81" s="79">
        <v>157.5</v>
      </c>
      <c r="AN81" s="79">
        <v>267.66000000000003</v>
      </c>
      <c r="AO81" s="79">
        <v>270</v>
      </c>
      <c r="AP81" s="79">
        <v>358</v>
      </c>
      <c r="AQ81" s="79">
        <v>360</v>
      </c>
      <c r="AR81" s="79">
        <v>359</v>
      </c>
      <c r="AS81" s="79">
        <v>1685</v>
      </c>
      <c r="AT81" s="79">
        <v>293</v>
      </c>
      <c r="AU81" s="79">
        <v>286.65599999999995</v>
      </c>
      <c r="AV81" s="79">
        <v>299</v>
      </c>
      <c r="AW81" s="79">
        <v>380</v>
      </c>
      <c r="AX81" s="79">
        <v>380</v>
      </c>
      <c r="AY81" s="79">
        <v>380</v>
      </c>
      <c r="AZ81" s="79">
        <v>335</v>
      </c>
      <c r="BA81" s="79">
        <v>340</v>
      </c>
      <c r="BB81" s="79">
        <v>337.5</v>
      </c>
      <c r="BC81" s="185">
        <v>2810</v>
      </c>
      <c r="BD81" s="79">
        <v>2910</v>
      </c>
      <c r="BE81" s="79">
        <v>2860</v>
      </c>
      <c r="BH81" s="79">
        <v>282.89999999999998</v>
      </c>
      <c r="BI81" s="79">
        <v>270</v>
      </c>
      <c r="BJ81" s="79">
        <v>17200</v>
      </c>
      <c r="BK81" s="79">
        <v>308.75</v>
      </c>
      <c r="BL81" s="182"/>
      <c r="BM81" s="79">
        <v>260</v>
      </c>
      <c r="BN81" s="174">
        <v>260</v>
      </c>
      <c r="BO81" s="80">
        <v>262.5</v>
      </c>
      <c r="BP81" s="79">
        <v>245</v>
      </c>
      <c r="BQ81" s="79">
        <v>267.5</v>
      </c>
      <c r="BR81" s="79">
        <v>293.834</v>
      </c>
      <c r="BS81" s="79">
        <v>265</v>
      </c>
      <c r="BT81" s="79">
        <v>317.5</v>
      </c>
      <c r="BU81" s="174">
        <v>245</v>
      </c>
      <c r="BV81" s="79">
        <v>260</v>
      </c>
      <c r="BW81" s="79">
        <v>252.5</v>
      </c>
      <c r="BX81" s="79">
        <v>480</v>
      </c>
      <c r="BY81" s="79">
        <v>565</v>
      </c>
      <c r="BZ81" s="79">
        <v>522.5</v>
      </c>
    </row>
    <row r="82" spans="1:78" x14ac:dyDescent="0.35">
      <c r="A82" s="104">
        <v>43686</v>
      </c>
      <c r="B82" s="79">
        <v>240</v>
      </c>
      <c r="C82" s="79">
        <v>250</v>
      </c>
      <c r="D82" s="79">
        <v>255</v>
      </c>
      <c r="E82" s="79">
        <v>225</v>
      </c>
      <c r="F82" s="79">
        <v>282</v>
      </c>
      <c r="G82" s="79">
        <v>280</v>
      </c>
      <c r="H82" s="79">
        <v>275</v>
      </c>
      <c r="I82" s="79">
        <v>384</v>
      </c>
      <c r="J82" s="79">
        <v>305</v>
      </c>
      <c r="K82" s="79">
        <v>281</v>
      </c>
      <c r="L82" s="79">
        <v>295</v>
      </c>
      <c r="M82" s="79">
        <v>300</v>
      </c>
      <c r="N82" s="79">
        <v>300</v>
      </c>
      <c r="O82" s="79">
        <v>295</v>
      </c>
      <c r="P82" s="185">
        <v>269</v>
      </c>
      <c r="Q82" s="94">
        <v>285</v>
      </c>
      <c r="R82" s="79">
        <v>274</v>
      </c>
      <c r="S82" s="79">
        <v>140</v>
      </c>
      <c r="T82" s="79">
        <v>294</v>
      </c>
      <c r="U82" s="79">
        <v>170</v>
      </c>
      <c r="V82" s="79">
        <v>312</v>
      </c>
      <c r="W82" s="185">
        <v>365</v>
      </c>
      <c r="X82" s="79">
        <v>368</v>
      </c>
      <c r="Y82" s="79">
        <v>366.5</v>
      </c>
      <c r="Z82" s="79">
        <v>325</v>
      </c>
      <c r="AA82" s="79">
        <v>352</v>
      </c>
      <c r="AB82" s="79">
        <v>215</v>
      </c>
      <c r="AC82" s="79">
        <v>215</v>
      </c>
      <c r="AD82" s="79">
        <v>215</v>
      </c>
      <c r="AE82" s="185">
        <v>266.5</v>
      </c>
      <c r="AF82" s="79">
        <v>271.5</v>
      </c>
      <c r="AG82" s="102">
        <v>257.5</v>
      </c>
      <c r="AH82" s="102">
        <v>262.5</v>
      </c>
      <c r="AI82" s="102">
        <v>247.5</v>
      </c>
      <c r="AJ82" s="103"/>
      <c r="AK82" s="79">
        <v>90</v>
      </c>
      <c r="AL82" s="79">
        <v>137.5</v>
      </c>
      <c r="AM82" s="79">
        <v>157.5</v>
      </c>
      <c r="AN82" s="79">
        <v>265.66000000000003</v>
      </c>
      <c r="AO82" s="79">
        <v>265.5</v>
      </c>
      <c r="AP82" s="79">
        <v>360</v>
      </c>
      <c r="AQ82" s="79">
        <v>362</v>
      </c>
      <c r="AR82" s="79">
        <v>361</v>
      </c>
      <c r="AS82" s="79">
        <v>1685</v>
      </c>
      <c r="AT82" s="79">
        <v>293</v>
      </c>
      <c r="AU82" s="79">
        <v>284.65800000000002</v>
      </c>
      <c r="AV82" s="79">
        <v>294.5</v>
      </c>
      <c r="AW82" s="79">
        <v>380</v>
      </c>
      <c r="AX82" s="79">
        <v>380</v>
      </c>
      <c r="AY82" s="79">
        <v>380</v>
      </c>
      <c r="AZ82" s="79">
        <v>335</v>
      </c>
      <c r="BA82" s="79">
        <v>343</v>
      </c>
      <c r="BB82" s="79">
        <v>339</v>
      </c>
      <c r="BC82" s="185">
        <v>2750</v>
      </c>
      <c r="BD82" s="79">
        <v>2850</v>
      </c>
      <c r="BE82" s="79">
        <v>2800</v>
      </c>
      <c r="BH82" s="79">
        <v>281.625</v>
      </c>
      <c r="BI82" s="79">
        <v>262.5</v>
      </c>
      <c r="BJ82" s="79">
        <v>16500</v>
      </c>
      <c r="BK82" s="79">
        <v>305.17</v>
      </c>
      <c r="BL82" s="182"/>
      <c r="BM82" s="79">
        <v>255.5</v>
      </c>
      <c r="BN82" s="174">
        <v>260</v>
      </c>
      <c r="BO82" s="80">
        <v>262.5</v>
      </c>
      <c r="BP82" s="79">
        <v>265</v>
      </c>
      <c r="BQ82" s="79">
        <v>267.5</v>
      </c>
      <c r="BR82" s="79">
        <v>291.834</v>
      </c>
      <c r="BS82" s="79">
        <v>265</v>
      </c>
      <c r="BT82" s="79">
        <v>312.5</v>
      </c>
      <c r="BU82" s="174">
        <v>245</v>
      </c>
      <c r="BV82" s="79">
        <v>260</v>
      </c>
      <c r="BW82" s="79">
        <v>252.5</v>
      </c>
      <c r="BX82" s="79">
        <v>480</v>
      </c>
      <c r="BY82" s="79">
        <v>565</v>
      </c>
      <c r="BZ82" s="79">
        <v>522.5</v>
      </c>
    </row>
    <row r="83" spans="1:78" x14ac:dyDescent="0.35">
      <c r="A83" s="104">
        <v>43693</v>
      </c>
      <c r="B83" s="79">
        <v>240</v>
      </c>
      <c r="C83" s="79">
        <v>250</v>
      </c>
      <c r="D83" s="79">
        <v>255</v>
      </c>
      <c r="E83" s="79">
        <v>225</v>
      </c>
      <c r="F83" s="79">
        <v>282</v>
      </c>
      <c r="G83" s="79">
        <v>280</v>
      </c>
      <c r="H83" s="79">
        <v>275</v>
      </c>
      <c r="I83" s="79">
        <v>384</v>
      </c>
      <c r="J83" s="79">
        <v>305</v>
      </c>
      <c r="K83" s="79">
        <v>281</v>
      </c>
      <c r="L83" s="79">
        <v>295</v>
      </c>
      <c r="M83" s="79">
        <v>300</v>
      </c>
      <c r="N83" s="79">
        <v>300</v>
      </c>
      <c r="O83" s="79">
        <v>295</v>
      </c>
      <c r="P83" s="185">
        <v>269</v>
      </c>
      <c r="Q83" s="94">
        <v>285</v>
      </c>
      <c r="R83" s="79">
        <v>274</v>
      </c>
      <c r="S83" s="79">
        <v>135</v>
      </c>
      <c r="T83" s="79">
        <v>294</v>
      </c>
      <c r="U83" s="79">
        <v>170</v>
      </c>
      <c r="V83" s="79">
        <v>312</v>
      </c>
      <c r="W83" s="185">
        <v>365</v>
      </c>
      <c r="X83" s="79">
        <v>368</v>
      </c>
      <c r="Y83" s="79">
        <v>366.5</v>
      </c>
      <c r="Z83" s="79">
        <v>325</v>
      </c>
      <c r="AA83" s="79">
        <v>352</v>
      </c>
      <c r="AB83" s="79">
        <v>215</v>
      </c>
      <c r="AC83" s="79">
        <v>215</v>
      </c>
      <c r="AD83" s="79">
        <v>215</v>
      </c>
      <c r="AE83" s="185">
        <v>266.5</v>
      </c>
      <c r="AF83" s="79">
        <v>271.5</v>
      </c>
      <c r="AG83" s="102">
        <v>252.5</v>
      </c>
      <c r="AH83" s="102">
        <v>255</v>
      </c>
      <c r="AI83" s="102">
        <v>237.5</v>
      </c>
      <c r="AJ83" s="103"/>
      <c r="AK83" s="79">
        <v>90</v>
      </c>
      <c r="AL83" s="79">
        <v>137.5</v>
      </c>
      <c r="AM83" s="79">
        <v>157.5</v>
      </c>
      <c r="AN83" s="79">
        <v>258.98</v>
      </c>
      <c r="AO83" s="79">
        <v>265.5</v>
      </c>
      <c r="AP83" s="79">
        <v>360</v>
      </c>
      <c r="AQ83" s="79">
        <v>362</v>
      </c>
      <c r="AR83" s="79">
        <v>361</v>
      </c>
      <c r="AS83" s="79">
        <v>1655</v>
      </c>
      <c r="AT83" s="79">
        <v>293</v>
      </c>
      <c r="AU83" s="79">
        <v>277.98</v>
      </c>
      <c r="AV83" s="79">
        <v>294.5</v>
      </c>
      <c r="AW83" s="79">
        <v>355</v>
      </c>
      <c r="AX83" s="79">
        <v>370</v>
      </c>
      <c r="AY83" s="79">
        <v>362.5</v>
      </c>
      <c r="AZ83" s="79">
        <v>335</v>
      </c>
      <c r="BA83" s="79">
        <v>343</v>
      </c>
      <c r="BB83" s="79">
        <v>339</v>
      </c>
      <c r="BC83" s="185">
        <v>2650</v>
      </c>
      <c r="BD83" s="79">
        <v>2750</v>
      </c>
      <c r="BE83" s="79">
        <v>2700</v>
      </c>
      <c r="BH83" s="79">
        <v>276</v>
      </c>
      <c r="BI83" s="79">
        <v>262.5</v>
      </c>
      <c r="BJ83" s="79">
        <v>17100</v>
      </c>
      <c r="BK83" s="79">
        <v>300.67</v>
      </c>
      <c r="BL83" s="182"/>
      <c r="BM83" s="79">
        <v>255.5</v>
      </c>
      <c r="BN83" s="174">
        <v>257.5</v>
      </c>
      <c r="BO83" s="80">
        <v>255</v>
      </c>
      <c r="BP83" s="79">
        <v>265</v>
      </c>
      <c r="BQ83" s="79">
        <v>267.5</v>
      </c>
      <c r="BR83" s="79">
        <v>285.16000000000003</v>
      </c>
      <c r="BS83" s="79">
        <v>255</v>
      </c>
      <c r="BT83" s="79">
        <v>312.5</v>
      </c>
      <c r="BU83" s="174">
        <v>245</v>
      </c>
      <c r="BV83" s="79">
        <v>260</v>
      </c>
      <c r="BW83" s="79">
        <v>252.5</v>
      </c>
      <c r="BX83" s="79">
        <v>480</v>
      </c>
      <c r="BY83" s="79">
        <v>565</v>
      </c>
      <c r="BZ83" s="79">
        <v>522.5</v>
      </c>
    </row>
    <row r="84" spans="1:78" x14ac:dyDescent="0.35">
      <c r="A84" s="104">
        <v>43700</v>
      </c>
      <c r="B84" s="79">
        <v>240</v>
      </c>
      <c r="C84" s="79">
        <v>250</v>
      </c>
      <c r="D84" s="79">
        <v>255</v>
      </c>
      <c r="E84" s="79">
        <v>225</v>
      </c>
      <c r="F84" s="79">
        <v>282</v>
      </c>
      <c r="G84" s="79">
        <v>280</v>
      </c>
      <c r="H84" s="79">
        <v>275</v>
      </c>
      <c r="I84" s="79">
        <v>384</v>
      </c>
      <c r="J84" s="79">
        <v>305</v>
      </c>
      <c r="K84" s="79">
        <v>281</v>
      </c>
      <c r="L84" s="79">
        <v>295</v>
      </c>
      <c r="M84" s="79">
        <v>300</v>
      </c>
      <c r="N84" s="79">
        <v>300</v>
      </c>
      <c r="O84" s="79">
        <v>295</v>
      </c>
      <c r="P84" s="185">
        <v>269</v>
      </c>
      <c r="Q84" s="94">
        <v>285</v>
      </c>
      <c r="R84" s="79">
        <v>274</v>
      </c>
      <c r="S84" s="79">
        <v>135</v>
      </c>
      <c r="T84" s="79">
        <v>294</v>
      </c>
      <c r="U84" s="79">
        <v>170</v>
      </c>
      <c r="V84" s="79">
        <v>312</v>
      </c>
      <c r="W84" s="185">
        <v>360</v>
      </c>
      <c r="X84" s="79">
        <v>365</v>
      </c>
      <c r="Y84" s="79">
        <v>362.5</v>
      </c>
      <c r="Z84" s="79">
        <v>326</v>
      </c>
      <c r="AA84" s="79">
        <v>352</v>
      </c>
      <c r="AB84" s="79">
        <v>215</v>
      </c>
      <c r="AC84" s="79">
        <v>215</v>
      </c>
      <c r="AD84" s="79">
        <v>215</v>
      </c>
      <c r="AE84" s="185">
        <v>261.5</v>
      </c>
      <c r="AF84" s="79">
        <v>266.5</v>
      </c>
      <c r="AG84" s="102">
        <v>252.5</v>
      </c>
      <c r="AH84" s="102">
        <v>255</v>
      </c>
      <c r="AI84" s="102">
        <v>237.5</v>
      </c>
      <c r="AJ84" s="103"/>
      <c r="AK84" s="79">
        <v>90</v>
      </c>
      <c r="AL84" s="79">
        <v>137.5</v>
      </c>
      <c r="AM84" s="79">
        <v>157.5</v>
      </c>
      <c r="AN84" s="79">
        <v>256.62</v>
      </c>
      <c r="AO84" s="79">
        <v>260.5</v>
      </c>
      <c r="AP84" s="79">
        <v>355</v>
      </c>
      <c r="AQ84" s="79">
        <v>360</v>
      </c>
      <c r="AR84" s="79">
        <v>357.5</v>
      </c>
      <c r="AS84" s="79">
        <v>1655</v>
      </c>
      <c r="AT84" s="79">
        <v>293</v>
      </c>
      <c r="AU84" s="79">
        <v>275.62399999999997</v>
      </c>
      <c r="AV84" s="79">
        <v>284.5</v>
      </c>
      <c r="AW84" s="79">
        <v>355</v>
      </c>
      <c r="AX84" s="79">
        <v>370</v>
      </c>
      <c r="AY84" s="79">
        <v>362.5</v>
      </c>
      <c r="AZ84" s="79">
        <v>330</v>
      </c>
      <c r="BA84" s="79">
        <v>340</v>
      </c>
      <c r="BB84" s="79">
        <v>335</v>
      </c>
      <c r="BC84" s="185">
        <v>2700</v>
      </c>
      <c r="BD84" s="79">
        <v>2800</v>
      </c>
      <c r="BE84" s="79">
        <v>2750</v>
      </c>
      <c r="BH84" s="79">
        <v>270.89999999999998</v>
      </c>
      <c r="BI84" s="79">
        <v>257.5</v>
      </c>
      <c r="BJ84" s="79">
        <v>16900</v>
      </c>
      <c r="BK84" s="79">
        <v>292.70999999999998</v>
      </c>
      <c r="BL84" s="182"/>
      <c r="BM84" s="79">
        <v>250.5</v>
      </c>
      <c r="BN84" s="174">
        <v>257.5</v>
      </c>
      <c r="BO84" s="80">
        <v>255</v>
      </c>
      <c r="BP84" s="79">
        <v>265</v>
      </c>
      <c r="BQ84" s="79">
        <v>267.5</v>
      </c>
      <c r="BR84" s="79">
        <v>282.80200000000002</v>
      </c>
      <c r="BS84" s="79">
        <v>255</v>
      </c>
      <c r="BT84" s="79">
        <v>307.5</v>
      </c>
      <c r="BU84" s="174">
        <v>245</v>
      </c>
      <c r="BV84" s="79">
        <v>260</v>
      </c>
      <c r="BW84" s="79">
        <v>252.5</v>
      </c>
      <c r="BX84" s="79">
        <v>480</v>
      </c>
      <c r="BY84" s="79">
        <v>565</v>
      </c>
      <c r="BZ84" s="79">
        <v>522.5</v>
      </c>
    </row>
    <row r="85" spans="1:78" x14ac:dyDescent="0.35">
      <c r="A85" s="104">
        <v>43707</v>
      </c>
      <c r="B85" s="79">
        <v>240</v>
      </c>
      <c r="C85" s="79">
        <v>250</v>
      </c>
      <c r="D85" s="79">
        <v>255</v>
      </c>
      <c r="E85" s="79">
        <v>225</v>
      </c>
      <c r="F85" s="79">
        <v>282</v>
      </c>
      <c r="G85" s="79">
        <v>280</v>
      </c>
      <c r="H85" s="79">
        <v>275</v>
      </c>
      <c r="I85" s="79">
        <v>384</v>
      </c>
      <c r="J85" s="79">
        <v>305</v>
      </c>
      <c r="K85" s="79">
        <v>281</v>
      </c>
      <c r="L85" s="79">
        <v>295</v>
      </c>
      <c r="M85" s="79">
        <v>300</v>
      </c>
      <c r="N85" s="79">
        <v>300</v>
      </c>
      <c r="O85" s="79">
        <v>295</v>
      </c>
      <c r="P85" s="185">
        <v>246.25</v>
      </c>
      <c r="Q85" s="79">
        <v>278</v>
      </c>
      <c r="R85" s="79">
        <v>251.17</v>
      </c>
      <c r="S85" s="79">
        <v>115</v>
      </c>
      <c r="T85" s="79">
        <v>294</v>
      </c>
      <c r="U85" s="79">
        <v>170</v>
      </c>
      <c r="V85" s="79">
        <v>312</v>
      </c>
      <c r="W85" s="185">
        <v>350</v>
      </c>
      <c r="X85" s="79">
        <v>360</v>
      </c>
      <c r="Y85" s="79">
        <v>355</v>
      </c>
      <c r="Z85" s="79">
        <v>315</v>
      </c>
      <c r="AA85" s="79">
        <v>342</v>
      </c>
      <c r="AB85" s="79">
        <v>200</v>
      </c>
      <c r="AC85" s="79">
        <v>200</v>
      </c>
      <c r="AD85" s="79">
        <v>200</v>
      </c>
      <c r="AE85" s="185">
        <v>252</v>
      </c>
      <c r="AF85" s="79">
        <v>257</v>
      </c>
      <c r="AG85" s="79">
        <v>252.5</v>
      </c>
      <c r="AH85" s="79">
        <v>255</v>
      </c>
      <c r="AI85" s="79">
        <v>237.5</v>
      </c>
      <c r="AJ85" s="79"/>
      <c r="AK85" s="79">
        <v>90</v>
      </c>
      <c r="AL85" s="79">
        <v>137.5</v>
      </c>
      <c r="AM85" s="79">
        <v>157.5</v>
      </c>
      <c r="AN85" s="79">
        <v>243.55</v>
      </c>
      <c r="AO85" s="79">
        <v>246</v>
      </c>
      <c r="AP85" s="79">
        <v>355</v>
      </c>
      <c r="AQ85" s="79">
        <v>360</v>
      </c>
      <c r="AR85" s="79">
        <v>357.5</v>
      </c>
      <c r="AS85" s="79">
        <v>1645</v>
      </c>
      <c r="AT85" s="79">
        <v>282.5</v>
      </c>
      <c r="AU85" s="79">
        <v>264.86799999999999</v>
      </c>
      <c r="AV85" s="79">
        <v>275</v>
      </c>
      <c r="AW85" s="79">
        <v>355</v>
      </c>
      <c r="AX85" s="79">
        <v>370</v>
      </c>
      <c r="AY85" s="79">
        <v>362.5</v>
      </c>
      <c r="AZ85" s="79">
        <v>330</v>
      </c>
      <c r="BA85" s="79">
        <v>335</v>
      </c>
      <c r="BB85" s="79">
        <v>332.5</v>
      </c>
      <c r="BC85" s="185">
        <v>2590</v>
      </c>
      <c r="BD85" s="79">
        <v>2690</v>
      </c>
      <c r="BE85" s="79">
        <v>2640</v>
      </c>
      <c r="BH85" s="79">
        <v>263</v>
      </c>
      <c r="BI85" s="79">
        <v>257.5</v>
      </c>
      <c r="BJ85" s="79">
        <v>17300</v>
      </c>
      <c r="BK85" s="79">
        <v>291.2</v>
      </c>
      <c r="BL85" s="182"/>
      <c r="BM85" s="79">
        <v>236</v>
      </c>
      <c r="BN85" s="174">
        <v>257.5</v>
      </c>
      <c r="BO85" s="80">
        <v>255</v>
      </c>
      <c r="BP85" s="79">
        <v>265</v>
      </c>
      <c r="BQ85" s="79">
        <v>262.5</v>
      </c>
      <c r="BR85" s="79">
        <v>271.916</v>
      </c>
      <c r="BS85" s="79">
        <v>255</v>
      </c>
      <c r="BT85" s="79">
        <v>301.5</v>
      </c>
      <c r="BU85" s="174">
        <v>245</v>
      </c>
      <c r="BV85" s="79">
        <v>260</v>
      </c>
      <c r="BW85" s="79">
        <v>252.5</v>
      </c>
      <c r="BX85" s="79">
        <v>480</v>
      </c>
      <c r="BY85" s="79">
        <v>565</v>
      </c>
      <c r="BZ85" s="79">
        <v>522.5</v>
      </c>
    </row>
    <row r="86" spans="1:78" x14ac:dyDescent="0.35">
      <c r="A86" s="104">
        <v>43714</v>
      </c>
      <c r="B86" s="79">
        <v>240</v>
      </c>
      <c r="C86" s="79">
        <v>220</v>
      </c>
      <c r="D86" s="79">
        <v>225</v>
      </c>
      <c r="E86" s="79">
        <v>225</v>
      </c>
      <c r="F86" s="79">
        <v>282</v>
      </c>
      <c r="G86" s="79">
        <v>250</v>
      </c>
      <c r="H86" s="79">
        <v>245</v>
      </c>
      <c r="I86" s="79">
        <v>384</v>
      </c>
      <c r="J86" s="79">
        <v>305</v>
      </c>
      <c r="K86" s="79">
        <v>241</v>
      </c>
      <c r="L86" s="79">
        <v>255</v>
      </c>
      <c r="M86" s="79">
        <v>300</v>
      </c>
      <c r="N86" s="79">
        <v>260</v>
      </c>
      <c r="O86" s="79">
        <v>255</v>
      </c>
      <c r="P86" s="185">
        <v>229.56</v>
      </c>
      <c r="Q86" s="79">
        <v>278</v>
      </c>
      <c r="R86" s="79">
        <v>236</v>
      </c>
      <c r="S86" s="79">
        <v>115</v>
      </c>
      <c r="T86" s="79">
        <v>294</v>
      </c>
      <c r="U86" s="79">
        <v>140</v>
      </c>
      <c r="V86" s="79">
        <v>312</v>
      </c>
      <c r="W86" s="185">
        <v>340</v>
      </c>
      <c r="X86" s="79">
        <v>350</v>
      </c>
      <c r="Y86" s="79">
        <v>345</v>
      </c>
      <c r="Z86" s="79">
        <v>312.5</v>
      </c>
      <c r="AA86" s="79">
        <v>337</v>
      </c>
      <c r="AB86" s="79">
        <v>190</v>
      </c>
      <c r="AC86" s="79">
        <v>200</v>
      </c>
      <c r="AD86" s="79">
        <v>195</v>
      </c>
      <c r="AE86" s="185">
        <v>231</v>
      </c>
      <c r="AF86" s="79">
        <v>236</v>
      </c>
      <c r="AG86" s="79">
        <v>252.5</v>
      </c>
      <c r="AH86" s="79">
        <v>255</v>
      </c>
      <c r="AI86" s="79">
        <v>237.5</v>
      </c>
      <c r="AJ86" s="79"/>
      <c r="AK86" s="79">
        <v>82.5</v>
      </c>
      <c r="AL86" s="79">
        <v>137.5</v>
      </c>
      <c r="AM86" s="79">
        <v>157.5</v>
      </c>
      <c r="AN86" s="79">
        <v>233.71</v>
      </c>
      <c r="AO86" s="79">
        <v>233.5</v>
      </c>
      <c r="AP86" s="79">
        <v>340</v>
      </c>
      <c r="AQ86" s="79">
        <v>340</v>
      </c>
      <c r="AR86" s="79">
        <v>340</v>
      </c>
      <c r="AS86" s="79">
        <v>1547.5</v>
      </c>
      <c r="AT86" s="79">
        <v>265</v>
      </c>
      <c r="AU86" s="79">
        <v>252.70599999999999</v>
      </c>
      <c r="AV86" s="79">
        <v>263</v>
      </c>
      <c r="AW86" s="79">
        <v>350</v>
      </c>
      <c r="AX86" s="79">
        <v>360</v>
      </c>
      <c r="AY86" s="79">
        <v>355</v>
      </c>
      <c r="AZ86" s="79">
        <v>315</v>
      </c>
      <c r="BA86" s="79">
        <v>325</v>
      </c>
      <c r="BB86" s="79">
        <v>320</v>
      </c>
      <c r="BC86" s="185">
        <v>2650</v>
      </c>
      <c r="BD86" s="79">
        <v>2760</v>
      </c>
      <c r="BE86" s="79">
        <v>2705</v>
      </c>
      <c r="BH86" s="79">
        <v>254.8</v>
      </c>
      <c r="BI86" s="79">
        <v>252.5</v>
      </c>
      <c r="BJ86" s="79">
        <v>17400</v>
      </c>
      <c r="BK86" s="79">
        <v>278</v>
      </c>
      <c r="BL86" s="182"/>
      <c r="BM86" s="79">
        <v>218.5</v>
      </c>
      <c r="BN86" s="174">
        <v>257.5</v>
      </c>
      <c r="BO86" s="80">
        <v>255</v>
      </c>
      <c r="BP86" s="79">
        <v>265</v>
      </c>
      <c r="BQ86" s="79">
        <v>257.5</v>
      </c>
      <c r="BR86" s="79">
        <v>259.68600000000004</v>
      </c>
      <c r="BS86" s="79">
        <v>255</v>
      </c>
      <c r="BT86" s="79">
        <v>287.5</v>
      </c>
      <c r="BU86" s="174">
        <v>245</v>
      </c>
      <c r="BV86" s="79">
        <v>260</v>
      </c>
      <c r="BW86" s="79">
        <v>252.5</v>
      </c>
      <c r="BX86" s="79">
        <v>460</v>
      </c>
      <c r="BY86" s="79">
        <v>570</v>
      </c>
      <c r="BZ86" s="79">
        <v>515</v>
      </c>
    </row>
    <row r="87" spans="1:78" x14ac:dyDescent="0.35">
      <c r="A87" s="104">
        <v>43721</v>
      </c>
      <c r="B87" s="79">
        <v>210</v>
      </c>
      <c r="C87" s="79">
        <v>220</v>
      </c>
      <c r="D87" s="79">
        <v>225</v>
      </c>
      <c r="E87" s="79">
        <v>195</v>
      </c>
      <c r="F87" s="79">
        <v>252</v>
      </c>
      <c r="G87" s="79">
        <v>250</v>
      </c>
      <c r="H87" s="79">
        <v>245</v>
      </c>
      <c r="I87" s="79">
        <v>354</v>
      </c>
      <c r="J87" s="79">
        <v>265</v>
      </c>
      <c r="K87" s="79">
        <v>241</v>
      </c>
      <c r="L87" s="79">
        <v>255</v>
      </c>
      <c r="M87" s="79">
        <v>260</v>
      </c>
      <c r="N87" s="79">
        <v>260</v>
      </c>
      <c r="O87" s="79">
        <v>255</v>
      </c>
      <c r="P87" s="185">
        <v>213</v>
      </c>
      <c r="Q87" s="79">
        <v>250.5</v>
      </c>
      <c r="R87" s="79">
        <v>218</v>
      </c>
      <c r="S87" s="79">
        <v>90</v>
      </c>
      <c r="T87" s="79">
        <v>254</v>
      </c>
      <c r="U87" s="79">
        <v>140</v>
      </c>
      <c r="V87" s="79">
        <v>272</v>
      </c>
      <c r="W87" s="185">
        <v>330</v>
      </c>
      <c r="X87" s="79">
        <v>340</v>
      </c>
      <c r="Y87" s="79">
        <v>335</v>
      </c>
      <c r="Z87" s="79">
        <v>307.5</v>
      </c>
      <c r="AA87" s="79">
        <v>337</v>
      </c>
      <c r="AB87" s="79">
        <v>190</v>
      </c>
      <c r="AC87" s="79">
        <v>200</v>
      </c>
      <c r="AD87" s="79">
        <v>195</v>
      </c>
      <c r="AE87" s="185">
        <v>217</v>
      </c>
      <c r="AF87" s="79">
        <v>222</v>
      </c>
      <c r="AG87" s="79">
        <v>230</v>
      </c>
      <c r="AH87" s="79">
        <v>230</v>
      </c>
      <c r="AI87" s="79">
        <v>237.5</v>
      </c>
      <c r="AJ87" s="79"/>
      <c r="AK87" s="79">
        <v>80</v>
      </c>
      <c r="AL87" s="79">
        <v>112.5</v>
      </c>
      <c r="AM87" s="79">
        <v>132.5</v>
      </c>
      <c r="AN87" s="79">
        <v>218.48</v>
      </c>
      <c r="AO87" s="79">
        <v>216</v>
      </c>
      <c r="AP87" s="79">
        <v>330</v>
      </c>
      <c r="AQ87" s="79">
        <v>340</v>
      </c>
      <c r="AR87" s="79">
        <v>335</v>
      </c>
      <c r="AS87" s="79">
        <v>1487.5</v>
      </c>
      <c r="AT87" s="79">
        <v>245</v>
      </c>
      <c r="AU87" s="79">
        <v>237.47800000000001</v>
      </c>
      <c r="AV87" s="79">
        <v>245</v>
      </c>
      <c r="AW87" s="79">
        <v>350</v>
      </c>
      <c r="AX87" s="79">
        <v>360</v>
      </c>
      <c r="AY87" s="79">
        <v>355</v>
      </c>
      <c r="AZ87" s="79">
        <v>305</v>
      </c>
      <c r="BA87" s="79">
        <v>310</v>
      </c>
      <c r="BB87" s="79">
        <v>307.5</v>
      </c>
      <c r="BC87" s="185">
        <v>2730</v>
      </c>
      <c r="BD87" s="79">
        <v>2820</v>
      </c>
      <c r="BE87" s="79">
        <v>2775</v>
      </c>
      <c r="BH87" s="79">
        <v>247.1</v>
      </c>
      <c r="BI87" s="79">
        <v>247.5</v>
      </c>
      <c r="BJ87" s="79">
        <v>17600</v>
      </c>
      <c r="BK87" s="79">
        <v>262.70999999999998</v>
      </c>
      <c r="BL87" s="182"/>
      <c r="BM87" s="79">
        <v>206</v>
      </c>
      <c r="BN87" s="174">
        <v>227.5</v>
      </c>
      <c r="BO87" s="80">
        <v>255</v>
      </c>
      <c r="BP87" s="79">
        <v>225</v>
      </c>
      <c r="BQ87" s="79">
        <v>255</v>
      </c>
      <c r="BR87" s="79">
        <v>244.37800000000001</v>
      </c>
      <c r="BS87" s="79">
        <v>255</v>
      </c>
      <c r="BT87" s="79">
        <v>267.5</v>
      </c>
      <c r="BU87" s="174">
        <v>245</v>
      </c>
      <c r="BV87" s="79">
        <v>260</v>
      </c>
      <c r="BW87" s="79">
        <v>252.5</v>
      </c>
      <c r="BX87" s="79">
        <v>460</v>
      </c>
      <c r="BY87" s="79">
        <v>570</v>
      </c>
      <c r="BZ87" s="79">
        <v>515</v>
      </c>
    </row>
    <row r="88" spans="1:78" x14ac:dyDescent="0.35">
      <c r="A88" s="104">
        <v>43728</v>
      </c>
      <c r="B88" s="79">
        <v>210</v>
      </c>
      <c r="C88" s="79">
        <v>220</v>
      </c>
      <c r="D88" s="79">
        <v>225</v>
      </c>
      <c r="E88" s="79">
        <v>195</v>
      </c>
      <c r="F88" s="79">
        <v>252</v>
      </c>
      <c r="G88" s="79">
        <v>250</v>
      </c>
      <c r="H88" s="79">
        <v>245</v>
      </c>
      <c r="I88" s="79">
        <v>354</v>
      </c>
      <c r="J88" s="79">
        <v>265</v>
      </c>
      <c r="K88" s="79">
        <v>241</v>
      </c>
      <c r="L88" s="79">
        <v>255</v>
      </c>
      <c r="M88" s="79">
        <v>260</v>
      </c>
      <c r="N88" s="79">
        <v>260</v>
      </c>
      <c r="O88" s="79">
        <v>255</v>
      </c>
      <c r="P88" s="185">
        <v>213</v>
      </c>
      <c r="Q88" s="79">
        <v>238.77</v>
      </c>
      <c r="R88" s="79">
        <v>218</v>
      </c>
      <c r="S88" s="79">
        <v>85</v>
      </c>
      <c r="T88" s="79">
        <v>254</v>
      </c>
      <c r="U88" s="79">
        <v>140</v>
      </c>
      <c r="V88" s="79">
        <v>272</v>
      </c>
      <c r="W88" s="185">
        <v>320</v>
      </c>
      <c r="X88" s="79">
        <v>325</v>
      </c>
      <c r="Y88" s="79">
        <v>322.5</v>
      </c>
      <c r="Z88" s="79">
        <v>292.5</v>
      </c>
      <c r="AA88" s="79">
        <v>312</v>
      </c>
      <c r="AB88" s="79">
        <v>210</v>
      </c>
      <c r="AC88" s="79">
        <v>215</v>
      </c>
      <c r="AD88" s="79">
        <v>212.5</v>
      </c>
      <c r="AE88" s="185">
        <v>210</v>
      </c>
      <c r="AF88" s="79">
        <v>215</v>
      </c>
      <c r="AG88" s="79">
        <v>230</v>
      </c>
      <c r="AH88" s="79">
        <v>230</v>
      </c>
      <c r="AI88" s="79">
        <v>220</v>
      </c>
      <c r="AJ88" s="79"/>
      <c r="AK88" s="79">
        <v>80</v>
      </c>
      <c r="AL88" s="79">
        <v>112.5</v>
      </c>
      <c r="AM88" s="79">
        <v>132.5</v>
      </c>
      <c r="AN88" s="79">
        <v>211.31</v>
      </c>
      <c r="AO88" s="79">
        <v>214</v>
      </c>
      <c r="AP88" s="79">
        <v>315</v>
      </c>
      <c r="AQ88" s="79">
        <v>325</v>
      </c>
      <c r="AR88" s="79">
        <v>320</v>
      </c>
      <c r="AS88" s="79">
        <v>1395</v>
      </c>
      <c r="AT88" s="79">
        <v>237</v>
      </c>
      <c r="AU88" s="79">
        <v>230.30599999999998</v>
      </c>
      <c r="AV88" s="79">
        <v>238</v>
      </c>
      <c r="AW88" s="79">
        <v>330</v>
      </c>
      <c r="AX88" s="79">
        <v>340</v>
      </c>
      <c r="AY88" s="79">
        <v>335</v>
      </c>
      <c r="AZ88" s="79">
        <v>295</v>
      </c>
      <c r="BA88" s="79">
        <v>305</v>
      </c>
      <c r="BB88" s="79">
        <v>300</v>
      </c>
      <c r="BC88" s="185">
        <v>2690</v>
      </c>
      <c r="BD88" s="79">
        <v>2820</v>
      </c>
      <c r="BE88" s="79">
        <v>2755</v>
      </c>
      <c r="BH88" s="79">
        <v>238.5</v>
      </c>
      <c r="BI88" s="79">
        <v>247.5</v>
      </c>
      <c r="BJ88" s="79">
        <v>17900</v>
      </c>
      <c r="BK88" s="79">
        <v>256.82</v>
      </c>
      <c r="BL88" s="182"/>
      <c r="BM88" s="79">
        <v>204</v>
      </c>
      <c r="BN88" s="174">
        <v>227.5</v>
      </c>
      <c r="BO88" s="80">
        <v>230</v>
      </c>
      <c r="BP88" s="79">
        <v>225</v>
      </c>
      <c r="BQ88" s="79">
        <v>250</v>
      </c>
      <c r="BR88" s="79">
        <v>237.24399999999997</v>
      </c>
      <c r="BS88" s="79">
        <v>230</v>
      </c>
      <c r="BT88" s="79">
        <v>262.5</v>
      </c>
      <c r="BU88" s="174">
        <v>245</v>
      </c>
      <c r="BV88" s="79">
        <v>260</v>
      </c>
      <c r="BW88" s="79">
        <v>252.5</v>
      </c>
      <c r="BX88" s="79">
        <v>460</v>
      </c>
      <c r="BY88" s="79">
        <v>570</v>
      </c>
      <c r="BZ88" s="79">
        <v>515</v>
      </c>
    </row>
    <row r="89" spans="1:78" x14ac:dyDescent="0.35">
      <c r="A89" s="104">
        <v>43735</v>
      </c>
      <c r="B89" s="79">
        <v>210</v>
      </c>
      <c r="C89" s="79">
        <v>220</v>
      </c>
      <c r="D89" s="79">
        <v>225</v>
      </c>
      <c r="E89" s="79">
        <v>195</v>
      </c>
      <c r="F89" s="79">
        <v>252</v>
      </c>
      <c r="G89" s="79">
        <v>250</v>
      </c>
      <c r="H89" s="79">
        <v>245</v>
      </c>
      <c r="I89" s="79">
        <v>354</v>
      </c>
      <c r="J89" s="79">
        <v>265</v>
      </c>
      <c r="K89" s="79">
        <v>241</v>
      </c>
      <c r="L89" s="79">
        <v>255</v>
      </c>
      <c r="M89" s="79">
        <v>260</v>
      </c>
      <c r="N89" s="79">
        <v>260</v>
      </c>
      <c r="O89" s="79">
        <v>255</v>
      </c>
      <c r="P89" s="185">
        <v>197.26</v>
      </c>
      <c r="Q89" s="79">
        <v>238.77</v>
      </c>
      <c r="R89" s="79">
        <v>199.36</v>
      </c>
      <c r="S89" s="79">
        <v>80</v>
      </c>
      <c r="T89" s="79">
        <v>254</v>
      </c>
      <c r="U89" s="79">
        <v>140</v>
      </c>
      <c r="V89" s="79">
        <v>272</v>
      </c>
      <c r="W89" s="185">
        <v>300</v>
      </c>
      <c r="X89" s="79">
        <v>315</v>
      </c>
      <c r="Y89" s="79">
        <v>307.5</v>
      </c>
      <c r="Z89" s="79">
        <v>277.5</v>
      </c>
      <c r="AA89" s="79">
        <v>296</v>
      </c>
      <c r="AB89" s="79">
        <v>210</v>
      </c>
      <c r="AC89" s="79">
        <v>215</v>
      </c>
      <c r="AD89" s="79">
        <v>212.5</v>
      </c>
      <c r="AE89" s="185">
        <v>199</v>
      </c>
      <c r="AF89" s="79">
        <v>204</v>
      </c>
      <c r="AG89" s="79">
        <v>230</v>
      </c>
      <c r="AH89" s="79">
        <v>230</v>
      </c>
      <c r="AI89" s="79">
        <v>220</v>
      </c>
      <c r="AJ89" s="79"/>
      <c r="AK89" s="79">
        <v>70</v>
      </c>
      <c r="AL89" s="79">
        <v>112.5</v>
      </c>
      <c r="AM89" s="79">
        <v>132.5</v>
      </c>
      <c r="AN89" s="79">
        <v>204.44</v>
      </c>
      <c r="AO89" s="79">
        <v>208</v>
      </c>
      <c r="AP89" s="79">
        <v>315</v>
      </c>
      <c r="AQ89" s="79">
        <v>320</v>
      </c>
      <c r="AR89" s="79">
        <v>317.5</v>
      </c>
      <c r="AS89" s="79">
        <v>1365</v>
      </c>
      <c r="AT89" s="79">
        <v>237</v>
      </c>
      <c r="AU89" s="79">
        <v>223.44199999999995</v>
      </c>
      <c r="AV89" s="79">
        <v>231.5</v>
      </c>
      <c r="AW89" s="79">
        <v>305</v>
      </c>
      <c r="AX89" s="79">
        <v>310</v>
      </c>
      <c r="AY89" s="79">
        <v>307.5</v>
      </c>
      <c r="AZ89" s="79">
        <v>290</v>
      </c>
      <c r="BA89" s="79">
        <v>295</v>
      </c>
      <c r="BB89" s="79">
        <v>292.5</v>
      </c>
      <c r="BC89" s="185">
        <v>2690</v>
      </c>
      <c r="BD89" s="79">
        <v>2820</v>
      </c>
      <c r="BE89" s="79">
        <v>2755</v>
      </c>
      <c r="BH89" s="79">
        <v>231.5</v>
      </c>
      <c r="BI89" s="79">
        <v>242.5</v>
      </c>
      <c r="BJ89" s="79">
        <v>17400</v>
      </c>
      <c r="BK89" s="79">
        <v>251.81</v>
      </c>
      <c r="BL89" s="182"/>
      <c r="BM89" s="79">
        <v>198</v>
      </c>
      <c r="BN89" s="174">
        <v>227.5</v>
      </c>
      <c r="BO89" s="80">
        <v>230</v>
      </c>
      <c r="BP89" s="79">
        <v>225</v>
      </c>
      <c r="BQ89" s="79">
        <v>250</v>
      </c>
      <c r="BR89" s="79">
        <v>230.34200000000001</v>
      </c>
      <c r="BS89" s="79">
        <v>230</v>
      </c>
      <c r="BT89" s="79">
        <v>255</v>
      </c>
      <c r="BU89" s="174">
        <v>245</v>
      </c>
      <c r="BV89" s="79">
        <v>260</v>
      </c>
      <c r="BW89" s="79">
        <v>252.5</v>
      </c>
      <c r="BX89" s="79">
        <v>460</v>
      </c>
      <c r="BY89" s="79">
        <v>570</v>
      </c>
      <c r="BZ89" s="79">
        <v>515</v>
      </c>
    </row>
    <row r="90" spans="1:78" x14ac:dyDescent="0.35">
      <c r="A90" s="104">
        <v>43742</v>
      </c>
      <c r="B90" s="79">
        <v>210</v>
      </c>
      <c r="C90" s="79">
        <v>220</v>
      </c>
      <c r="D90" s="79">
        <v>225</v>
      </c>
      <c r="E90" s="79">
        <v>195</v>
      </c>
      <c r="F90" s="79">
        <v>252</v>
      </c>
      <c r="G90" s="79">
        <v>250</v>
      </c>
      <c r="H90" s="79">
        <v>245</v>
      </c>
      <c r="I90" s="79">
        <v>354</v>
      </c>
      <c r="J90" s="79">
        <v>265</v>
      </c>
      <c r="K90" s="79">
        <v>241</v>
      </c>
      <c r="L90" s="79">
        <v>255</v>
      </c>
      <c r="M90" s="79">
        <v>260</v>
      </c>
      <c r="N90" s="79">
        <v>260</v>
      </c>
      <c r="O90" s="79">
        <v>255</v>
      </c>
      <c r="P90" s="185">
        <v>190.67</v>
      </c>
      <c r="Q90" s="79">
        <v>238.77</v>
      </c>
      <c r="R90" s="79">
        <v>199.6</v>
      </c>
      <c r="S90" s="79">
        <v>75</v>
      </c>
      <c r="T90" s="79">
        <v>254</v>
      </c>
      <c r="U90" s="79">
        <v>140</v>
      </c>
      <c r="V90" s="79">
        <v>272</v>
      </c>
      <c r="W90" s="185">
        <v>290</v>
      </c>
      <c r="X90" s="79">
        <v>300</v>
      </c>
      <c r="Y90" s="79">
        <v>295</v>
      </c>
      <c r="Z90" s="79">
        <v>277.5</v>
      </c>
      <c r="AA90" s="79">
        <v>284.5</v>
      </c>
      <c r="AB90" s="79">
        <v>210</v>
      </c>
      <c r="AC90" s="79">
        <v>215</v>
      </c>
      <c r="AD90" s="79">
        <v>212.5</v>
      </c>
      <c r="AE90" s="185">
        <v>202.5</v>
      </c>
      <c r="AF90" s="79">
        <v>207.5</v>
      </c>
      <c r="AG90" s="79">
        <v>230</v>
      </c>
      <c r="AH90" s="79">
        <v>230</v>
      </c>
      <c r="AI90" s="79">
        <v>220</v>
      </c>
      <c r="AJ90" s="79"/>
      <c r="AK90" s="79">
        <v>70</v>
      </c>
      <c r="AL90" s="79">
        <v>112.5</v>
      </c>
      <c r="AM90" s="79">
        <v>132.5</v>
      </c>
      <c r="AN90" s="79">
        <v>198.71</v>
      </c>
      <c r="AO90" s="79">
        <v>209.5</v>
      </c>
      <c r="AP90" s="79">
        <v>295</v>
      </c>
      <c r="AQ90" s="79">
        <v>305</v>
      </c>
      <c r="AR90" s="79">
        <v>300</v>
      </c>
      <c r="AS90" s="79">
        <v>1365</v>
      </c>
      <c r="AT90" s="79">
        <v>237</v>
      </c>
      <c r="AU90" s="79">
        <v>220.714</v>
      </c>
      <c r="AV90" s="79">
        <v>230</v>
      </c>
      <c r="AW90" s="79">
        <v>305</v>
      </c>
      <c r="AX90" s="79">
        <v>310</v>
      </c>
      <c r="AY90" s="79">
        <v>307.5</v>
      </c>
      <c r="AZ90" s="79">
        <v>270</v>
      </c>
      <c r="BA90" s="79">
        <v>280</v>
      </c>
      <c r="BB90" s="79">
        <v>275</v>
      </c>
      <c r="BC90" s="185">
        <v>2690</v>
      </c>
      <c r="BD90" s="79">
        <v>2820</v>
      </c>
      <c r="BE90" s="79">
        <v>2755</v>
      </c>
      <c r="BH90" s="79">
        <v>224</v>
      </c>
      <c r="BI90" s="79">
        <v>237.5</v>
      </c>
      <c r="BJ90" s="79">
        <v>16900</v>
      </c>
      <c r="BK90" s="79">
        <v>251.34</v>
      </c>
      <c r="BL90" s="182"/>
      <c r="BM90" s="79">
        <v>198.5</v>
      </c>
      <c r="BN90" s="174">
        <v>227.5</v>
      </c>
      <c r="BO90" s="80">
        <v>230</v>
      </c>
      <c r="BP90" s="79">
        <v>225</v>
      </c>
      <c r="BQ90" s="79">
        <v>222.5</v>
      </c>
      <c r="BR90" s="79">
        <v>227.61599999999999</v>
      </c>
      <c r="BS90" s="79">
        <v>230</v>
      </c>
      <c r="BT90" s="79">
        <v>247.5</v>
      </c>
      <c r="BU90" s="174">
        <v>245</v>
      </c>
      <c r="BV90" s="79">
        <v>260</v>
      </c>
      <c r="BW90" s="79">
        <v>252.5</v>
      </c>
      <c r="BX90" s="79">
        <v>460</v>
      </c>
      <c r="BY90" s="79">
        <v>570</v>
      </c>
      <c r="BZ90" s="79">
        <v>515</v>
      </c>
    </row>
    <row r="91" spans="1:78" x14ac:dyDescent="0.35">
      <c r="A91" s="104">
        <v>43749</v>
      </c>
      <c r="B91" s="79">
        <v>175</v>
      </c>
      <c r="C91" s="79">
        <v>183</v>
      </c>
      <c r="D91" s="79">
        <v>190</v>
      </c>
      <c r="E91" s="79">
        <v>160</v>
      </c>
      <c r="F91" s="79">
        <v>217</v>
      </c>
      <c r="G91" s="79">
        <v>214</v>
      </c>
      <c r="H91" s="79">
        <v>210</v>
      </c>
      <c r="I91" s="79">
        <v>324</v>
      </c>
      <c r="J91" s="79">
        <v>225</v>
      </c>
      <c r="K91" s="79">
        <v>201</v>
      </c>
      <c r="L91" s="79">
        <v>215</v>
      </c>
      <c r="M91" s="79">
        <v>220</v>
      </c>
      <c r="N91" s="79">
        <v>220</v>
      </c>
      <c r="O91" s="79">
        <v>215</v>
      </c>
      <c r="P91" s="185">
        <v>200</v>
      </c>
      <c r="Q91" s="79">
        <v>214.5</v>
      </c>
      <c r="R91" s="79">
        <v>205</v>
      </c>
      <c r="S91" s="79">
        <v>75</v>
      </c>
      <c r="T91" s="79">
        <v>224</v>
      </c>
      <c r="U91" s="79">
        <v>105</v>
      </c>
      <c r="V91" s="79">
        <v>232</v>
      </c>
      <c r="W91" s="185">
        <v>290</v>
      </c>
      <c r="X91" s="79">
        <v>300</v>
      </c>
      <c r="Y91" s="79">
        <v>295</v>
      </c>
      <c r="Z91" s="79">
        <v>277.5</v>
      </c>
      <c r="AA91" s="79">
        <v>284.5</v>
      </c>
      <c r="AB91" s="79">
        <v>190</v>
      </c>
      <c r="AC91" s="79">
        <v>195</v>
      </c>
      <c r="AD91" s="79">
        <v>192.5</v>
      </c>
      <c r="AE91" s="185">
        <v>207</v>
      </c>
      <c r="AF91" s="79">
        <v>212</v>
      </c>
      <c r="AG91" s="79">
        <v>230</v>
      </c>
      <c r="AH91" s="79">
        <v>230</v>
      </c>
      <c r="AI91" s="79">
        <v>220</v>
      </c>
      <c r="AJ91" s="79"/>
      <c r="AK91" s="79">
        <v>70</v>
      </c>
      <c r="AL91" s="79">
        <v>77.5</v>
      </c>
      <c r="AM91" s="79">
        <v>97.5</v>
      </c>
      <c r="AN91" s="79">
        <v>201.92</v>
      </c>
      <c r="AO91" s="79">
        <v>206</v>
      </c>
      <c r="AP91" s="79">
        <v>290</v>
      </c>
      <c r="AQ91" s="79">
        <v>303</v>
      </c>
      <c r="AR91" s="79">
        <v>296.5</v>
      </c>
      <c r="AS91" s="79">
        <v>1365</v>
      </c>
      <c r="AT91" s="79">
        <v>237</v>
      </c>
      <c r="AU91" s="79">
        <v>223.92200000000003</v>
      </c>
      <c r="AV91" s="79">
        <v>238</v>
      </c>
      <c r="AW91" s="79">
        <v>305</v>
      </c>
      <c r="AX91" s="79">
        <v>310</v>
      </c>
      <c r="AY91" s="79">
        <v>307.5</v>
      </c>
      <c r="AZ91" s="79">
        <v>270</v>
      </c>
      <c r="BA91" s="79">
        <v>275</v>
      </c>
      <c r="BB91" s="79">
        <v>272.5</v>
      </c>
      <c r="BC91" s="185">
        <v>2790</v>
      </c>
      <c r="BD91" s="79">
        <v>2870</v>
      </c>
      <c r="BE91" s="79">
        <v>2830</v>
      </c>
      <c r="BH91" s="79">
        <v>223.2</v>
      </c>
      <c r="BI91" s="79">
        <v>237.5</v>
      </c>
      <c r="BJ91" s="79">
        <v>16700</v>
      </c>
      <c r="BK91" s="79">
        <v>253.56</v>
      </c>
      <c r="BL91" s="182"/>
      <c r="BM91" s="79">
        <v>196</v>
      </c>
      <c r="BN91" s="174">
        <v>227.5</v>
      </c>
      <c r="BO91" s="80">
        <v>230</v>
      </c>
      <c r="BP91" s="79">
        <v>195</v>
      </c>
      <c r="BQ91" s="79">
        <v>210</v>
      </c>
      <c r="BR91" s="79">
        <v>230.82600000000002</v>
      </c>
      <c r="BS91" s="79">
        <v>230</v>
      </c>
      <c r="BT91" s="79">
        <v>250</v>
      </c>
      <c r="BU91" s="174">
        <v>245</v>
      </c>
      <c r="BV91" s="79">
        <v>260</v>
      </c>
      <c r="BW91" s="79">
        <v>252.5</v>
      </c>
      <c r="BX91" s="79">
        <v>460</v>
      </c>
      <c r="BY91" s="79">
        <v>570</v>
      </c>
      <c r="BZ91" s="79">
        <v>515</v>
      </c>
    </row>
    <row r="92" spans="1:78" x14ac:dyDescent="0.35">
      <c r="A92" s="104">
        <v>43756</v>
      </c>
      <c r="B92" s="79">
        <v>175</v>
      </c>
      <c r="C92" s="79">
        <v>183</v>
      </c>
      <c r="D92" s="79">
        <v>190</v>
      </c>
      <c r="E92" s="79">
        <v>160</v>
      </c>
      <c r="F92" s="79">
        <v>217</v>
      </c>
      <c r="G92" s="79">
        <v>214</v>
      </c>
      <c r="H92" s="79">
        <v>210</v>
      </c>
      <c r="I92" s="79">
        <v>324</v>
      </c>
      <c r="J92" s="79">
        <v>225</v>
      </c>
      <c r="K92" s="79">
        <v>201</v>
      </c>
      <c r="L92" s="79">
        <v>215</v>
      </c>
      <c r="M92" s="79">
        <v>220</v>
      </c>
      <c r="N92" s="79">
        <v>220</v>
      </c>
      <c r="O92" s="79">
        <v>215</v>
      </c>
      <c r="P92" s="185">
        <v>200</v>
      </c>
      <c r="Q92" s="79">
        <v>214.5</v>
      </c>
      <c r="R92" s="79">
        <v>205</v>
      </c>
      <c r="S92" s="79">
        <v>75</v>
      </c>
      <c r="T92" s="79">
        <v>224</v>
      </c>
      <c r="U92" s="79">
        <v>105</v>
      </c>
      <c r="V92" s="79">
        <v>232</v>
      </c>
      <c r="W92" s="185">
        <v>300</v>
      </c>
      <c r="X92" s="79">
        <v>310</v>
      </c>
      <c r="Y92" s="79">
        <v>305</v>
      </c>
      <c r="Z92" s="79">
        <v>273.5</v>
      </c>
      <c r="AA92" s="79">
        <v>292</v>
      </c>
      <c r="AB92" s="79">
        <v>190</v>
      </c>
      <c r="AC92" s="79">
        <v>195</v>
      </c>
      <c r="AD92" s="79">
        <v>192.5</v>
      </c>
      <c r="AE92" s="185">
        <v>219</v>
      </c>
      <c r="AF92" s="79">
        <v>224</v>
      </c>
      <c r="AG92" s="79">
        <v>200</v>
      </c>
      <c r="AH92" s="79">
        <v>200</v>
      </c>
      <c r="AI92" s="79">
        <v>202.5</v>
      </c>
      <c r="AJ92" s="79"/>
      <c r="AK92" s="79">
        <v>70</v>
      </c>
      <c r="AL92" s="79">
        <v>77.5</v>
      </c>
      <c r="AM92" s="79">
        <v>97.5</v>
      </c>
      <c r="AN92" s="79">
        <v>213.18</v>
      </c>
      <c r="AO92" s="79">
        <v>217</v>
      </c>
      <c r="AP92" s="79">
        <v>295</v>
      </c>
      <c r="AQ92" s="79">
        <v>305</v>
      </c>
      <c r="AR92" s="79">
        <v>300</v>
      </c>
      <c r="AS92" s="79">
        <v>1442.5</v>
      </c>
      <c r="AT92" s="79">
        <v>241.5</v>
      </c>
      <c r="AU92" s="79">
        <v>235.17799999999997</v>
      </c>
      <c r="AV92" s="79">
        <v>249</v>
      </c>
      <c r="AW92" s="79">
        <v>320</v>
      </c>
      <c r="AX92" s="79">
        <v>325</v>
      </c>
      <c r="AY92" s="79">
        <v>322.5</v>
      </c>
      <c r="AZ92" s="79">
        <v>270</v>
      </c>
      <c r="BA92" s="79">
        <v>280</v>
      </c>
      <c r="BB92" s="79">
        <v>275</v>
      </c>
      <c r="BC92" s="185">
        <v>2700</v>
      </c>
      <c r="BD92" s="79">
        <v>2840</v>
      </c>
      <c r="BE92" s="79">
        <v>2770</v>
      </c>
      <c r="BH92" s="79">
        <v>228.3</v>
      </c>
      <c r="BI92" s="79">
        <v>245</v>
      </c>
      <c r="BJ92" s="79">
        <v>16900</v>
      </c>
      <c r="BK92" s="79">
        <v>261.17</v>
      </c>
      <c r="BL92" s="182"/>
      <c r="BM92" s="79">
        <v>207</v>
      </c>
      <c r="BN92" s="174">
        <v>197.5</v>
      </c>
      <c r="BO92" s="80">
        <v>205</v>
      </c>
      <c r="BP92" s="79">
        <v>195</v>
      </c>
      <c r="BQ92" s="79">
        <v>210</v>
      </c>
      <c r="BR92" s="79">
        <v>242.07799999999997</v>
      </c>
      <c r="BS92" s="79">
        <v>202.5</v>
      </c>
      <c r="BT92" s="79">
        <v>250</v>
      </c>
      <c r="BU92" s="174">
        <v>245</v>
      </c>
      <c r="BV92" s="79">
        <v>260</v>
      </c>
      <c r="BW92" s="79">
        <v>252.5</v>
      </c>
      <c r="BX92" s="79">
        <v>460</v>
      </c>
      <c r="BY92" s="79">
        <v>570</v>
      </c>
      <c r="BZ92" s="79">
        <v>515</v>
      </c>
    </row>
    <row r="93" spans="1:78" x14ac:dyDescent="0.35">
      <c r="A93" s="104">
        <v>43763</v>
      </c>
      <c r="B93" s="79">
        <v>175</v>
      </c>
      <c r="C93" s="79">
        <v>183</v>
      </c>
      <c r="D93" s="79">
        <v>190</v>
      </c>
      <c r="E93" s="79">
        <v>160</v>
      </c>
      <c r="F93" s="79">
        <v>217</v>
      </c>
      <c r="G93" s="79">
        <v>214</v>
      </c>
      <c r="H93" s="79">
        <v>210</v>
      </c>
      <c r="I93" s="79">
        <v>324</v>
      </c>
      <c r="J93" s="79">
        <v>225</v>
      </c>
      <c r="K93" s="79">
        <v>201</v>
      </c>
      <c r="L93" s="79">
        <v>215</v>
      </c>
      <c r="M93" s="79">
        <v>220</v>
      </c>
      <c r="N93" s="79">
        <v>220</v>
      </c>
      <c r="O93" s="79">
        <v>215</v>
      </c>
      <c r="P93" s="185">
        <v>214</v>
      </c>
      <c r="Q93" s="79">
        <v>214.5</v>
      </c>
      <c r="R93" s="79">
        <v>219</v>
      </c>
      <c r="S93" s="79">
        <v>75</v>
      </c>
      <c r="T93" s="79">
        <v>224</v>
      </c>
      <c r="U93" s="79">
        <v>105</v>
      </c>
      <c r="V93" s="79">
        <v>232</v>
      </c>
      <c r="W93" s="185">
        <v>305</v>
      </c>
      <c r="X93" s="79">
        <v>312</v>
      </c>
      <c r="Y93" s="79">
        <v>308.5</v>
      </c>
      <c r="Z93" s="79">
        <v>274</v>
      </c>
      <c r="AA93" s="79">
        <v>296</v>
      </c>
      <c r="AB93" s="79">
        <v>180</v>
      </c>
      <c r="AC93" s="79">
        <v>190</v>
      </c>
      <c r="AD93" s="79">
        <v>185</v>
      </c>
      <c r="AE93" s="185">
        <v>226</v>
      </c>
      <c r="AF93" s="79">
        <v>231</v>
      </c>
      <c r="AG93" s="79">
        <v>200</v>
      </c>
      <c r="AH93" s="79">
        <v>200</v>
      </c>
      <c r="AI93" s="79">
        <v>202.5</v>
      </c>
      <c r="AJ93" s="79"/>
      <c r="AK93" s="79">
        <v>70</v>
      </c>
      <c r="AL93" s="79">
        <v>77.5</v>
      </c>
      <c r="AM93" s="79">
        <v>97.5</v>
      </c>
      <c r="AN93" s="79">
        <v>217.76</v>
      </c>
      <c r="AO93" s="79">
        <v>225</v>
      </c>
      <c r="AP93" s="79">
        <v>305</v>
      </c>
      <c r="AQ93" s="79">
        <v>310</v>
      </c>
      <c r="AR93" s="79">
        <v>307.5</v>
      </c>
      <c r="AS93" s="79">
        <v>1470</v>
      </c>
      <c r="AT93" s="79">
        <v>241.5</v>
      </c>
      <c r="AU93" s="79">
        <v>239.756</v>
      </c>
      <c r="AV93" s="79">
        <v>257</v>
      </c>
      <c r="AW93" s="79">
        <v>320</v>
      </c>
      <c r="AX93" s="79">
        <v>325</v>
      </c>
      <c r="AY93" s="79">
        <v>322.5</v>
      </c>
      <c r="AZ93" s="79">
        <v>283</v>
      </c>
      <c r="BA93" s="79">
        <v>287</v>
      </c>
      <c r="BB93" s="79">
        <v>285</v>
      </c>
      <c r="BC93" s="185">
        <v>2700</v>
      </c>
      <c r="BD93" s="79">
        <v>2810</v>
      </c>
      <c r="BE93" s="79">
        <v>2755</v>
      </c>
      <c r="BH93" s="79">
        <v>235.6</v>
      </c>
      <c r="BI93" s="79">
        <v>245</v>
      </c>
      <c r="BJ93" s="79">
        <v>16500</v>
      </c>
      <c r="BK93" s="79">
        <v>268.23</v>
      </c>
      <c r="BL93" s="182"/>
      <c r="BM93" s="79">
        <v>215</v>
      </c>
      <c r="BN93" s="174">
        <v>197.5</v>
      </c>
      <c r="BO93" s="80">
        <v>205</v>
      </c>
      <c r="BP93" s="79">
        <v>195</v>
      </c>
      <c r="BQ93" s="79">
        <v>210</v>
      </c>
      <c r="BR93" s="79">
        <v>246.65600000000001</v>
      </c>
      <c r="BS93" s="79">
        <v>202.5</v>
      </c>
      <c r="BT93" s="79">
        <v>257.5</v>
      </c>
      <c r="BU93" s="174">
        <v>245</v>
      </c>
      <c r="BV93" s="79">
        <v>260</v>
      </c>
      <c r="BW93" s="79">
        <v>252.5</v>
      </c>
      <c r="BX93" s="79">
        <v>460</v>
      </c>
      <c r="BY93" s="79">
        <v>570</v>
      </c>
      <c r="BZ93" s="79">
        <v>515</v>
      </c>
    </row>
    <row r="94" spans="1:78" x14ac:dyDescent="0.35">
      <c r="A94" s="104">
        <v>43770</v>
      </c>
      <c r="B94" s="79">
        <v>175</v>
      </c>
      <c r="C94" s="79">
        <v>183</v>
      </c>
      <c r="D94" s="79">
        <v>190</v>
      </c>
      <c r="E94" s="79">
        <v>160</v>
      </c>
      <c r="F94" s="79">
        <v>217</v>
      </c>
      <c r="G94" s="79">
        <v>214</v>
      </c>
      <c r="H94" s="79">
        <v>210</v>
      </c>
      <c r="I94" s="79">
        <v>324</v>
      </c>
      <c r="J94" s="79">
        <v>225</v>
      </c>
      <c r="K94" s="79">
        <v>201</v>
      </c>
      <c r="L94" s="79">
        <v>215</v>
      </c>
      <c r="M94" s="79">
        <v>220</v>
      </c>
      <c r="N94" s="79">
        <v>220</v>
      </c>
      <c r="O94" s="79">
        <v>215</v>
      </c>
      <c r="P94" s="185">
        <v>214</v>
      </c>
      <c r="Q94" s="79">
        <v>214.5</v>
      </c>
      <c r="R94" s="79">
        <v>219</v>
      </c>
      <c r="S94" s="79">
        <v>75</v>
      </c>
      <c r="T94" s="79">
        <v>224</v>
      </c>
      <c r="U94" s="79">
        <v>105</v>
      </c>
      <c r="V94" s="79">
        <v>232</v>
      </c>
      <c r="W94" s="185">
        <v>310</v>
      </c>
      <c r="X94" s="79">
        <v>312</v>
      </c>
      <c r="Y94" s="79">
        <v>311</v>
      </c>
      <c r="Z94" s="79">
        <v>289.5</v>
      </c>
      <c r="AA94" s="79">
        <v>298.5</v>
      </c>
      <c r="AB94" s="79">
        <v>180</v>
      </c>
      <c r="AC94" s="79">
        <v>190</v>
      </c>
      <c r="AD94" s="79">
        <v>185</v>
      </c>
      <c r="AE94" s="185">
        <v>226</v>
      </c>
      <c r="AF94" s="79">
        <v>231</v>
      </c>
      <c r="AG94" s="79">
        <v>200</v>
      </c>
      <c r="AH94" s="79">
        <v>200</v>
      </c>
      <c r="AI94" s="79">
        <v>202.5</v>
      </c>
      <c r="AJ94" s="79"/>
      <c r="AK94" s="79">
        <v>75</v>
      </c>
      <c r="AL94" s="79">
        <v>77.5</v>
      </c>
      <c r="AM94" s="79">
        <v>97.5</v>
      </c>
      <c r="AN94" s="79">
        <v>224.41</v>
      </c>
      <c r="AO94" s="79">
        <v>225</v>
      </c>
      <c r="AP94" s="79">
        <v>305</v>
      </c>
      <c r="AQ94" s="79">
        <v>310</v>
      </c>
      <c r="AR94" s="79">
        <v>307.5</v>
      </c>
      <c r="AS94" s="79">
        <v>1477.5</v>
      </c>
      <c r="AT94" s="79">
        <v>257</v>
      </c>
      <c r="AU94" s="79">
        <v>246.40799999999999</v>
      </c>
      <c r="AV94" s="79">
        <v>257</v>
      </c>
      <c r="AW94" s="79">
        <v>325</v>
      </c>
      <c r="AX94" s="79">
        <v>325</v>
      </c>
      <c r="AY94" s="79">
        <v>325</v>
      </c>
      <c r="AZ94" s="79">
        <v>280</v>
      </c>
      <c r="BA94" s="79">
        <v>287</v>
      </c>
      <c r="BB94" s="79">
        <v>283.5</v>
      </c>
      <c r="BC94" s="185">
        <v>2700</v>
      </c>
      <c r="BD94" s="79">
        <v>2810</v>
      </c>
      <c r="BE94" s="79">
        <v>2755</v>
      </c>
      <c r="BH94" s="79">
        <v>243.75</v>
      </c>
      <c r="BI94" s="79">
        <v>250</v>
      </c>
      <c r="BJ94" s="79">
        <v>17100</v>
      </c>
      <c r="BK94" s="79">
        <v>276.57</v>
      </c>
      <c r="BL94" s="182"/>
      <c r="BM94" s="79">
        <v>215</v>
      </c>
      <c r="BN94" s="174">
        <v>197.5</v>
      </c>
      <c r="BO94" s="80">
        <v>205</v>
      </c>
      <c r="BP94" s="79">
        <v>195</v>
      </c>
      <c r="BQ94" s="79">
        <v>210</v>
      </c>
      <c r="BR94" s="79">
        <v>253.31199999999998</v>
      </c>
      <c r="BS94" s="79">
        <v>202.5</v>
      </c>
      <c r="BT94" s="79">
        <v>265</v>
      </c>
      <c r="BU94" s="174">
        <v>245</v>
      </c>
      <c r="BV94" s="79">
        <v>260</v>
      </c>
      <c r="BW94" s="79">
        <v>252.5</v>
      </c>
      <c r="BX94" s="79">
        <v>460</v>
      </c>
      <c r="BY94" s="79">
        <v>570</v>
      </c>
      <c r="BZ94" s="79">
        <v>515</v>
      </c>
    </row>
    <row r="95" spans="1:78" x14ac:dyDescent="0.35">
      <c r="A95" s="104">
        <v>43777</v>
      </c>
      <c r="B95" s="79">
        <v>195</v>
      </c>
      <c r="C95" s="79">
        <v>203</v>
      </c>
      <c r="D95" s="79">
        <v>210</v>
      </c>
      <c r="E95" s="79">
        <v>180</v>
      </c>
      <c r="F95" s="79">
        <v>237</v>
      </c>
      <c r="G95" s="79">
        <v>234</v>
      </c>
      <c r="H95" s="79">
        <v>230</v>
      </c>
      <c r="I95" s="79">
        <v>344</v>
      </c>
      <c r="J95" s="79">
        <v>245</v>
      </c>
      <c r="K95" s="79">
        <v>221</v>
      </c>
      <c r="L95" s="79">
        <v>230</v>
      </c>
      <c r="M95" s="79">
        <v>240</v>
      </c>
      <c r="N95" s="79">
        <v>240</v>
      </c>
      <c r="O95" s="79">
        <v>230</v>
      </c>
      <c r="P95" s="185">
        <v>227.28</v>
      </c>
      <c r="Q95" s="79">
        <v>240</v>
      </c>
      <c r="R95" s="79">
        <v>234.46</v>
      </c>
      <c r="S95" s="79">
        <v>85</v>
      </c>
      <c r="T95" s="79">
        <v>244</v>
      </c>
      <c r="U95" s="79">
        <v>125</v>
      </c>
      <c r="V95" s="79">
        <v>252</v>
      </c>
      <c r="W95" s="185">
        <v>320</v>
      </c>
      <c r="X95" s="79">
        <v>325</v>
      </c>
      <c r="Y95" s="79">
        <v>322.5</v>
      </c>
      <c r="Z95" s="79">
        <v>291</v>
      </c>
      <c r="AA95" s="79">
        <v>309.5</v>
      </c>
      <c r="AB95" s="79">
        <v>180</v>
      </c>
      <c r="AC95" s="79">
        <v>190</v>
      </c>
      <c r="AD95" s="79">
        <v>185</v>
      </c>
      <c r="AE95" s="185">
        <v>233</v>
      </c>
      <c r="AF95" s="79">
        <v>238</v>
      </c>
      <c r="AG95" s="79">
        <v>200</v>
      </c>
      <c r="AH95" s="79">
        <v>200</v>
      </c>
      <c r="AI95" s="79">
        <v>202.5</v>
      </c>
      <c r="AJ95" s="79"/>
      <c r="AK95" s="79">
        <v>80</v>
      </c>
      <c r="AL95" s="79">
        <v>77.5</v>
      </c>
      <c r="AM95" s="79">
        <v>97.5</v>
      </c>
      <c r="AN95" s="79">
        <v>230.89</v>
      </c>
      <c r="AO95" s="79">
        <v>232</v>
      </c>
      <c r="AP95" s="79">
        <v>313</v>
      </c>
      <c r="AQ95" s="79">
        <v>315</v>
      </c>
      <c r="AR95" s="79">
        <v>314</v>
      </c>
      <c r="AS95" s="79">
        <v>1507.5</v>
      </c>
      <c r="AT95" s="79">
        <v>265</v>
      </c>
      <c r="AU95" s="79">
        <v>252.89</v>
      </c>
      <c r="AV95" s="79">
        <v>264</v>
      </c>
      <c r="AW95" s="79">
        <v>320</v>
      </c>
      <c r="AX95" s="79">
        <v>325</v>
      </c>
      <c r="AY95" s="79">
        <v>322.5</v>
      </c>
      <c r="AZ95" s="79">
        <v>288</v>
      </c>
      <c r="BA95" s="79">
        <v>295</v>
      </c>
      <c r="BB95" s="79">
        <v>291.5</v>
      </c>
      <c r="BC95" s="185">
        <v>2730</v>
      </c>
      <c r="BD95" s="79">
        <v>2860</v>
      </c>
      <c r="BE95" s="79">
        <v>2795</v>
      </c>
      <c r="BH95" s="79">
        <v>244.6</v>
      </c>
      <c r="BI95" s="79">
        <v>257.5</v>
      </c>
      <c r="BJ95" s="79">
        <v>17400</v>
      </c>
      <c r="BK95" s="79">
        <v>284.14999999999998</v>
      </c>
      <c r="BL95" s="182"/>
      <c r="BM95" s="79">
        <v>222</v>
      </c>
      <c r="BN95" s="174">
        <v>197.5</v>
      </c>
      <c r="BO95" s="80">
        <v>205</v>
      </c>
      <c r="BP95" s="79">
        <v>215</v>
      </c>
      <c r="BQ95" s="79">
        <v>210</v>
      </c>
      <c r="BR95" s="79">
        <v>259.66000000000003</v>
      </c>
      <c r="BS95" s="79">
        <v>202.5</v>
      </c>
      <c r="BT95" s="79">
        <v>275</v>
      </c>
      <c r="BU95" s="174">
        <v>245</v>
      </c>
      <c r="BV95" s="79">
        <v>260</v>
      </c>
      <c r="BW95" s="79">
        <v>252.5</v>
      </c>
      <c r="BX95" s="79">
        <v>460</v>
      </c>
      <c r="BY95" s="79">
        <v>570</v>
      </c>
      <c r="BZ95" s="79">
        <v>515</v>
      </c>
    </row>
    <row r="96" spans="1:78" x14ac:dyDescent="0.35">
      <c r="A96" s="104">
        <v>43784</v>
      </c>
      <c r="B96" s="79">
        <v>195</v>
      </c>
      <c r="C96" s="79">
        <v>203</v>
      </c>
      <c r="D96" s="79">
        <v>210</v>
      </c>
      <c r="E96" s="79">
        <v>180</v>
      </c>
      <c r="F96" s="79">
        <v>237</v>
      </c>
      <c r="G96" s="79">
        <v>234</v>
      </c>
      <c r="H96" s="79">
        <v>230</v>
      </c>
      <c r="I96" s="79">
        <v>344</v>
      </c>
      <c r="J96" s="79">
        <v>245</v>
      </c>
      <c r="K96" s="79">
        <v>221</v>
      </c>
      <c r="L96" s="79">
        <v>230</v>
      </c>
      <c r="M96" s="79">
        <v>240</v>
      </c>
      <c r="N96" s="79">
        <v>240</v>
      </c>
      <c r="O96" s="79">
        <v>230</v>
      </c>
      <c r="P96" s="185">
        <v>229.64</v>
      </c>
      <c r="Q96" s="79">
        <v>240</v>
      </c>
      <c r="R96" s="79">
        <v>234.21</v>
      </c>
      <c r="S96" s="79">
        <v>90</v>
      </c>
      <c r="T96" s="79">
        <v>244</v>
      </c>
      <c r="U96" s="79">
        <v>125</v>
      </c>
      <c r="V96" s="79">
        <v>252</v>
      </c>
      <c r="W96" s="185">
        <v>323</v>
      </c>
      <c r="X96" s="79">
        <v>327</v>
      </c>
      <c r="Y96" s="79">
        <v>325</v>
      </c>
      <c r="Z96" s="79">
        <v>293.5</v>
      </c>
      <c r="AA96" s="79">
        <v>311</v>
      </c>
      <c r="AB96" s="79">
        <v>180</v>
      </c>
      <c r="AC96" s="79">
        <v>190</v>
      </c>
      <c r="AD96" s="79">
        <v>185</v>
      </c>
      <c r="AE96" s="185">
        <v>235</v>
      </c>
      <c r="AF96" s="79">
        <v>240</v>
      </c>
      <c r="AG96" s="79">
        <v>227.5</v>
      </c>
      <c r="AH96" s="79">
        <v>227.5</v>
      </c>
      <c r="AI96" s="79">
        <v>230</v>
      </c>
      <c r="AJ96" s="79"/>
      <c r="AK96" s="79">
        <v>82.5</v>
      </c>
      <c r="AL96" s="79">
        <v>97.5</v>
      </c>
      <c r="AM96" s="79">
        <v>117.5</v>
      </c>
      <c r="AN96" s="79">
        <v>232.37</v>
      </c>
      <c r="AO96" s="79">
        <v>241</v>
      </c>
      <c r="AP96" s="79">
        <v>315</v>
      </c>
      <c r="AQ96" s="79">
        <v>320</v>
      </c>
      <c r="AR96" s="79">
        <v>317.5</v>
      </c>
      <c r="AS96" s="79">
        <v>1547.5</v>
      </c>
      <c r="AT96" s="79">
        <v>265</v>
      </c>
      <c r="AU96" s="79">
        <v>254.37</v>
      </c>
      <c r="AV96" s="79">
        <v>264</v>
      </c>
      <c r="AW96" s="79">
        <v>325</v>
      </c>
      <c r="AX96" s="79">
        <v>330</v>
      </c>
      <c r="AY96" s="79">
        <v>327.5</v>
      </c>
      <c r="AZ96" s="79">
        <v>295</v>
      </c>
      <c r="BA96" s="79">
        <v>305</v>
      </c>
      <c r="BB96" s="79">
        <v>300</v>
      </c>
      <c r="BC96" s="185">
        <v>2720</v>
      </c>
      <c r="BD96" s="79">
        <v>2830</v>
      </c>
      <c r="BE96" s="79">
        <v>2775</v>
      </c>
      <c r="BH96" s="79">
        <v>246.8</v>
      </c>
      <c r="BI96" s="79">
        <v>262.5</v>
      </c>
      <c r="BJ96" s="79">
        <v>17600</v>
      </c>
      <c r="BK96" s="79">
        <v>289.63</v>
      </c>
      <c r="BL96" s="182"/>
      <c r="BM96" s="79">
        <v>233.5</v>
      </c>
      <c r="BN96" s="174">
        <v>225</v>
      </c>
      <c r="BO96" s="80">
        <v>227.5</v>
      </c>
      <c r="BP96" s="79">
        <v>215</v>
      </c>
      <c r="BQ96" s="79">
        <v>210</v>
      </c>
      <c r="BR96" s="79">
        <v>261.14</v>
      </c>
      <c r="BS96" s="79">
        <v>230</v>
      </c>
      <c r="BT96" s="79">
        <v>275</v>
      </c>
      <c r="BU96" s="174">
        <v>245</v>
      </c>
      <c r="BV96" s="79">
        <v>260</v>
      </c>
      <c r="BW96" s="79">
        <v>252.5</v>
      </c>
      <c r="BX96" s="79">
        <v>460</v>
      </c>
      <c r="BY96" s="79">
        <v>570</v>
      </c>
      <c r="BZ96" s="79">
        <v>515</v>
      </c>
    </row>
    <row r="97" spans="1:78" x14ac:dyDescent="0.35">
      <c r="A97" s="104">
        <v>43791</v>
      </c>
      <c r="B97" s="79">
        <v>195</v>
      </c>
      <c r="C97" s="79">
        <v>203</v>
      </c>
      <c r="D97" s="79">
        <v>210</v>
      </c>
      <c r="E97" s="79">
        <v>180</v>
      </c>
      <c r="F97" s="79">
        <v>237</v>
      </c>
      <c r="G97" s="79">
        <v>234</v>
      </c>
      <c r="H97" s="79">
        <v>230</v>
      </c>
      <c r="I97" s="79">
        <v>344</v>
      </c>
      <c r="J97" s="79">
        <v>245</v>
      </c>
      <c r="K97" s="79">
        <v>221</v>
      </c>
      <c r="L97" s="79">
        <v>230</v>
      </c>
      <c r="M97" s="79">
        <v>240</v>
      </c>
      <c r="N97" s="79">
        <v>240</v>
      </c>
      <c r="O97" s="79">
        <v>230</v>
      </c>
      <c r="P97" s="185">
        <v>230</v>
      </c>
      <c r="Q97" s="79">
        <v>240</v>
      </c>
      <c r="R97" s="79">
        <v>235</v>
      </c>
      <c r="S97" s="79">
        <v>93</v>
      </c>
      <c r="T97" s="79">
        <v>244</v>
      </c>
      <c r="U97" s="79">
        <v>125</v>
      </c>
      <c r="V97" s="79">
        <v>252</v>
      </c>
      <c r="W97" s="185">
        <v>325</v>
      </c>
      <c r="X97" s="79">
        <v>327</v>
      </c>
      <c r="Y97" s="79">
        <v>326</v>
      </c>
      <c r="Z97" s="79">
        <v>297.5</v>
      </c>
      <c r="AA97" s="79">
        <v>311</v>
      </c>
      <c r="AB97" s="79">
        <v>180</v>
      </c>
      <c r="AC97" s="79">
        <v>190</v>
      </c>
      <c r="AD97" s="79">
        <v>185</v>
      </c>
      <c r="AE97" s="185">
        <v>235</v>
      </c>
      <c r="AF97" s="79">
        <v>240</v>
      </c>
      <c r="AG97" s="79">
        <v>227.5</v>
      </c>
      <c r="AH97" s="79">
        <v>227.5</v>
      </c>
      <c r="AI97" s="79">
        <v>230</v>
      </c>
      <c r="AJ97" s="79"/>
      <c r="AK97" s="79">
        <v>82.5</v>
      </c>
      <c r="AL97" s="79">
        <v>97.5</v>
      </c>
      <c r="AM97" s="79">
        <v>117.5</v>
      </c>
      <c r="AN97" s="79">
        <v>235.65</v>
      </c>
      <c r="AO97" s="79">
        <v>244</v>
      </c>
      <c r="AP97" s="79">
        <v>315</v>
      </c>
      <c r="AQ97" s="79">
        <v>320</v>
      </c>
      <c r="AR97" s="79">
        <v>317.5</v>
      </c>
      <c r="AS97" s="79">
        <v>1547.5</v>
      </c>
      <c r="AT97" s="79">
        <v>265</v>
      </c>
      <c r="AU97" s="79">
        <v>257.64999999999998</v>
      </c>
      <c r="AV97" s="79">
        <v>266</v>
      </c>
      <c r="AW97" s="79">
        <v>325</v>
      </c>
      <c r="AX97" s="79">
        <v>330</v>
      </c>
      <c r="AY97" s="79">
        <v>327.5</v>
      </c>
      <c r="AZ97" s="79">
        <v>295</v>
      </c>
      <c r="BA97" s="79">
        <v>305</v>
      </c>
      <c r="BB97" s="79">
        <v>300</v>
      </c>
      <c r="BC97" s="185">
        <v>2730</v>
      </c>
      <c r="BD97" s="79">
        <v>2830</v>
      </c>
      <c r="BE97" s="79">
        <v>2780</v>
      </c>
      <c r="BH97" s="79">
        <v>249.4</v>
      </c>
      <c r="BI97" s="79">
        <v>257.5</v>
      </c>
      <c r="BJ97" s="79">
        <v>17600</v>
      </c>
      <c r="BK97" s="79">
        <v>281.98</v>
      </c>
      <c r="BL97" s="182"/>
      <c r="BM97" s="79">
        <v>234</v>
      </c>
      <c r="BN97" s="174">
        <v>225</v>
      </c>
      <c r="BO97" s="80">
        <v>227.5</v>
      </c>
      <c r="BP97" s="79">
        <v>215</v>
      </c>
      <c r="BQ97" s="79">
        <v>230</v>
      </c>
      <c r="BR97" s="79">
        <v>264.42</v>
      </c>
      <c r="BS97" s="79">
        <v>230</v>
      </c>
      <c r="BT97" s="79">
        <v>275</v>
      </c>
      <c r="BU97" s="174">
        <v>280</v>
      </c>
      <c r="BV97" s="79">
        <v>295</v>
      </c>
      <c r="BW97" s="79">
        <v>287.5</v>
      </c>
      <c r="BX97" s="79">
        <v>425</v>
      </c>
      <c r="BY97" s="79">
        <v>535</v>
      </c>
      <c r="BZ97" s="79">
        <v>480</v>
      </c>
    </row>
    <row r="98" spans="1:78" x14ac:dyDescent="0.35">
      <c r="A98" s="104">
        <v>43798</v>
      </c>
      <c r="B98" s="79">
        <v>195</v>
      </c>
      <c r="C98" s="79">
        <v>203</v>
      </c>
      <c r="D98" s="79">
        <v>210</v>
      </c>
      <c r="E98" s="79">
        <v>180</v>
      </c>
      <c r="F98" s="79">
        <v>237</v>
      </c>
      <c r="G98" s="79">
        <v>234</v>
      </c>
      <c r="H98" s="79">
        <v>230</v>
      </c>
      <c r="I98" s="79">
        <v>344</v>
      </c>
      <c r="J98" s="79">
        <v>245</v>
      </c>
      <c r="K98" s="79">
        <v>221</v>
      </c>
      <c r="L98" s="79">
        <v>230</v>
      </c>
      <c r="M98" s="79">
        <v>240</v>
      </c>
      <c r="N98" s="79">
        <v>240</v>
      </c>
      <c r="O98" s="79">
        <v>230</v>
      </c>
      <c r="P98" s="185">
        <v>230</v>
      </c>
      <c r="Q98" s="79">
        <v>240</v>
      </c>
      <c r="R98" s="79">
        <v>235</v>
      </c>
      <c r="S98" s="79">
        <v>100</v>
      </c>
      <c r="T98" s="79">
        <v>244</v>
      </c>
      <c r="U98" s="79">
        <v>125</v>
      </c>
      <c r="V98" s="79">
        <v>252</v>
      </c>
      <c r="W98" s="185">
        <v>325</v>
      </c>
      <c r="X98" s="79">
        <v>326</v>
      </c>
      <c r="Y98" s="79">
        <v>325.5</v>
      </c>
      <c r="Z98" s="79">
        <v>302.5</v>
      </c>
      <c r="AA98" s="79">
        <v>312</v>
      </c>
      <c r="AB98" s="79">
        <v>180</v>
      </c>
      <c r="AC98" s="79">
        <v>190</v>
      </c>
      <c r="AD98" s="79">
        <v>185</v>
      </c>
      <c r="AE98" s="185">
        <v>250.5</v>
      </c>
      <c r="AF98" s="79">
        <v>255.5</v>
      </c>
      <c r="AG98" s="79">
        <v>227.5</v>
      </c>
      <c r="AH98" s="79">
        <v>227.5</v>
      </c>
      <c r="AI98" s="79">
        <v>230</v>
      </c>
      <c r="AJ98" s="79"/>
      <c r="AK98" s="79">
        <v>82.5</v>
      </c>
      <c r="AL98" s="79">
        <v>97.5</v>
      </c>
      <c r="AM98" s="79">
        <v>117.5</v>
      </c>
      <c r="AN98" s="79">
        <v>238.8</v>
      </c>
      <c r="AO98" s="79">
        <v>245.5</v>
      </c>
      <c r="AP98" s="79">
        <v>320</v>
      </c>
      <c r="AQ98" s="79">
        <v>325</v>
      </c>
      <c r="AR98" s="79">
        <v>322.5</v>
      </c>
      <c r="AS98" s="79">
        <v>1547.5</v>
      </c>
      <c r="AT98" s="79">
        <v>272.5</v>
      </c>
      <c r="AU98" s="79">
        <v>260.8</v>
      </c>
      <c r="AV98" s="79">
        <v>267.5</v>
      </c>
      <c r="AW98" s="79">
        <v>325</v>
      </c>
      <c r="AX98" s="79">
        <v>330</v>
      </c>
      <c r="AY98" s="79">
        <v>327.5</v>
      </c>
      <c r="AZ98" s="79">
        <v>300</v>
      </c>
      <c r="BA98" s="79">
        <v>305</v>
      </c>
      <c r="BB98" s="79">
        <v>302.5</v>
      </c>
      <c r="BC98" s="185">
        <v>2740</v>
      </c>
      <c r="BD98" s="79">
        <v>2860</v>
      </c>
      <c r="BE98" s="79">
        <v>2800</v>
      </c>
      <c r="BH98" s="79">
        <v>251.5</v>
      </c>
      <c r="BI98" s="79">
        <v>255</v>
      </c>
      <c r="BJ98" s="79">
        <v>17600</v>
      </c>
      <c r="BK98" s="79">
        <v>282.56</v>
      </c>
      <c r="BL98" s="182"/>
      <c r="BM98" s="79">
        <v>239.5</v>
      </c>
      <c r="BN98" s="174">
        <v>225</v>
      </c>
      <c r="BO98" s="80">
        <v>227.5</v>
      </c>
      <c r="BP98" s="79">
        <v>215</v>
      </c>
      <c r="BQ98" s="79">
        <v>240</v>
      </c>
      <c r="BR98" s="79">
        <v>267.57</v>
      </c>
      <c r="BS98" s="79">
        <v>230</v>
      </c>
      <c r="BT98" s="79">
        <v>281</v>
      </c>
      <c r="BU98" s="174">
        <v>240</v>
      </c>
      <c r="BV98" s="79">
        <v>280</v>
      </c>
      <c r="BW98" s="79">
        <v>260</v>
      </c>
      <c r="BX98" s="79">
        <v>440</v>
      </c>
      <c r="BY98" s="79">
        <v>470</v>
      </c>
      <c r="BZ98" s="79">
        <v>455</v>
      </c>
    </row>
    <row r="99" spans="1:78" x14ac:dyDescent="0.35">
      <c r="A99" s="104">
        <v>43805</v>
      </c>
      <c r="B99" s="79">
        <v>225</v>
      </c>
      <c r="C99" s="79">
        <v>233</v>
      </c>
      <c r="D99" s="79">
        <v>230</v>
      </c>
      <c r="E99" s="79">
        <v>210</v>
      </c>
      <c r="F99" s="79">
        <v>267</v>
      </c>
      <c r="G99" s="79">
        <v>279</v>
      </c>
      <c r="H99" s="79">
        <v>260</v>
      </c>
      <c r="I99" s="79">
        <v>374</v>
      </c>
      <c r="J99" s="79">
        <v>275</v>
      </c>
      <c r="K99" s="79">
        <v>251</v>
      </c>
      <c r="L99" s="79">
        <v>260</v>
      </c>
      <c r="M99" s="79">
        <v>270</v>
      </c>
      <c r="N99" s="79">
        <v>270</v>
      </c>
      <c r="O99" s="79">
        <v>260</v>
      </c>
      <c r="P99" s="185">
        <v>242</v>
      </c>
      <c r="Q99" s="79">
        <v>255</v>
      </c>
      <c r="R99" s="79">
        <v>247</v>
      </c>
      <c r="S99" s="79">
        <v>100</v>
      </c>
      <c r="T99" s="79">
        <v>284</v>
      </c>
      <c r="U99" s="79">
        <v>155</v>
      </c>
      <c r="V99" s="79">
        <v>292</v>
      </c>
      <c r="W99" s="185">
        <v>330</v>
      </c>
      <c r="X99" s="79">
        <v>340</v>
      </c>
      <c r="Y99" s="79">
        <v>335</v>
      </c>
      <c r="Z99" s="79">
        <v>307.5</v>
      </c>
      <c r="AA99" s="79">
        <v>317</v>
      </c>
      <c r="AB99" s="79">
        <v>180</v>
      </c>
      <c r="AC99" s="79">
        <v>190</v>
      </c>
      <c r="AD99" s="79">
        <v>185</v>
      </c>
      <c r="AE99" s="185">
        <v>249</v>
      </c>
      <c r="AF99" s="79">
        <v>254</v>
      </c>
      <c r="AG99" s="79">
        <v>227.5</v>
      </c>
      <c r="AH99" s="79">
        <v>227.5</v>
      </c>
      <c r="AI99" s="79">
        <v>230</v>
      </c>
      <c r="AJ99" s="79"/>
      <c r="AK99" s="79">
        <v>92.5</v>
      </c>
      <c r="AL99" s="79">
        <v>97.5</v>
      </c>
      <c r="AM99" s="79">
        <v>117.5</v>
      </c>
      <c r="AN99" s="79">
        <v>253.86</v>
      </c>
      <c r="AO99" s="79">
        <v>257</v>
      </c>
      <c r="AP99" s="79">
        <v>325</v>
      </c>
      <c r="AQ99" s="79">
        <v>330</v>
      </c>
      <c r="AR99" s="79">
        <v>327.5</v>
      </c>
      <c r="AS99" s="79">
        <v>1650</v>
      </c>
      <c r="AT99" s="79">
        <v>288.5</v>
      </c>
      <c r="AU99" s="79">
        <v>275.86</v>
      </c>
      <c r="AV99" s="79">
        <v>278</v>
      </c>
      <c r="AW99" s="79">
        <v>330</v>
      </c>
      <c r="AX99" s="79">
        <v>340</v>
      </c>
      <c r="AY99" s="79">
        <v>335</v>
      </c>
      <c r="AZ99" s="79">
        <v>305</v>
      </c>
      <c r="BA99" s="79">
        <v>310</v>
      </c>
      <c r="BB99" s="79">
        <v>307.5</v>
      </c>
      <c r="BC99" s="185">
        <v>2740</v>
      </c>
      <c r="BD99" s="79">
        <v>2860</v>
      </c>
      <c r="BE99" s="79">
        <v>2800</v>
      </c>
      <c r="BH99" s="79">
        <v>256</v>
      </c>
      <c r="BI99" s="79">
        <v>262.5</v>
      </c>
      <c r="BJ99" s="79">
        <v>17500</v>
      </c>
      <c r="BK99" s="79">
        <v>286.45999999999998</v>
      </c>
      <c r="BL99" s="182"/>
      <c r="BM99" s="79">
        <v>239</v>
      </c>
      <c r="BN99" s="174">
        <v>225</v>
      </c>
      <c r="BO99" s="80">
        <v>227.5</v>
      </c>
      <c r="BP99" s="79">
        <v>255</v>
      </c>
      <c r="BQ99" s="79">
        <v>240</v>
      </c>
      <c r="BR99" s="79">
        <v>280.83</v>
      </c>
      <c r="BS99" s="79">
        <v>230</v>
      </c>
      <c r="BT99" s="79">
        <v>285</v>
      </c>
      <c r="BU99" s="174">
        <v>240</v>
      </c>
      <c r="BV99" s="79">
        <v>280</v>
      </c>
      <c r="BW99" s="79">
        <v>260</v>
      </c>
      <c r="BX99" s="79">
        <v>440</v>
      </c>
      <c r="BY99" s="79">
        <v>470</v>
      </c>
      <c r="BZ99" s="79">
        <v>455</v>
      </c>
    </row>
    <row r="100" spans="1:78" x14ac:dyDescent="0.35">
      <c r="A100" s="104">
        <v>43812</v>
      </c>
      <c r="B100" s="79">
        <v>225</v>
      </c>
      <c r="C100" s="79">
        <v>233</v>
      </c>
      <c r="D100" s="79">
        <v>230</v>
      </c>
      <c r="E100" s="79">
        <v>210</v>
      </c>
      <c r="F100" s="79">
        <v>267</v>
      </c>
      <c r="G100" s="79">
        <v>279</v>
      </c>
      <c r="H100" s="79">
        <v>260</v>
      </c>
      <c r="I100" s="79">
        <v>374</v>
      </c>
      <c r="J100" s="79">
        <v>275</v>
      </c>
      <c r="K100" s="79">
        <v>251</v>
      </c>
      <c r="L100" s="79">
        <v>260</v>
      </c>
      <c r="M100" s="79">
        <v>270</v>
      </c>
      <c r="N100" s="79">
        <v>270</v>
      </c>
      <c r="O100" s="79">
        <v>260</v>
      </c>
      <c r="P100" s="185">
        <v>265</v>
      </c>
      <c r="Q100" s="79">
        <v>255</v>
      </c>
      <c r="R100" s="79">
        <v>270</v>
      </c>
      <c r="S100" s="79">
        <v>110</v>
      </c>
      <c r="T100" s="79">
        <v>284</v>
      </c>
      <c r="U100" s="79">
        <v>155</v>
      </c>
      <c r="V100" s="79">
        <v>292</v>
      </c>
      <c r="W100" s="185">
        <v>328</v>
      </c>
      <c r="X100" s="79">
        <v>335</v>
      </c>
      <c r="Y100" s="79">
        <v>331.5</v>
      </c>
      <c r="Z100" s="79">
        <v>307.5</v>
      </c>
      <c r="AA100" s="79">
        <v>317</v>
      </c>
      <c r="AB100" s="79">
        <v>180</v>
      </c>
      <c r="AC100" s="79">
        <v>190</v>
      </c>
      <c r="AD100" s="79">
        <v>185</v>
      </c>
      <c r="AE100" s="185">
        <v>268.5</v>
      </c>
      <c r="AF100" s="79">
        <v>273.5</v>
      </c>
      <c r="AG100" s="79">
        <v>227.5</v>
      </c>
      <c r="AH100" s="79">
        <v>227.5</v>
      </c>
      <c r="AI100" s="79">
        <v>230</v>
      </c>
      <c r="AJ100" s="79"/>
      <c r="AK100" s="79">
        <v>97.5</v>
      </c>
      <c r="AL100" s="79">
        <v>107.5</v>
      </c>
      <c r="AM100" s="79">
        <v>127.5</v>
      </c>
      <c r="AN100" s="79">
        <v>268.27999999999997</v>
      </c>
      <c r="AO100" s="79">
        <v>283</v>
      </c>
      <c r="AP100" s="79">
        <v>330</v>
      </c>
      <c r="AQ100" s="79">
        <v>335</v>
      </c>
      <c r="AR100" s="79">
        <v>332.5</v>
      </c>
      <c r="AS100" s="79">
        <v>1722.5</v>
      </c>
      <c r="AT100" s="79">
        <v>300</v>
      </c>
      <c r="AU100" s="79">
        <v>290.27999999999997</v>
      </c>
      <c r="AV100" s="79">
        <v>302.5</v>
      </c>
      <c r="AW100" s="79">
        <v>335</v>
      </c>
      <c r="AX100" s="79">
        <v>340</v>
      </c>
      <c r="AY100" s="79">
        <v>337.5</v>
      </c>
      <c r="AZ100" s="79">
        <v>310</v>
      </c>
      <c r="BA100" s="79">
        <v>315</v>
      </c>
      <c r="BB100" s="79">
        <v>312.5</v>
      </c>
      <c r="BC100" s="185">
        <v>2710</v>
      </c>
      <c r="BD100" s="79">
        <v>2830</v>
      </c>
      <c r="BE100" s="79">
        <v>2770</v>
      </c>
      <c r="BH100" s="79">
        <v>263</v>
      </c>
      <c r="BI100" s="79">
        <v>267.5</v>
      </c>
      <c r="BJ100" s="79">
        <v>17500</v>
      </c>
      <c r="BK100" s="79">
        <v>290.75</v>
      </c>
      <c r="BL100" s="182"/>
      <c r="BM100" s="79">
        <v>275</v>
      </c>
      <c r="BN100" s="174">
        <v>225</v>
      </c>
      <c r="BO100" s="80">
        <v>227.5</v>
      </c>
      <c r="BP100" s="79">
        <v>255</v>
      </c>
      <c r="BQ100" s="79">
        <v>240</v>
      </c>
      <c r="BR100" s="79">
        <v>295.25</v>
      </c>
      <c r="BS100" s="79">
        <v>230</v>
      </c>
      <c r="BT100" s="79">
        <v>295</v>
      </c>
      <c r="BU100" s="174">
        <v>245</v>
      </c>
      <c r="BV100" s="79">
        <v>280</v>
      </c>
      <c r="BW100" s="79">
        <v>262.5</v>
      </c>
      <c r="BX100" s="79">
        <v>430</v>
      </c>
      <c r="BY100" s="79">
        <v>460</v>
      </c>
      <c r="BZ100" s="79">
        <v>445</v>
      </c>
    </row>
    <row r="101" spans="1:78" x14ac:dyDescent="0.35">
      <c r="A101" s="104">
        <v>43819</v>
      </c>
      <c r="B101" s="79">
        <v>225</v>
      </c>
      <c r="C101" s="79">
        <v>233</v>
      </c>
      <c r="D101" s="79">
        <v>230</v>
      </c>
      <c r="E101" s="79">
        <v>210</v>
      </c>
      <c r="F101" s="79">
        <v>267</v>
      </c>
      <c r="G101" s="79">
        <v>279</v>
      </c>
      <c r="H101" s="79">
        <v>260</v>
      </c>
      <c r="I101" s="79">
        <v>374</v>
      </c>
      <c r="J101" s="79">
        <v>275</v>
      </c>
      <c r="K101" s="79">
        <v>251</v>
      </c>
      <c r="L101" s="79">
        <v>260</v>
      </c>
      <c r="M101" s="79">
        <v>270</v>
      </c>
      <c r="N101" s="79">
        <v>270</v>
      </c>
      <c r="O101" s="79">
        <v>260</v>
      </c>
      <c r="P101" s="185">
        <v>268.5</v>
      </c>
      <c r="Q101" s="79">
        <v>255</v>
      </c>
      <c r="R101" s="79">
        <v>273.5</v>
      </c>
      <c r="S101" s="79">
        <v>125</v>
      </c>
      <c r="T101" s="79">
        <v>284</v>
      </c>
      <c r="U101" s="79">
        <v>155</v>
      </c>
      <c r="V101" s="79">
        <v>292</v>
      </c>
      <c r="W101" s="185">
        <v>330</v>
      </c>
      <c r="X101" s="79">
        <v>335</v>
      </c>
      <c r="Y101" s="79">
        <v>332.5</v>
      </c>
      <c r="Z101" s="79">
        <v>311.5</v>
      </c>
      <c r="AA101" s="79">
        <v>319.5</v>
      </c>
      <c r="AB101" s="79">
        <v>180</v>
      </c>
      <c r="AC101" s="79">
        <v>190</v>
      </c>
      <c r="AD101" s="79">
        <v>185</v>
      </c>
      <c r="AE101" s="185">
        <v>273.5</v>
      </c>
      <c r="AF101" s="79">
        <v>278.5</v>
      </c>
      <c r="AG101" s="79">
        <v>245</v>
      </c>
      <c r="AH101" s="79">
        <v>252.5</v>
      </c>
      <c r="AI101" s="79">
        <v>250</v>
      </c>
      <c r="AJ101" s="79"/>
      <c r="AK101" s="79">
        <v>97.5</v>
      </c>
      <c r="AL101" s="79">
        <v>107.5</v>
      </c>
      <c r="AM101" s="79">
        <v>127.5</v>
      </c>
      <c r="AN101" s="79">
        <v>273.45999999999998</v>
      </c>
      <c r="AO101" s="79">
        <v>283</v>
      </c>
      <c r="AP101" s="79">
        <v>335</v>
      </c>
      <c r="AQ101" s="79">
        <v>340</v>
      </c>
      <c r="AR101" s="79">
        <v>337.5</v>
      </c>
      <c r="AS101" s="79">
        <v>1752.5</v>
      </c>
      <c r="AT101" s="79">
        <v>300</v>
      </c>
      <c r="AU101" s="79">
        <v>295.45999999999998</v>
      </c>
      <c r="AV101" s="79">
        <v>304</v>
      </c>
      <c r="AW101" s="79">
        <v>335</v>
      </c>
      <c r="AX101" s="79">
        <v>340</v>
      </c>
      <c r="AY101" s="79">
        <v>337.5</v>
      </c>
      <c r="AZ101" s="79">
        <v>310</v>
      </c>
      <c r="BA101" s="79">
        <v>315</v>
      </c>
      <c r="BB101" s="79">
        <v>312.5</v>
      </c>
      <c r="BC101" s="185">
        <v>2710</v>
      </c>
      <c r="BD101" s="79">
        <v>2830</v>
      </c>
      <c r="BE101" s="79">
        <v>2770</v>
      </c>
      <c r="BH101" s="79">
        <v>267.89999999999998</v>
      </c>
      <c r="BI101" s="79">
        <v>272.5</v>
      </c>
      <c r="BJ101" s="79">
        <v>18900</v>
      </c>
      <c r="BK101" s="79">
        <v>296.05</v>
      </c>
      <c r="BL101" s="182"/>
      <c r="BM101" s="79">
        <v>275</v>
      </c>
      <c r="BN101" s="174">
        <v>245</v>
      </c>
      <c r="BO101" s="80">
        <v>245</v>
      </c>
      <c r="BP101" s="79">
        <v>255</v>
      </c>
      <c r="BQ101" s="79">
        <v>250</v>
      </c>
      <c r="BR101" s="79">
        <v>300.43</v>
      </c>
      <c r="BS101" s="79">
        <v>250</v>
      </c>
      <c r="BT101" s="79">
        <v>302.5</v>
      </c>
      <c r="BU101" s="174">
        <v>245</v>
      </c>
      <c r="BV101" s="79">
        <v>280</v>
      </c>
      <c r="BW101" s="79">
        <v>262.5</v>
      </c>
      <c r="BX101" s="79">
        <v>430</v>
      </c>
      <c r="BY101" s="79">
        <v>460</v>
      </c>
      <c r="BZ101" s="79">
        <v>445</v>
      </c>
    </row>
    <row r="102" spans="1:78" x14ac:dyDescent="0.35">
      <c r="A102" s="104">
        <v>43826</v>
      </c>
      <c r="B102" s="79">
        <v>225</v>
      </c>
      <c r="C102" s="79">
        <v>233</v>
      </c>
      <c r="D102" s="79">
        <v>230</v>
      </c>
      <c r="E102" s="79">
        <v>210</v>
      </c>
      <c r="F102" s="79">
        <v>267</v>
      </c>
      <c r="G102" s="79">
        <v>279</v>
      </c>
      <c r="H102" s="79">
        <v>260</v>
      </c>
      <c r="I102" s="79">
        <v>374</v>
      </c>
      <c r="J102" s="79">
        <v>275</v>
      </c>
      <c r="K102" s="79">
        <v>251</v>
      </c>
      <c r="L102" s="79">
        <v>260</v>
      </c>
      <c r="M102" s="79">
        <v>270</v>
      </c>
      <c r="N102" s="79">
        <v>270</v>
      </c>
      <c r="O102" s="79">
        <v>260</v>
      </c>
      <c r="P102" s="185">
        <v>268.5</v>
      </c>
      <c r="Q102" s="79">
        <v>265</v>
      </c>
      <c r="R102" s="79">
        <v>273.5</v>
      </c>
      <c r="S102" s="79">
        <v>140</v>
      </c>
      <c r="T102" s="79">
        <v>284</v>
      </c>
      <c r="U102" s="79">
        <v>155</v>
      </c>
      <c r="V102" s="79">
        <v>292</v>
      </c>
      <c r="W102" s="185">
        <v>338</v>
      </c>
      <c r="X102" s="79">
        <v>342</v>
      </c>
      <c r="Y102" s="79">
        <v>340</v>
      </c>
      <c r="Z102" s="79">
        <v>314</v>
      </c>
      <c r="AA102" s="79">
        <v>325</v>
      </c>
      <c r="AB102" s="79">
        <v>180</v>
      </c>
      <c r="AC102" s="79">
        <v>185</v>
      </c>
      <c r="AD102" s="79">
        <v>182.5</v>
      </c>
      <c r="AE102" s="185">
        <v>273.5</v>
      </c>
      <c r="AF102" s="79">
        <v>278.5</v>
      </c>
      <c r="AG102" s="79">
        <v>245</v>
      </c>
      <c r="AH102" s="79">
        <v>252.5</v>
      </c>
      <c r="AI102" s="79">
        <v>250</v>
      </c>
      <c r="AJ102" s="79"/>
      <c r="AK102" s="79">
        <v>97.5</v>
      </c>
      <c r="AL102" s="79">
        <v>107.5</v>
      </c>
      <c r="AM102" s="79">
        <v>127.5</v>
      </c>
      <c r="AN102" s="79">
        <v>276.42</v>
      </c>
      <c r="AO102" s="79">
        <v>283</v>
      </c>
      <c r="AP102" s="79">
        <v>340</v>
      </c>
      <c r="AQ102" s="79">
        <v>340</v>
      </c>
      <c r="AR102" s="79">
        <v>340</v>
      </c>
      <c r="AS102" s="79">
        <v>1752.5</v>
      </c>
      <c r="AT102" s="79">
        <v>300</v>
      </c>
      <c r="AU102" s="79">
        <v>298.42</v>
      </c>
      <c r="AV102" s="79">
        <v>304</v>
      </c>
      <c r="AW102" s="79">
        <v>340</v>
      </c>
      <c r="AX102" s="79">
        <v>345</v>
      </c>
      <c r="AY102" s="79">
        <v>342.5</v>
      </c>
      <c r="AZ102" s="79">
        <v>315</v>
      </c>
      <c r="BA102" s="79">
        <v>322</v>
      </c>
      <c r="BB102" s="79">
        <v>318.5</v>
      </c>
      <c r="BC102" s="185">
        <v>2690</v>
      </c>
      <c r="BD102" s="79">
        <v>2830</v>
      </c>
      <c r="BE102" s="79">
        <v>2760</v>
      </c>
      <c r="BH102" s="79">
        <v>270.5</v>
      </c>
      <c r="BI102" s="79">
        <v>290</v>
      </c>
      <c r="BJ102" s="79">
        <v>20100</v>
      </c>
      <c r="BK102" s="79">
        <v>307.54000000000002</v>
      </c>
      <c r="BL102" s="182"/>
      <c r="BM102" s="79">
        <v>275</v>
      </c>
      <c r="BN102" s="174">
        <v>245</v>
      </c>
      <c r="BO102" s="80">
        <v>245</v>
      </c>
      <c r="BP102" s="79">
        <v>255</v>
      </c>
      <c r="BQ102" s="79">
        <v>250</v>
      </c>
      <c r="BR102" s="79">
        <v>303.39</v>
      </c>
      <c r="BS102" s="79">
        <v>250</v>
      </c>
      <c r="BT102" s="79">
        <v>302.5</v>
      </c>
      <c r="BU102" s="174">
        <v>255</v>
      </c>
      <c r="BV102" s="79">
        <v>290</v>
      </c>
      <c r="BW102" s="79">
        <v>272.5</v>
      </c>
      <c r="BX102" s="79">
        <v>430</v>
      </c>
      <c r="BY102" s="79">
        <v>460</v>
      </c>
      <c r="BZ102" s="79">
        <v>445</v>
      </c>
    </row>
    <row r="103" spans="1:78" x14ac:dyDescent="0.35">
      <c r="A103" s="104">
        <v>43833</v>
      </c>
      <c r="B103" s="79">
        <v>225</v>
      </c>
      <c r="C103" s="79">
        <v>233</v>
      </c>
      <c r="D103" s="79">
        <v>230</v>
      </c>
      <c r="E103" s="79">
        <v>210</v>
      </c>
      <c r="F103" s="79">
        <v>267</v>
      </c>
      <c r="G103" s="79">
        <v>279</v>
      </c>
      <c r="H103" s="79">
        <v>260</v>
      </c>
      <c r="I103" s="79">
        <v>374</v>
      </c>
      <c r="J103" s="79">
        <v>275</v>
      </c>
      <c r="K103" s="79">
        <v>251</v>
      </c>
      <c r="L103" s="79">
        <v>260</v>
      </c>
      <c r="M103" s="79">
        <v>270</v>
      </c>
      <c r="N103" s="79">
        <v>270</v>
      </c>
      <c r="O103" s="79">
        <v>260</v>
      </c>
      <c r="P103" s="185">
        <v>268.5</v>
      </c>
      <c r="Q103" s="79">
        <v>279.5</v>
      </c>
      <c r="R103" s="79">
        <v>273.5</v>
      </c>
      <c r="S103" s="79">
        <v>140</v>
      </c>
      <c r="T103" s="79">
        <v>284</v>
      </c>
      <c r="U103" s="79">
        <v>155</v>
      </c>
      <c r="V103" s="79">
        <v>292</v>
      </c>
      <c r="W103" s="185">
        <v>340</v>
      </c>
      <c r="X103" s="79">
        <v>345</v>
      </c>
      <c r="Y103" s="79">
        <v>342.5</v>
      </c>
      <c r="Z103" s="79">
        <v>316.5</v>
      </c>
      <c r="AA103" s="79">
        <v>325</v>
      </c>
      <c r="AB103" s="79">
        <v>180</v>
      </c>
      <c r="AC103" s="79">
        <v>185</v>
      </c>
      <c r="AD103" s="79">
        <v>182.5</v>
      </c>
      <c r="AE103" s="185">
        <v>273.5</v>
      </c>
      <c r="AF103" s="79">
        <v>278.5</v>
      </c>
      <c r="AG103" s="79">
        <v>245</v>
      </c>
      <c r="AH103" s="79">
        <v>252.5</v>
      </c>
      <c r="AI103" s="79">
        <v>250</v>
      </c>
      <c r="AJ103" s="79"/>
      <c r="AK103" s="79">
        <v>97.5</v>
      </c>
      <c r="AL103" s="79">
        <v>107.5</v>
      </c>
      <c r="AM103" s="79">
        <v>127.5</v>
      </c>
      <c r="AN103" s="79">
        <v>276.42</v>
      </c>
      <c r="AO103" s="79">
        <v>283</v>
      </c>
      <c r="AP103" s="79">
        <v>340</v>
      </c>
      <c r="AQ103" s="79">
        <v>345</v>
      </c>
      <c r="AR103" s="79">
        <v>342.5</v>
      </c>
      <c r="AS103" s="79">
        <v>1760</v>
      </c>
      <c r="AT103" s="79">
        <v>300</v>
      </c>
      <c r="AU103" s="79">
        <v>298.42</v>
      </c>
      <c r="AV103" s="79">
        <v>304</v>
      </c>
      <c r="AW103" s="79">
        <v>340</v>
      </c>
      <c r="AX103" s="79">
        <v>345</v>
      </c>
      <c r="AY103" s="79">
        <v>342.5</v>
      </c>
      <c r="AZ103" s="79">
        <v>320</v>
      </c>
      <c r="BA103" s="79">
        <v>325</v>
      </c>
      <c r="BB103" s="79">
        <v>322.5</v>
      </c>
      <c r="BC103" s="185">
        <v>2690</v>
      </c>
      <c r="BD103" s="79">
        <v>2800</v>
      </c>
      <c r="BE103" s="79">
        <v>2745</v>
      </c>
      <c r="BH103" s="79">
        <v>270.5</v>
      </c>
      <c r="BI103" s="79">
        <v>285</v>
      </c>
      <c r="BJ103" s="79">
        <v>20800</v>
      </c>
      <c r="BK103" s="79">
        <v>312.17</v>
      </c>
      <c r="BL103" s="182"/>
      <c r="BM103" s="79">
        <v>275</v>
      </c>
      <c r="BN103" s="174">
        <v>245</v>
      </c>
      <c r="BO103" s="80">
        <v>245</v>
      </c>
      <c r="BP103" s="79">
        <v>255</v>
      </c>
      <c r="BQ103" s="79">
        <v>250</v>
      </c>
      <c r="BR103" s="79">
        <v>303.39</v>
      </c>
      <c r="BS103" s="79">
        <v>250</v>
      </c>
      <c r="BT103" s="79">
        <v>302.5</v>
      </c>
      <c r="BU103" s="174">
        <v>255</v>
      </c>
      <c r="BV103" s="79">
        <v>290</v>
      </c>
      <c r="BW103" s="79">
        <v>272.5</v>
      </c>
      <c r="BX103" s="79">
        <v>430</v>
      </c>
      <c r="BY103" s="79">
        <v>460</v>
      </c>
      <c r="BZ103" s="79">
        <v>445</v>
      </c>
    </row>
    <row r="104" spans="1:78" x14ac:dyDescent="0.35">
      <c r="A104" s="104">
        <v>43840</v>
      </c>
      <c r="B104" s="79">
        <v>255</v>
      </c>
      <c r="C104" s="79">
        <v>263</v>
      </c>
      <c r="D104" s="79">
        <v>260</v>
      </c>
      <c r="E104" s="79">
        <v>240</v>
      </c>
      <c r="F104" s="79">
        <v>297</v>
      </c>
      <c r="G104" s="79">
        <v>309</v>
      </c>
      <c r="H104" s="79">
        <v>298</v>
      </c>
      <c r="I104" s="79">
        <v>404</v>
      </c>
      <c r="J104" s="79">
        <v>305</v>
      </c>
      <c r="K104" s="79">
        <v>281</v>
      </c>
      <c r="L104" s="79">
        <v>290</v>
      </c>
      <c r="M104" s="79">
        <v>300</v>
      </c>
      <c r="N104" s="79">
        <v>300</v>
      </c>
      <c r="O104" s="79">
        <v>290</v>
      </c>
      <c r="P104" s="185">
        <v>268.5</v>
      </c>
      <c r="Q104" s="79">
        <v>279.5</v>
      </c>
      <c r="R104" s="79">
        <v>273.5</v>
      </c>
      <c r="S104" s="79">
        <v>150</v>
      </c>
      <c r="T104" s="79">
        <v>314</v>
      </c>
      <c r="U104" s="79">
        <v>185</v>
      </c>
      <c r="V104" s="79">
        <v>322</v>
      </c>
      <c r="W104" s="185">
        <v>340</v>
      </c>
      <c r="X104" s="79">
        <v>345</v>
      </c>
      <c r="Y104" s="79">
        <v>342.5</v>
      </c>
      <c r="Z104" s="79">
        <v>317.5</v>
      </c>
      <c r="AA104" s="79">
        <v>325</v>
      </c>
      <c r="AB104" s="79">
        <v>180</v>
      </c>
      <c r="AC104" s="79">
        <v>185</v>
      </c>
      <c r="AD104" s="79">
        <v>182.5</v>
      </c>
      <c r="AE104" s="185">
        <v>279</v>
      </c>
      <c r="AF104" s="79">
        <v>284</v>
      </c>
      <c r="AG104" s="79">
        <v>245</v>
      </c>
      <c r="AH104" s="79">
        <v>252.5</v>
      </c>
      <c r="AI104" s="79">
        <v>250</v>
      </c>
      <c r="AJ104" s="79"/>
      <c r="AK104" s="79">
        <v>97.5</v>
      </c>
      <c r="AL104" s="79">
        <v>107.5</v>
      </c>
      <c r="AM104" s="79">
        <v>127.5</v>
      </c>
      <c r="AN104" s="79">
        <v>274.29000000000002</v>
      </c>
      <c r="AO104" s="79">
        <v>280</v>
      </c>
      <c r="AP104" s="79">
        <v>340</v>
      </c>
      <c r="AQ104" s="79">
        <v>345</v>
      </c>
      <c r="AR104" s="79">
        <v>342.5</v>
      </c>
      <c r="AS104" s="79">
        <v>1760</v>
      </c>
      <c r="AT104" s="79">
        <v>300</v>
      </c>
      <c r="AU104" s="79">
        <v>296.29000000000002</v>
      </c>
      <c r="AV104" s="79">
        <v>304</v>
      </c>
      <c r="AW104" s="79">
        <v>340</v>
      </c>
      <c r="AX104" s="79">
        <v>345</v>
      </c>
      <c r="AY104" s="79">
        <v>342.5</v>
      </c>
      <c r="AZ104" s="79">
        <v>320</v>
      </c>
      <c r="BA104" s="79">
        <v>325</v>
      </c>
      <c r="BB104" s="79">
        <v>322.5</v>
      </c>
      <c r="BC104" s="185">
        <v>2690</v>
      </c>
      <c r="BD104" s="79">
        <v>2800</v>
      </c>
      <c r="BE104" s="79">
        <v>2745</v>
      </c>
      <c r="BH104" s="79">
        <v>266.60000000000002</v>
      </c>
      <c r="BI104" s="79">
        <v>290</v>
      </c>
      <c r="BJ104" s="79">
        <v>21100</v>
      </c>
      <c r="BK104" s="79">
        <v>317.35000000000002</v>
      </c>
      <c r="BL104" s="182"/>
      <c r="BM104" s="79">
        <v>272</v>
      </c>
      <c r="BN104" s="174">
        <v>245</v>
      </c>
      <c r="BO104" s="80">
        <v>245</v>
      </c>
      <c r="BP104" s="79">
        <v>285</v>
      </c>
      <c r="BQ104" s="79">
        <v>250</v>
      </c>
      <c r="BR104" s="79">
        <v>304.39</v>
      </c>
      <c r="BS104" s="79">
        <v>250</v>
      </c>
      <c r="BT104" s="79">
        <v>300</v>
      </c>
      <c r="BU104" s="174">
        <v>255</v>
      </c>
      <c r="BV104" s="79">
        <v>290</v>
      </c>
      <c r="BW104" s="79">
        <v>272.5</v>
      </c>
      <c r="BX104" s="79">
        <v>430</v>
      </c>
      <c r="BY104" s="79">
        <v>460</v>
      </c>
      <c r="BZ104" s="79">
        <v>445</v>
      </c>
    </row>
    <row r="105" spans="1:78" x14ac:dyDescent="0.35">
      <c r="A105" s="104">
        <v>43847</v>
      </c>
      <c r="B105" s="79">
        <v>255</v>
      </c>
      <c r="C105" s="79">
        <v>263</v>
      </c>
      <c r="D105" s="79">
        <v>260</v>
      </c>
      <c r="E105" s="79">
        <v>240</v>
      </c>
      <c r="F105" s="79">
        <v>297</v>
      </c>
      <c r="G105" s="79">
        <v>309</v>
      </c>
      <c r="H105" s="79">
        <v>298</v>
      </c>
      <c r="I105" s="79">
        <v>404</v>
      </c>
      <c r="J105" s="79">
        <v>305</v>
      </c>
      <c r="K105" s="79">
        <v>281</v>
      </c>
      <c r="L105" s="79">
        <v>290</v>
      </c>
      <c r="M105" s="79">
        <v>300</v>
      </c>
      <c r="N105" s="79">
        <v>300</v>
      </c>
      <c r="O105" s="79">
        <v>290</v>
      </c>
      <c r="P105" s="185">
        <v>268.5</v>
      </c>
      <c r="Q105" s="79">
        <v>279.5</v>
      </c>
      <c r="R105" s="79">
        <v>273.5</v>
      </c>
      <c r="S105" s="79">
        <v>150</v>
      </c>
      <c r="T105" s="79">
        <v>314</v>
      </c>
      <c r="U105" s="79">
        <v>185</v>
      </c>
      <c r="V105" s="79">
        <v>322</v>
      </c>
      <c r="W105" s="185">
        <v>350</v>
      </c>
      <c r="X105" s="79">
        <v>350</v>
      </c>
      <c r="Y105" s="79">
        <v>350</v>
      </c>
      <c r="Z105" s="79">
        <v>322.5</v>
      </c>
      <c r="AA105" s="79">
        <v>337</v>
      </c>
      <c r="AB105" s="79">
        <v>180</v>
      </c>
      <c r="AC105" s="79">
        <v>185</v>
      </c>
      <c r="AD105" s="79">
        <v>182.5</v>
      </c>
      <c r="AE105" s="185">
        <v>262.5</v>
      </c>
      <c r="AF105" s="79">
        <v>267.5</v>
      </c>
      <c r="AG105" s="79">
        <v>245</v>
      </c>
      <c r="AH105" s="79">
        <v>252.5</v>
      </c>
      <c r="AI105" s="79">
        <v>250</v>
      </c>
      <c r="AJ105" s="79"/>
      <c r="AK105" s="79">
        <v>102.5</v>
      </c>
      <c r="AL105" s="79">
        <v>117.5</v>
      </c>
      <c r="AM105" s="79">
        <v>137.5</v>
      </c>
      <c r="AN105" s="79">
        <v>267.79000000000002</v>
      </c>
      <c r="AO105" s="79">
        <v>261.5</v>
      </c>
      <c r="AP105" s="79">
        <v>350</v>
      </c>
      <c r="AQ105" s="79">
        <v>355</v>
      </c>
      <c r="AR105" s="79">
        <v>352.5</v>
      </c>
      <c r="AS105" s="79">
        <v>1705</v>
      </c>
      <c r="AT105" s="79">
        <v>286</v>
      </c>
      <c r="AU105" s="79">
        <v>289.79000000000002</v>
      </c>
      <c r="AV105" s="79">
        <v>293.5</v>
      </c>
      <c r="AW105" s="79">
        <v>345</v>
      </c>
      <c r="AX105" s="79">
        <v>345</v>
      </c>
      <c r="AY105" s="79">
        <v>345</v>
      </c>
      <c r="AZ105" s="79">
        <v>325</v>
      </c>
      <c r="BA105" s="79">
        <v>335</v>
      </c>
      <c r="BB105" s="79">
        <v>330</v>
      </c>
      <c r="BC105" s="185">
        <v>2690</v>
      </c>
      <c r="BD105" s="79">
        <v>2800</v>
      </c>
      <c r="BE105" s="79">
        <v>2745</v>
      </c>
      <c r="BH105" s="79">
        <v>260.2</v>
      </c>
      <c r="BI105" s="79">
        <v>285</v>
      </c>
      <c r="BJ105" s="79">
        <v>20600</v>
      </c>
      <c r="BK105" s="79">
        <v>313.61</v>
      </c>
      <c r="BL105" s="182"/>
      <c r="BM105" s="79">
        <v>251.5</v>
      </c>
      <c r="BN105" s="174">
        <v>245</v>
      </c>
      <c r="BO105" s="80">
        <v>245</v>
      </c>
      <c r="BP105" s="79">
        <v>285</v>
      </c>
      <c r="BQ105" s="79">
        <v>265</v>
      </c>
      <c r="BR105" s="79">
        <v>297.89</v>
      </c>
      <c r="BS105" s="79">
        <v>250</v>
      </c>
      <c r="BT105" s="79">
        <v>292.5</v>
      </c>
      <c r="BU105" s="174">
        <v>255</v>
      </c>
      <c r="BV105" s="79">
        <v>290</v>
      </c>
      <c r="BW105" s="79">
        <v>272.5</v>
      </c>
      <c r="BX105" s="79">
        <v>450</v>
      </c>
      <c r="BY105" s="79">
        <v>490</v>
      </c>
      <c r="BZ105" s="79">
        <v>470</v>
      </c>
    </row>
    <row r="106" spans="1:78" x14ac:dyDescent="0.35">
      <c r="A106" s="104">
        <v>43854</v>
      </c>
      <c r="B106" s="79">
        <v>255</v>
      </c>
      <c r="C106" s="79">
        <v>263</v>
      </c>
      <c r="D106" s="79">
        <v>260</v>
      </c>
      <c r="E106" s="79">
        <v>240</v>
      </c>
      <c r="F106" s="79">
        <v>297</v>
      </c>
      <c r="G106" s="79">
        <v>309</v>
      </c>
      <c r="H106" s="79">
        <v>298</v>
      </c>
      <c r="I106" s="79">
        <v>404</v>
      </c>
      <c r="J106" s="79">
        <v>305</v>
      </c>
      <c r="K106" s="79">
        <v>281</v>
      </c>
      <c r="L106" s="79">
        <v>290</v>
      </c>
      <c r="M106" s="79">
        <v>300</v>
      </c>
      <c r="N106" s="79">
        <v>300</v>
      </c>
      <c r="O106" s="79">
        <v>290</v>
      </c>
      <c r="P106" s="185">
        <v>264</v>
      </c>
      <c r="Q106" s="79">
        <v>279.5</v>
      </c>
      <c r="R106" s="79">
        <v>273.5</v>
      </c>
      <c r="S106" s="79">
        <v>135</v>
      </c>
      <c r="T106" s="79">
        <v>314</v>
      </c>
      <c r="U106" s="79">
        <v>185</v>
      </c>
      <c r="V106" s="79">
        <v>322</v>
      </c>
      <c r="W106" s="185">
        <v>345</v>
      </c>
      <c r="X106" s="79">
        <v>350</v>
      </c>
      <c r="Y106" s="79">
        <v>347.5</v>
      </c>
      <c r="Z106" s="79">
        <v>322.5</v>
      </c>
      <c r="AA106" s="79">
        <v>332</v>
      </c>
      <c r="AB106" s="79">
        <v>180</v>
      </c>
      <c r="AC106" s="79">
        <v>185</v>
      </c>
      <c r="AD106" s="79">
        <v>182.5</v>
      </c>
      <c r="AE106" s="185">
        <v>256</v>
      </c>
      <c r="AF106" s="79">
        <v>261</v>
      </c>
      <c r="AG106" s="79">
        <v>260</v>
      </c>
      <c r="AH106" s="79">
        <v>265</v>
      </c>
      <c r="AI106" s="79">
        <v>262.5</v>
      </c>
      <c r="AJ106" s="79"/>
      <c r="AK106" s="79">
        <v>102.5</v>
      </c>
      <c r="AL106" s="79">
        <v>117.5</v>
      </c>
      <c r="AM106" s="79">
        <v>137.5</v>
      </c>
      <c r="AN106" s="79">
        <v>256.12</v>
      </c>
      <c r="AO106" s="79">
        <v>255</v>
      </c>
      <c r="AP106" s="79">
        <v>350</v>
      </c>
      <c r="AQ106" s="79">
        <v>355</v>
      </c>
      <c r="AR106" s="79">
        <v>352.5</v>
      </c>
      <c r="AS106" s="79">
        <v>1690</v>
      </c>
      <c r="AT106" s="79">
        <v>279</v>
      </c>
      <c r="AU106" s="79">
        <v>278.12</v>
      </c>
      <c r="AV106" s="79">
        <v>282</v>
      </c>
      <c r="AW106" s="79">
        <v>345</v>
      </c>
      <c r="AX106" s="79">
        <v>345</v>
      </c>
      <c r="AY106" s="79">
        <v>345</v>
      </c>
      <c r="AZ106" s="79">
        <v>330</v>
      </c>
      <c r="BA106" s="79">
        <v>335</v>
      </c>
      <c r="BB106" s="79">
        <v>332.5</v>
      </c>
      <c r="BC106" s="185">
        <v>2690</v>
      </c>
      <c r="BD106" s="79">
        <v>2800</v>
      </c>
      <c r="BE106" s="79">
        <v>2745</v>
      </c>
      <c r="BH106" s="79">
        <v>253.4</v>
      </c>
      <c r="BI106" s="79">
        <v>280</v>
      </c>
      <c r="BJ106" s="79">
        <v>20600</v>
      </c>
      <c r="BK106" s="79">
        <v>296.51</v>
      </c>
      <c r="BL106" s="182"/>
      <c r="BM106" s="79">
        <v>245</v>
      </c>
      <c r="BN106" s="174">
        <v>265</v>
      </c>
      <c r="BO106" s="80">
        <v>260</v>
      </c>
      <c r="BP106" s="79">
        <v>285</v>
      </c>
      <c r="BQ106" s="79">
        <v>265</v>
      </c>
      <c r="BR106" s="79">
        <v>286.22000000000003</v>
      </c>
      <c r="BS106" s="79">
        <v>262.5</v>
      </c>
      <c r="BT106" s="79">
        <v>292.5</v>
      </c>
      <c r="BU106" s="174">
        <v>255</v>
      </c>
      <c r="BV106" s="79">
        <v>290</v>
      </c>
      <c r="BW106" s="79">
        <v>272.5</v>
      </c>
      <c r="BX106" s="79">
        <v>450</v>
      </c>
      <c r="BY106" s="79">
        <v>490</v>
      </c>
      <c r="BZ106" s="79">
        <v>470</v>
      </c>
    </row>
    <row r="107" spans="1:78" x14ac:dyDescent="0.35">
      <c r="A107" s="104">
        <v>43861</v>
      </c>
      <c r="B107" s="79">
        <v>255</v>
      </c>
      <c r="C107" s="79">
        <v>263</v>
      </c>
      <c r="D107" s="79">
        <v>260</v>
      </c>
      <c r="E107" s="79">
        <v>240</v>
      </c>
      <c r="F107" s="79">
        <v>297</v>
      </c>
      <c r="G107" s="79">
        <v>309</v>
      </c>
      <c r="H107" s="79">
        <v>298</v>
      </c>
      <c r="I107" s="79">
        <v>404</v>
      </c>
      <c r="J107" s="79">
        <v>305</v>
      </c>
      <c r="K107" s="79">
        <v>281</v>
      </c>
      <c r="L107" s="79">
        <v>290</v>
      </c>
      <c r="M107" s="79">
        <v>300</v>
      </c>
      <c r="N107" s="79">
        <v>300</v>
      </c>
      <c r="O107" s="79">
        <v>290</v>
      </c>
      <c r="P107" s="185">
        <v>248</v>
      </c>
      <c r="Q107" s="79">
        <v>266.25</v>
      </c>
      <c r="R107" s="79">
        <v>273.5</v>
      </c>
      <c r="S107" s="79">
        <v>135</v>
      </c>
      <c r="T107" s="79">
        <v>314</v>
      </c>
      <c r="U107" s="79">
        <v>185</v>
      </c>
      <c r="V107" s="79">
        <v>322</v>
      </c>
      <c r="W107" s="185">
        <v>340</v>
      </c>
      <c r="X107" s="79">
        <v>345</v>
      </c>
      <c r="Y107" s="79">
        <v>342.5</v>
      </c>
      <c r="Z107" s="79">
        <v>322.5</v>
      </c>
      <c r="AA107" s="79">
        <v>329.5</v>
      </c>
      <c r="AB107" s="79">
        <v>180</v>
      </c>
      <c r="AC107" s="79">
        <v>185</v>
      </c>
      <c r="AD107" s="79">
        <v>182.5</v>
      </c>
      <c r="AE107" s="185">
        <v>246</v>
      </c>
      <c r="AF107" s="79">
        <v>251</v>
      </c>
      <c r="AG107" s="79">
        <v>260</v>
      </c>
      <c r="AH107" s="79">
        <v>265</v>
      </c>
      <c r="AI107" s="79">
        <v>262.5</v>
      </c>
      <c r="AJ107" s="79"/>
      <c r="AK107" s="79">
        <v>90</v>
      </c>
      <c r="AL107" s="79">
        <v>117.5</v>
      </c>
      <c r="AM107" s="79">
        <v>137.5</v>
      </c>
      <c r="AN107" s="79">
        <v>246.18</v>
      </c>
      <c r="AO107" s="79">
        <v>245</v>
      </c>
      <c r="AP107" s="79">
        <v>340</v>
      </c>
      <c r="AQ107" s="79">
        <v>345</v>
      </c>
      <c r="AR107" s="79">
        <v>342.5</v>
      </c>
      <c r="AS107" s="79">
        <v>1680</v>
      </c>
      <c r="AT107" s="79">
        <v>279</v>
      </c>
      <c r="AU107" s="79">
        <v>268.18</v>
      </c>
      <c r="AV107" s="79">
        <v>272</v>
      </c>
      <c r="AW107" s="79">
        <v>345</v>
      </c>
      <c r="AX107" s="79">
        <v>345</v>
      </c>
      <c r="AY107" s="79">
        <v>345</v>
      </c>
      <c r="AZ107" s="79">
        <v>320</v>
      </c>
      <c r="BA107" s="79">
        <v>325</v>
      </c>
      <c r="BB107" s="79">
        <v>322.5</v>
      </c>
      <c r="BC107" s="185">
        <v>2690</v>
      </c>
      <c r="BD107" s="79">
        <v>2800</v>
      </c>
      <c r="BE107" s="79">
        <v>2745</v>
      </c>
      <c r="BH107" s="79">
        <v>248.38</v>
      </c>
      <c r="BI107" s="79">
        <v>275</v>
      </c>
      <c r="BJ107" s="79">
        <v>20200</v>
      </c>
      <c r="BK107" s="79">
        <v>291.99</v>
      </c>
      <c r="BL107" s="182"/>
      <c r="BM107" s="79">
        <v>235</v>
      </c>
      <c r="BN107" s="174">
        <v>265</v>
      </c>
      <c r="BO107" s="80">
        <v>260</v>
      </c>
      <c r="BP107" s="79">
        <v>285</v>
      </c>
      <c r="BQ107" s="79">
        <v>265</v>
      </c>
      <c r="BR107" s="79">
        <v>276.27999999999997</v>
      </c>
      <c r="BS107" s="79">
        <v>262.5</v>
      </c>
      <c r="BT107" s="79">
        <v>281.5</v>
      </c>
      <c r="BU107" s="174">
        <v>250</v>
      </c>
      <c r="BV107" s="79">
        <v>285</v>
      </c>
      <c r="BW107" s="79">
        <v>267.5</v>
      </c>
      <c r="BX107" s="79">
        <v>445</v>
      </c>
      <c r="BY107" s="79">
        <v>485</v>
      </c>
      <c r="BZ107" s="79">
        <v>465</v>
      </c>
    </row>
    <row r="108" spans="1:78" x14ac:dyDescent="0.35">
      <c r="A108" s="104">
        <v>43868</v>
      </c>
      <c r="B108" s="79">
        <v>235</v>
      </c>
      <c r="C108" s="79">
        <v>233</v>
      </c>
      <c r="D108" s="79">
        <v>230</v>
      </c>
      <c r="E108" s="79">
        <v>220</v>
      </c>
      <c r="F108" s="79">
        <v>277</v>
      </c>
      <c r="G108" s="79">
        <v>279</v>
      </c>
      <c r="H108" s="79">
        <v>268</v>
      </c>
      <c r="I108" s="79">
        <v>374</v>
      </c>
      <c r="J108" s="79">
        <v>295</v>
      </c>
      <c r="K108" s="79">
        <v>271</v>
      </c>
      <c r="L108" s="79">
        <v>260</v>
      </c>
      <c r="M108" s="79">
        <v>290</v>
      </c>
      <c r="N108" s="79">
        <v>290</v>
      </c>
      <c r="O108" s="79">
        <v>260</v>
      </c>
      <c r="P108" s="185">
        <v>243.5</v>
      </c>
      <c r="Q108" s="79">
        <v>266.25</v>
      </c>
      <c r="R108" s="79">
        <v>248.5</v>
      </c>
      <c r="S108" s="79">
        <v>115</v>
      </c>
      <c r="T108" s="79">
        <v>284</v>
      </c>
      <c r="U108" s="79">
        <v>155</v>
      </c>
      <c r="V108" s="79">
        <v>292</v>
      </c>
      <c r="W108" s="185">
        <v>340</v>
      </c>
      <c r="X108" s="79">
        <v>345</v>
      </c>
      <c r="Y108" s="79">
        <v>342.5</v>
      </c>
      <c r="Z108" s="79">
        <v>322.5</v>
      </c>
      <c r="AA108" s="79">
        <v>329.5</v>
      </c>
      <c r="AB108" s="79">
        <v>180</v>
      </c>
      <c r="AC108" s="79">
        <v>185</v>
      </c>
      <c r="AD108" s="79">
        <v>182.5</v>
      </c>
      <c r="AE108" s="185">
        <v>229.5</v>
      </c>
      <c r="AF108" s="79">
        <v>234.5</v>
      </c>
      <c r="AG108" s="79">
        <v>260</v>
      </c>
      <c r="AH108" s="79">
        <v>265</v>
      </c>
      <c r="AI108" s="79">
        <v>262.5</v>
      </c>
      <c r="AJ108" s="79"/>
      <c r="AK108" s="79">
        <v>80</v>
      </c>
      <c r="AL108" s="79">
        <v>117.5</v>
      </c>
      <c r="AM108" s="79">
        <v>137.5</v>
      </c>
      <c r="AN108" s="79">
        <v>231.53</v>
      </c>
      <c r="AO108" s="79">
        <v>233</v>
      </c>
      <c r="AP108" s="79">
        <v>335</v>
      </c>
      <c r="AQ108" s="79">
        <v>340</v>
      </c>
      <c r="AR108" s="79">
        <v>337.5</v>
      </c>
      <c r="AS108" s="79">
        <v>1612.5</v>
      </c>
      <c r="AT108" s="79">
        <v>260</v>
      </c>
      <c r="AU108" s="79">
        <v>253.53</v>
      </c>
      <c r="AV108" s="79">
        <v>265</v>
      </c>
      <c r="AW108" s="79">
        <v>335</v>
      </c>
      <c r="AX108" s="79">
        <v>340</v>
      </c>
      <c r="AY108" s="79">
        <v>337.5</v>
      </c>
      <c r="AZ108" s="79">
        <v>315</v>
      </c>
      <c r="BA108" s="79">
        <v>325</v>
      </c>
      <c r="BB108" s="79">
        <v>320</v>
      </c>
      <c r="BC108" s="185">
        <v>2680</v>
      </c>
      <c r="BD108" s="79">
        <v>2800</v>
      </c>
      <c r="BE108" s="79">
        <v>2740</v>
      </c>
      <c r="BH108" s="79">
        <v>234</v>
      </c>
      <c r="BI108" s="79">
        <v>267.5</v>
      </c>
      <c r="BJ108" s="79">
        <v>20200</v>
      </c>
      <c r="BK108" s="79">
        <v>284.44</v>
      </c>
      <c r="BL108" s="182"/>
      <c r="BM108" s="79">
        <v>218.5</v>
      </c>
      <c r="BN108" s="174">
        <v>265</v>
      </c>
      <c r="BO108" s="80">
        <v>260</v>
      </c>
      <c r="BP108" s="79">
        <v>255</v>
      </c>
      <c r="BQ108" s="79">
        <v>262.5</v>
      </c>
      <c r="BR108" s="79">
        <v>261.33</v>
      </c>
      <c r="BS108" s="79">
        <v>262.5</v>
      </c>
      <c r="BT108" s="79">
        <v>268</v>
      </c>
      <c r="BU108" s="174">
        <v>250</v>
      </c>
      <c r="BV108" s="79">
        <v>285</v>
      </c>
      <c r="BW108" s="79">
        <v>267.5</v>
      </c>
      <c r="BX108" s="79">
        <v>445</v>
      </c>
      <c r="BY108" s="79">
        <v>485</v>
      </c>
      <c r="BZ108" s="79">
        <v>465</v>
      </c>
    </row>
    <row r="109" spans="1:78" x14ac:dyDescent="0.35">
      <c r="A109" s="104">
        <v>43875</v>
      </c>
      <c r="B109" s="79">
        <v>235</v>
      </c>
      <c r="C109" s="79">
        <v>233</v>
      </c>
      <c r="D109" s="79">
        <v>230</v>
      </c>
      <c r="E109" s="79">
        <v>220</v>
      </c>
      <c r="F109" s="79">
        <v>277</v>
      </c>
      <c r="G109" s="79">
        <v>279</v>
      </c>
      <c r="H109" s="79">
        <v>268</v>
      </c>
      <c r="I109" s="79">
        <v>374</v>
      </c>
      <c r="J109" s="79">
        <v>295</v>
      </c>
      <c r="K109" s="79">
        <v>271</v>
      </c>
      <c r="L109" s="79">
        <v>260</v>
      </c>
      <c r="M109" s="79">
        <v>290</v>
      </c>
      <c r="N109" s="79">
        <v>290</v>
      </c>
      <c r="O109" s="79">
        <v>260</v>
      </c>
      <c r="P109" s="185">
        <v>238.9</v>
      </c>
      <c r="Q109" s="79">
        <v>266.25</v>
      </c>
      <c r="R109" s="79">
        <v>244.42</v>
      </c>
      <c r="S109" s="79">
        <v>115</v>
      </c>
      <c r="T109" s="79">
        <v>284</v>
      </c>
      <c r="U109" s="79">
        <v>155</v>
      </c>
      <c r="V109" s="79">
        <v>292</v>
      </c>
      <c r="W109" s="185">
        <v>334</v>
      </c>
      <c r="X109" s="79">
        <v>336</v>
      </c>
      <c r="Y109" s="79">
        <v>335</v>
      </c>
      <c r="Z109" s="79">
        <v>307.5</v>
      </c>
      <c r="AA109" s="79">
        <v>327</v>
      </c>
      <c r="AB109" s="79">
        <v>175</v>
      </c>
      <c r="AC109" s="79">
        <v>190</v>
      </c>
      <c r="AD109" s="79">
        <v>182.5</v>
      </c>
      <c r="AE109" s="185">
        <v>249</v>
      </c>
      <c r="AF109" s="79">
        <v>254</v>
      </c>
      <c r="AG109" s="79">
        <v>260</v>
      </c>
      <c r="AH109" s="79">
        <v>265</v>
      </c>
      <c r="AI109" s="79">
        <v>262.5</v>
      </c>
      <c r="AJ109" s="79"/>
      <c r="AK109" s="79">
        <v>80</v>
      </c>
      <c r="AL109" s="79">
        <v>92.5</v>
      </c>
      <c r="AM109" s="79">
        <v>112.5</v>
      </c>
      <c r="AN109" s="79">
        <v>238.05</v>
      </c>
      <c r="AO109" s="79">
        <v>244.5</v>
      </c>
      <c r="AP109" s="79">
        <v>330</v>
      </c>
      <c r="AQ109" s="79">
        <v>335</v>
      </c>
      <c r="AR109" s="79">
        <v>332.5</v>
      </c>
      <c r="AS109" s="79">
        <v>1632.5</v>
      </c>
      <c r="AT109" s="79">
        <v>265</v>
      </c>
      <c r="AU109" s="79">
        <v>260.05</v>
      </c>
      <c r="AV109" s="79">
        <v>276.5</v>
      </c>
      <c r="AW109" s="79">
        <v>335</v>
      </c>
      <c r="AX109" s="79">
        <v>340</v>
      </c>
      <c r="AY109" s="79">
        <v>337.5</v>
      </c>
      <c r="AZ109" s="79">
        <v>310</v>
      </c>
      <c r="BA109" s="79">
        <v>315</v>
      </c>
      <c r="BB109" s="79">
        <v>312.5</v>
      </c>
      <c r="BC109" s="185">
        <v>2680</v>
      </c>
      <c r="BD109" s="79">
        <v>2800</v>
      </c>
      <c r="BE109" s="79">
        <v>2740</v>
      </c>
      <c r="BH109" s="79">
        <v>220.8</v>
      </c>
      <c r="BI109" s="79">
        <v>267.5</v>
      </c>
      <c r="BJ109" s="79">
        <v>19300</v>
      </c>
      <c r="BK109" s="79">
        <v>286.95999999999998</v>
      </c>
      <c r="BL109" s="182"/>
      <c r="BM109" s="79">
        <v>234.5</v>
      </c>
      <c r="BN109" s="174">
        <v>265</v>
      </c>
      <c r="BO109" s="80">
        <v>260</v>
      </c>
      <c r="BP109" s="79">
        <v>255</v>
      </c>
      <c r="BQ109" s="79">
        <v>260</v>
      </c>
      <c r="BR109" s="79">
        <v>267.81</v>
      </c>
      <c r="BS109" s="79">
        <v>262.5</v>
      </c>
      <c r="BT109" s="79">
        <v>262.5</v>
      </c>
      <c r="BU109" s="174">
        <v>250</v>
      </c>
      <c r="BV109" s="79">
        <v>285</v>
      </c>
      <c r="BW109" s="79">
        <v>267.5</v>
      </c>
      <c r="BX109" s="79">
        <v>445</v>
      </c>
      <c r="BY109" s="79">
        <v>485</v>
      </c>
      <c r="BZ109" s="79">
        <v>465</v>
      </c>
    </row>
    <row r="110" spans="1:78" x14ac:dyDescent="0.35">
      <c r="A110" s="104">
        <v>43882</v>
      </c>
      <c r="B110" s="79">
        <v>235</v>
      </c>
      <c r="C110" s="79">
        <v>233</v>
      </c>
      <c r="D110" s="79">
        <v>230</v>
      </c>
      <c r="E110" s="79">
        <v>220</v>
      </c>
      <c r="F110" s="79">
        <v>277</v>
      </c>
      <c r="G110" s="79">
        <v>279</v>
      </c>
      <c r="H110" s="79">
        <v>268</v>
      </c>
      <c r="I110" s="79">
        <v>374</v>
      </c>
      <c r="J110" s="79">
        <v>295</v>
      </c>
      <c r="K110" s="79">
        <v>271</v>
      </c>
      <c r="L110" s="79">
        <v>260</v>
      </c>
      <c r="M110" s="79">
        <v>290</v>
      </c>
      <c r="N110" s="79">
        <v>290</v>
      </c>
      <c r="O110" s="79">
        <v>260</v>
      </c>
      <c r="P110" s="185">
        <v>253.25</v>
      </c>
      <c r="Q110" s="79">
        <v>266.25</v>
      </c>
      <c r="R110" s="79">
        <v>257.92</v>
      </c>
      <c r="S110" s="79">
        <v>120</v>
      </c>
      <c r="T110" s="79">
        <v>284</v>
      </c>
      <c r="U110" s="79">
        <v>155</v>
      </c>
      <c r="V110" s="79">
        <v>292</v>
      </c>
      <c r="W110" s="185">
        <v>335</v>
      </c>
      <c r="X110" s="79">
        <v>340</v>
      </c>
      <c r="Y110" s="79">
        <v>337.5</v>
      </c>
      <c r="Z110" s="79">
        <v>315</v>
      </c>
      <c r="AA110" s="79">
        <v>327</v>
      </c>
      <c r="AB110" s="79">
        <v>175</v>
      </c>
      <c r="AC110" s="79">
        <v>190</v>
      </c>
      <c r="AD110" s="79">
        <v>182.5</v>
      </c>
      <c r="AE110" s="185">
        <v>253.5</v>
      </c>
      <c r="AF110" s="79">
        <v>258.5</v>
      </c>
      <c r="AG110" s="79">
        <v>242.5</v>
      </c>
      <c r="AH110" s="79">
        <v>247.5</v>
      </c>
      <c r="AI110" s="79">
        <v>242.5</v>
      </c>
      <c r="AJ110" s="79"/>
      <c r="AK110" s="79">
        <v>80</v>
      </c>
      <c r="AL110" s="79">
        <v>92.5</v>
      </c>
      <c r="AM110" s="79">
        <v>112.5</v>
      </c>
      <c r="AN110" s="79">
        <v>250.66</v>
      </c>
      <c r="AO110" s="79">
        <v>264</v>
      </c>
      <c r="AP110" s="79">
        <v>335</v>
      </c>
      <c r="AQ110" s="79">
        <v>345</v>
      </c>
      <c r="AR110" s="79">
        <v>340</v>
      </c>
      <c r="AS110" s="79">
        <v>1687.5</v>
      </c>
      <c r="AT110" s="79">
        <v>267.5</v>
      </c>
      <c r="AU110" s="79">
        <v>272.66000000000003</v>
      </c>
      <c r="AV110" s="79">
        <v>285</v>
      </c>
      <c r="AW110" s="79">
        <v>340</v>
      </c>
      <c r="AX110" s="79">
        <v>350</v>
      </c>
      <c r="AY110" s="79">
        <v>345</v>
      </c>
      <c r="AZ110" s="79">
        <v>315</v>
      </c>
      <c r="BA110" s="79">
        <v>320</v>
      </c>
      <c r="BB110" s="79">
        <v>317.5</v>
      </c>
      <c r="BC110" s="185">
        <v>2680</v>
      </c>
      <c r="BD110" s="79">
        <v>2800</v>
      </c>
      <c r="BE110" s="79">
        <v>2740</v>
      </c>
      <c r="BH110" s="79">
        <v>235.4</v>
      </c>
      <c r="BI110" s="79">
        <v>277.5</v>
      </c>
      <c r="BJ110" s="79">
        <v>19400</v>
      </c>
      <c r="BK110" s="79">
        <v>303.08999999999997</v>
      </c>
      <c r="BL110" s="182"/>
      <c r="BM110" s="79">
        <v>254</v>
      </c>
      <c r="BN110" s="174">
        <v>247.5</v>
      </c>
      <c r="BO110" s="80">
        <v>240</v>
      </c>
      <c r="BP110" s="79">
        <v>255</v>
      </c>
      <c r="BQ110" s="79">
        <v>260</v>
      </c>
      <c r="BR110" s="79">
        <v>280.43</v>
      </c>
      <c r="BS110" s="79">
        <v>242.5</v>
      </c>
      <c r="BT110" s="79">
        <v>262.5</v>
      </c>
      <c r="BU110" s="174">
        <v>250</v>
      </c>
      <c r="BV110" s="79">
        <v>285</v>
      </c>
      <c r="BW110" s="79">
        <v>267.5</v>
      </c>
      <c r="BX110" s="79">
        <v>455</v>
      </c>
      <c r="BY110" s="79">
        <v>495</v>
      </c>
      <c r="BZ110" s="79">
        <v>475</v>
      </c>
    </row>
    <row r="111" spans="1:78" x14ac:dyDescent="0.35">
      <c r="A111" s="104">
        <v>43889</v>
      </c>
      <c r="B111" s="79">
        <v>235</v>
      </c>
      <c r="C111" s="79">
        <v>233</v>
      </c>
      <c r="D111" s="79">
        <v>230</v>
      </c>
      <c r="E111" s="79">
        <v>220</v>
      </c>
      <c r="F111" s="79">
        <v>277</v>
      </c>
      <c r="G111" s="79">
        <v>279</v>
      </c>
      <c r="H111" s="79">
        <v>268</v>
      </c>
      <c r="I111" s="79">
        <v>374</v>
      </c>
      <c r="J111" s="79">
        <v>295</v>
      </c>
      <c r="K111" s="79">
        <v>271</v>
      </c>
      <c r="L111" s="79">
        <v>260</v>
      </c>
      <c r="M111" s="79">
        <v>290</v>
      </c>
      <c r="N111" s="79">
        <v>290</v>
      </c>
      <c r="O111" s="79">
        <v>260</v>
      </c>
      <c r="P111" s="185">
        <v>254</v>
      </c>
      <c r="Q111" s="79">
        <v>266.25</v>
      </c>
      <c r="R111" s="79">
        <v>259</v>
      </c>
      <c r="S111" s="79">
        <v>135</v>
      </c>
      <c r="T111" s="79">
        <v>284</v>
      </c>
      <c r="U111" s="79">
        <v>155</v>
      </c>
      <c r="V111" s="79">
        <v>292</v>
      </c>
      <c r="W111" s="185">
        <v>347</v>
      </c>
      <c r="X111" s="79">
        <v>350</v>
      </c>
      <c r="Y111" s="79">
        <v>348.5</v>
      </c>
      <c r="Z111" s="79">
        <v>317.5</v>
      </c>
      <c r="AA111" s="79">
        <v>336</v>
      </c>
      <c r="AB111" s="79">
        <v>175</v>
      </c>
      <c r="AC111" s="79">
        <v>190</v>
      </c>
      <c r="AD111" s="79">
        <v>182.5</v>
      </c>
      <c r="AE111" s="185">
        <v>254</v>
      </c>
      <c r="AF111" s="79">
        <v>259</v>
      </c>
      <c r="AG111" s="79">
        <v>242.5</v>
      </c>
      <c r="AH111" s="79">
        <v>247.5</v>
      </c>
      <c r="AI111" s="79">
        <v>242.5</v>
      </c>
      <c r="AJ111" s="79"/>
      <c r="AK111" s="79">
        <v>80</v>
      </c>
      <c r="AL111" s="79">
        <v>92.5</v>
      </c>
      <c r="AM111" s="79">
        <v>112.5</v>
      </c>
      <c r="AN111" s="79">
        <v>251.31</v>
      </c>
      <c r="AO111" s="79">
        <v>253</v>
      </c>
      <c r="AP111" s="79">
        <v>342</v>
      </c>
      <c r="AQ111" s="79">
        <v>345</v>
      </c>
      <c r="AR111" s="79">
        <v>343.5</v>
      </c>
      <c r="AS111" s="79">
        <v>1725</v>
      </c>
      <c r="AT111" s="79">
        <v>268</v>
      </c>
      <c r="AU111" s="79">
        <v>273.31</v>
      </c>
      <c r="AV111" s="79">
        <v>285</v>
      </c>
      <c r="AW111" s="79">
        <v>340</v>
      </c>
      <c r="AX111" s="79">
        <v>350</v>
      </c>
      <c r="AY111" s="79">
        <v>345</v>
      </c>
      <c r="AZ111" s="79">
        <v>320</v>
      </c>
      <c r="BA111" s="79">
        <v>327</v>
      </c>
      <c r="BB111" s="79">
        <v>323.5</v>
      </c>
      <c r="BC111" s="185">
        <v>2650</v>
      </c>
      <c r="BD111" s="79">
        <v>2800</v>
      </c>
      <c r="BE111" s="79">
        <v>2725</v>
      </c>
      <c r="BH111" s="79">
        <v>244.5</v>
      </c>
      <c r="BI111" s="79">
        <v>287.5</v>
      </c>
      <c r="BJ111" s="79">
        <v>19400</v>
      </c>
      <c r="BK111" s="79">
        <v>305.66000000000003</v>
      </c>
      <c r="BL111" s="182"/>
      <c r="BM111" s="79">
        <v>243</v>
      </c>
      <c r="BN111" s="174">
        <v>247.5</v>
      </c>
      <c r="BO111" s="80">
        <v>240</v>
      </c>
      <c r="BP111" s="79">
        <v>255</v>
      </c>
      <c r="BQ111" s="79">
        <v>260</v>
      </c>
      <c r="BR111" s="79">
        <v>281.08</v>
      </c>
      <c r="BS111" s="79">
        <v>242.5</v>
      </c>
      <c r="BT111" s="79">
        <v>272.5</v>
      </c>
      <c r="BU111" s="174">
        <v>255</v>
      </c>
      <c r="BV111" s="79">
        <v>290</v>
      </c>
      <c r="BW111" s="79">
        <v>272.5</v>
      </c>
      <c r="BX111" s="79">
        <v>455</v>
      </c>
      <c r="BY111" s="79">
        <v>495</v>
      </c>
      <c r="BZ111" s="79">
        <v>475</v>
      </c>
    </row>
    <row r="112" spans="1:78" x14ac:dyDescent="0.35">
      <c r="A112" s="104">
        <v>43896</v>
      </c>
      <c r="B112" s="79">
        <v>235</v>
      </c>
      <c r="C112" s="79">
        <v>233</v>
      </c>
      <c r="D112" s="79">
        <v>230</v>
      </c>
      <c r="E112" s="79">
        <v>220</v>
      </c>
      <c r="F112" s="79">
        <v>277</v>
      </c>
      <c r="G112" s="79">
        <v>279</v>
      </c>
      <c r="H112" s="79">
        <v>268</v>
      </c>
      <c r="I112" s="79">
        <v>374</v>
      </c>
      <c r="J112" s="79">
        <v>305</v>
      </c>
      <c r="K112" s="79">
        <v>281</v>
      </c>
      <c r="L112" s="79">
        <v>260</v>
      </c>
      <c r="M112" s="79">
        <v>300</v>
      </c>
      <c r="N112" s="79">
        <v>300</v>
      </c>
      <c r="O112" s="79">
        <v>260</v>
      </c>
      <c r="P112" s="185">
        <v>254</v>
      </c>
      <c r="Q112" s="79">
        <v>255.5</v>
      </c>
      <c r="R112" s="79">
        <v>259</v>
      </c>
      <c r="S112" s="79">
        <v>140</v>
      </c>
      <c r="T112" s="79">
        <v>284</v>
      </c>
      <c r="U112" s="79">
        <v>155</v>
      </c>
      <c r="V112" s="79">
        <v>302</v>
      </c>
      <c r="W112" s="185">
        <v>360</v>
      </c>
      <c r="X112" s="79">
        <v>363</v>
      </c>
      <c r="Y112" s="79">
        <v>361.5</v>
      </c>
      <c r="Z112" s="79">
        <v>322.5</v>
      </c>
      <c r="AA112" s="79">
        <v>348.5</v>
      </c>
      <c r="AB112" s="79">
        <v>175</v>
      </c>
      <c r="AC112" s="79">
        <v>190</v>
      </c>
      <c r="AD112" s="79">
        <v>182.5</v>
      </c>
      <c r="AE112" s="185">
        <v>254</v>
      </c>
      <c r="AF112" s="79">
        <v>259</v>
      </c>
      <c r="AG112" s="79">
        <v>242.5</v>
      </c>
      <c r="AH112" s="79">
        <v>247.5</v>
      </c>
      <c r="AI112" s="79">
        <v>242.5</v>
      </c>
      <c r="AJ112" s="79"/>
      <c r="AK112" s="79">
        <v>80</v>
      </c>
      <c r="AL112" s="79">
        <v>92.5</v>
      </c>
      <c r="AM112" s="79">
        <v>112.5</v>
      </c>
      <c r="AN112" s="79">
        <v>249.79</v>
      </c>
      <c r="AO112" s="79">
        <v>253</v>
      </c>
      <c r="AP112" s="79">
        <v>347</v>
      </c>
      <c r="AQ112" s="79">
        <v>350</v>
      </c>
      <c r="AR112" s="79">
        <v>348.5</v>
      </c>
      <c r="AS112" s="79">
        <v>1707.5</v>
      </c>
      <c r="AT112" s="79">
        <v>268</v>
      </c>
      <c r="AU112" s="79">
        <v>271.79000000000002</v>
      </c>
      <c r="AV112" s="79">
        <v>285</v>
      </c>
      <c r="AW112" s="79">
        <v>340</v>
      </c>
      <c r="AX112" s="79">
        <v>350</v>
      </c>
      <c r="AY112" s="79">
        <v>345</v>
      </c>
      <c r="AZ112" s="79">
        <v>329</v>
      </c>
      <c r="BA112" s="79">
        <v>340</v>
      </c>
      <c r="BB112" s="79">
        <v>334.5</v>
      </c>
      <c r="BC112" s="185">
        <v>2630</v>
      </c>
      <c r="BD112" s="79">
        <v>2740</v>
      </c>
      <c r="BE112" s="79">
        <v>2685</v>
      </c>
      <c r="BH112" s="79">
        <v>237.8</v>
      </c>
      <c r="BI112" s="79">
        <v>287.5</v>
      </c>
      <c r="BJ112" s="79">
        <v>19300</v>
      </c>
      <c r="BK112" s="79">
        <v>302.54000000000002</v>
      </c>
      <c r="BL112" s="182"/>
      <c r="BM112" s="79">
        <v>243</v>
      </c>
      <c r="BN112" s="174">
        <v>247.5</v>
      </c>
      <c r="BO112" s="80">
        <v>240</v>
      </c>
      <c r="BP112" s="79">
        <v>255</v>
      </c>
      <c r="BQ112" s="79">
        <v>260</v>
      </c>
      <c r="BR112" s="79">
        <v>279.23</v>
      </c>
      <c r="BS112" s="79">
        <v>242.5</v>
      </c>
      <c r="BT112" s="79">
        <v>272.5</v>
      </c>
      <c r="BU112" s="174">
        <v>255</v>
      </c>
      <c r="BV112" s="79">
        <v>290</v>
      </c>
      <c r="BW112" s="79">
        <v>272.5</v>
      </c>
      <c r="BX112" s="79">
        <v>455</v>
      </c>
      <c r="BY112" s="79">
        <v>495</v>
      </c>
      <c r="BZ112" s="79">
        <v>475</v>
      </c>
    </row>
    <row r="113" spans="1:78" x14ac:dyDescent="0.35">
      <c r="A113" s="104">
        <v>43903</v>
      </c>
      <c r="B113" s="79">
        <v>235</v>
      </c>
      <c r="C113" s="79">
        <v>233</v>
      </c>
      <c r="D113" s="79">
        <v>230</v>
      </c>
      <c r="E113" s="79">
        <v>220</v>
      </c>
      <c r="F113" s="79">
        <v>277</v>
      </c>
      <c r="G113" s="79">
        <v>279</v>
      </c>
      <c r="H113" s="79">
        <v>268</v>
      </c>
      <c r="I113" s="79">
        <v>374</v>
      </c>
      <c r="J113" s="79">
        <v>305</v>
      </c>
      <c r="K113" s="79">
        <v>281</v>
      </c>
      <c r="L113" s="79">
        <v>260</v>
      </c>
      <c r="M113" s="79">
        <v>300</v>
      </c>
      <c r="N113" s="79">
        <v>300</v>
      </c>
      <c r="O113" s="79">
        <v>260</v>
      </c>
      <c r="P113" s="185">
        <v>254</v>
      </c>
      <c r="Q113" s="79">
        <v>255</v>
      </c>
      <c r="R113" s="79">
        <v>259</v>
      </c>
      <c r="S113" s="79">
        <v>130</v>
      </c>
      <c r="T113" s="79">
        <v>284</v>
      </c>
      <c r="U113" s="79">
        <v>155</v>
      </c>
      <c r="V113" s="79">
        <v>302</v>
      </c>
      <c r="W113" s="185">
        <v>345</v>
      </c>
      <c r="X113" s="79">
        <v>350</v>
      </c>
      <c r="Y113" s="79">
        <v>347.5</v>
      </c>
      <c r="Z113" s="79">
        <v>322.5</v>
      </c>
      <c r="AA113" s="79">
        <v>334.5</v>
      </c>
      <c r="AB113" s="79">
        <v>175</v>
      </c>
      <c r="AC113" s="79">
        <v>180</v>
      </c>
      <c r="AD113" s="79">
        <v>177.5</v>
      </c>
      <c r="AE113" s="185">
        <v>245.5</v>
      </c>
      <c r="AF113" s="79">
        <v>250.5</v>
      </c>
      <c r="AG113" s="79">
        <v>252.5</v>
      </c>
      <c r="AH113" s="79">
        <v>260</v>
      </c>
      <c r="AI113" s="79">
        <v>225</v>
      </c>
      <c r="AJ113" s="79"/>
      <c r="AK113" s="79">
        <v>80</v>
      </c>
      <c r="AL113" s="79">
        <v>102.5</v>
      </c>
      <c r="AM113" s="79">
        <v>122.5</v>
      </c>
      <c r="AN113" s="79">
        <v>248.14</v>
      </c>
      <c r="AO113" s="79">
        <v>244.5</v>
      </c>
      <c r="AP113" s="79">
        <v>340</v>
      </c>
      <c r="AQ113" s="79">
        <v>347</v>
      </c>
      <c r="AR113" s="79">
        <v>343.5</v>
      </c>
      <c r="AS113" s="79">
        <v>1692.5</v>
      </c>
      <c r="AT113" s="79">
        <v>268</v>
      </c>
      <c r="AU113" s="79">
        <v>270.14</v>
      </c>
      <c r="AV113" s="79">
        <v>280</v>
      </c>
      <c r="AW113" s="79">
        <v>340</v>
      </c>
      <c r="AX113" s="79">
        <v>350</v>
      </c>
      <c r="AY113" s="79">
        <v>345</v>
      </c>
      <c r="AZ113" s="79">
        <v>320</v>
      </c>
      <c r="BA113" s="79">
        <v>327</v>
      </c>
      <c r="BB113" s="79">
        <v>323.5</v>
      </c>
      <c r="BC113" s="185">
        <v>2630</v>
      </c>
      <c r="BD113" s="79">
        <v>2740</v>
      </c>
      <c r="BE113" s="79">
        <v>2685</v>
      </c>
      <c r="BH113" s="79">
        <v>230.4</v>
      </c>
      <c r="BI113" s="79">
        <v>280</v>
      </c>
      <c r="BJ113" s="79">
        <v>18800</v>
      </c>
      <c r="BK113" s="79">
        <v>297.5</v>
      </c>
      <c r="BL113" s="182"/>
      <c r="BM113" s="79">
        <v>234.5</v>
      </c>
      <c r="BN113" s="174">
        <v>255</v>
      </c>
      <c r="BO113" s="80">
        <v>242.5</v>
      </c>
      <c r="BP113" s="79">
        <v>255</v>
      </c>
      <c r="BQ113" s="79">
        <v>247.5</v>
      </c>
      <c r="BR113" s="79">
        <v>277.54000000000002</v>
      </c>
      <c r="BS113" s="79">
        <v>245</v>
      </c>
      <c r="BT113" s="79">
        <v>267.5</v>
      </c>
      <c r="BU113" s="174">
        <v>255</v>
      </c>
      <c r="BV113" s="79">
        <v>290</v>
      </c>
      <c r="BW113" s="79">
        <v>272.5</v>
      </c>
      <c r="BX113" s="79">
        <v>455</v>
      </c>
      <c r="BY113" s="79">
        <v>495</v>
      </c>
      <c r="BZ113" s="79">
        <v>475</v>
      </c>
    </row>
    <row r="114" spans="1:78" x14ac:dyDescent="0.35">
      <c r="A114" s="104">
        <v>43910</v>
      </c>
      <c r="B114" s="79">
        <v>235</v>
      </c>
      <c r="C114" s="79">
        <v>233</v>
      </c>
      <c r="D114" s="79">
        <v>230</v>
      </c>
      <c r="E114" s="79">
        <v>220</v>
      </c>
      <c r="F114" s="79">
        <v>277</v>
      </c>
      <c r="G114" s="79">
        <v>279</v>
      </c>
      <c r="H114" s="79">
        <v>268</v>
      </c>
      <c r="I114" s="79">
        <v>374</v>
      </c>
      <c r="J114" s="79">
        <v>305</v>
      </c>
      <c r="K114" s="79">
        <v>281</v>
      </c>
      <c r="L114" s="79">
        <v>260</v>
      </c>
      <c r="M114" s="79">
        <v>300</v>
      </c>
      <c r="N114" s="79">
        <v>300</v>
      </c>
      <c r="O114" s="79">
        <v>260</v>
      </c>
      <c r="P114" s="185">
        <v>251</v>
      </c>
      <c r="Q114" s="79">
        <v>255</v>
      </c>
      <c r="R114" s="79">
        <v>256</v>
      </c>
      <c r="S114" s="79">
        <v>125</v>
      </c>
      <c r="T114" s="79">
        <v>284</v>
      </c>
      <c r="U114" s="79">
        <v>155</v>
      </c>
      <c r="V114" s="79">
        <v>302</v>
      </c>
      <c r="W114" s="185">
        <v>330</v>
      </c>
      <c r="X114" s="79">
        <v>340</v>
      </c>
      <c r="Y114" s="79">
        <v>335</v>
      </c>
      <c r="Z114" s="79">
        <v>317.5</v>
      </c>
      <c r="AA114" s="79">
        <v>327</v>
      </c>
      <c r="AB114" s="79">
        <v>175</v>
      </c>
      <c r="AC114" s="79">
        <v>180</v>
      </c>
      <c r="AD114" s="79">
        <v>177.5</v>
      </c>
      <c r="AE114" s="185">
        <v>223</v>
      </c>
      <c r="AF114" s="79">
        <v>228</v>
      </c>
      <c r="AG114" s="79">
        <v>252.5</v>
      </c>
      <c r="AH114" s="79">
        <v>260</v>
      </c>
      <c r="AI114" s="79">
        <v>225</v>
      </c>
      <c r="AJ114" s="79"/>
      <c r="AK114" s="79">
        <v>65</v>
      </c>
      <c r="AL114" s="79">
        <v>102.5</v>
      </c>
      <c r="AM114" s="79">
        <v>122.5</v>
      </c>
      <c r="AN114" s="79">
        <v>229.19</v>
      </c>
      <c r="AO114" s="79">
        <v>222</v>
      </c>
      <c r="AP114" s="79">
        <v>330</v>
      </c>
      <c r="AQ114" s="79">
        <v>340</v>
      </c>
      <c r="AR114" s="79">
        <v>335</v>
      </c>
      <c r="AS114" s="79">
        <v>1567.5</v>
      </c>
      <c r="AT114" s="79">
        <v>217</v>
      </c>
      <c r="AU114" s="79">
        <v>251.19</v>
      </c>
      <c r="AV114" s="79">
        <v>254</v>
      </c>
      <c r="AW114" s="79">
        <v>330</v>
      </c>
      <c r="AX114" s="79">
        <v>340</v>
      </c>
      <c r="AY114" s="79">
        <v>335</v>
      </c>
      <c r="AZ114" s="79">
        <v>310</v>
      </c>
      <c r="BA114" s="79">
        <v>320</v>
      </c>
      <c r="BB114" s="79">
        <v>315</v>
      </c>
      <c r="BC114" s="185">
        <v>2630</v>
      </c>
      <c r="BD114" s="79">
        <v>2740</v>
      </c>
      <c r="BE114" s="79">
        <v>2685</v>
      </c>
      <c r="BH114" s="79">
        <v>221.3</v>
      </c>
      <c r="BI114" s="79">
        <v>267.5</v>
      </c>
      <c r="BJ114" s="79">
        <v>17800</v>
      </c>
      <c r="BK114" s="79">
        <v>291</v>
      </c>
      <c r="BL114" s="182"/>
      <c r="BM114" s="79">
        <v>212</v>
      </c>
      <c r="BN114" s="174">
        <v>255</v>
      </c>
      <c r="BO114" s="80">
        <v>242.5</v>
      </c>
      <c r="BP114" s="79">
        <v>255</v>
      </c>
      <c r="BQ114" s="79">
        <v>247.5</v>
      </c>
      <c r="BR114" s="79">
        <v>258.63</v>
      </c>
      <c r="BS114" s="79">
        <v>245</v>
      </c>
      <c r="BT114" s="79">
        <v>260</v>
      </c>
      <c r="BU114" s="174">
        <v>255</v>
      </c>
      <c r="BV114" s="79">
        <v>290</v>
      </c>
      <c r="BW114" s="79">
        <v>272.5</v>
      </c>
      <c r="BX114" s="79">
        <v>455</v>
      </c>
      <c r="BY114" s="79">
        <v>495</v>
      </c>
      <c r="BZ114" s="79">
        <v>475</v>
      </c>
    </row>
    <row r="115" spans="1:78" x14ac:dyDescent="0.35">
      <c r="A115" s="104">
        <v>43917</v>
      </c>
      <c r="B115" s="79">
        <v>235</v>
      </c>
      <c r="C115" s="79">
        <v>233</v>
      </c>
      <c r="D115" s="79">
        <v>230</v>
      </c>
      <c r="E115" s="79">
        <v>220</v>
      </c>
      <c r="F115" s="79">
        <v>277</v>
      </c>
      <c r="G115" s="79">
        <v>279</v>
      </c>
      <c r="H115" s="79">
        <v>268</v>
      </c>
      <c r="I115" s="79">
        <v>374</v>
      </c>
      <c r="J115" s="79">
        <v>305</v>
      </c>
      <c r="K115" s="79">
        <v>281</v>
      </c>
      <c r="L115" s="79">
        <v>260</v>
      </c>
      <c r="M115" s="79">
        <v>300</v>
      </c>
      <c r="N115" s="79">
        <v>300</v>
      </c>
      <c r="O115" s="79">
        <v>260</v>
      </c>
      <c r="P115" s="185">
        <v>251</v>
      </c>
      <c r="Q115" s="79">
        <v>255</v>
      </c>
      <c r="R115" s="79">
        <v>256</v>
      </c>
      <c r="S115" s="79">
        <v>90</v>
      </c>
      <c r="T115" s="79">
        <v>284</v>
      </c>
      <c r="U115" s="79">
        <v>155</v>
      </c>
      <c r="V115" s="79">
        <v>302</v>
      </c>
      <c r="W115" s="185">
        <v>320</v>
      </c>
      <c r="X115" s="79">
        <v>325</v>
      </c>
      <c r="Y115" s="79">
        <v>322.5</v>
      </c>
      <c r="Z115" s="79">
        <v>298.5</v>
      </c>
      <c r="AA115" s="79">
        <v>307.5</v>
      </c>
      <c r="AB115" s="79">
        <v>175</v>
      </c>
      <c r="AC115" s="79">
        <v>180</v>
      </c>
      <c r="AD115" s="79">
        <v>177.5</v>
      </c>
      <c r="AE115" s="185">
        <v>205</v>
      </c>
      <c r="AF115" s="79">
        <v>210</v>
      </c>
      <c r="AG115" s="79">
        <v>252.5</v>
      </c>
      <c r="AH115" s="79">
        <v>260</v>
      </c>
      <c r="AI115" s="79">
        <v>225</v>
      </c>
      <c r="AJ115" s="79"/>
      <c r="AK115" s="79">
        <v>50</v>
      </c>
      <c r="AL115" s="79">
        <v>102.5</v>
      </c>
      <c r="AM115" s="79">
        <v>122.5</v>
      </c>
      <c r="AN115" s="79">
        <v>205.97</v>
      </c>
      <c r="AO115" s="79">
        <v>204</v>
      </c>
      <c r="AP115" s="79">
        <v>320</v>
      </c>
      <c r="AQ115" s="79">
        <v>325</v>
      </c>
      <c r="AR115" s="79">
        <v>322.5</v>
      </c>
      <c r="AS115" s="79">
        <v>1447.5</v>
      </c>
      <c r="AT115" s="79">
        <v>211.5</v>
      </c>
      <c r="AU115" s="79">
        <v>227.97</v>
      </c>
      <c r="AV115" s="79">
        <v>231</v>
      </c>
      <c r="AW115" s="79">
        <v>350</v>
      </c>
      <c r="AX115" s="79">
        <v>350</v>
      </c>
      <c r="AY115" s="79">
        <v>350</v>
      </c>
      <c r="AZ115" s="79">
        <v>297</v>
      </c>
      <c r="BA115" s="79">
        <v>304</v>
      </c>
      <c r="BB115" s="79">
        <v>300.5</v>
      </c>
      <c r="BC115" s="185">
        <v>2530</v>
      </c>
      <c r="BD115" s="79">
        <v>2660</v>
      </c>
      <c r="BE115" s="79">
        <v>2595</v>
      </c>
      <c r="BH115" s="79">
        <v>214.4</v>
      </c>
      <c r="BI115" s="79">
        <v>222.5</v>
      </c>
      <c r="BJ115" s="79">
        <v>17800</v>
      </c>
      <c r="BK115" s="79">
        <v>247</v>
      </c>
      <c r="BL115" s="182"/>
      <c r="BM115" s="79">
        <v>194</v>
      </c>
      <c r="BN115" s="174">
        <v>255</v>
      </c>
      <c r="BO115" s="80">
        <v>242.5</v>
      </c>
      <c r="BP115" s="79">
        <v>255</v>
      </c>
      <c r="BQ115" s="79">
        <v>240</v>
      </c>
      <c r="BR115" s="79">
        <v>235.41</v>
      </c>
      <c r="BS115" s="79">
        <v>245</v>
      </c>
      <c r="BT115" s="79">
        <v>239</v>
      </c>
      <c r="BU115" s="174">
        <v>255</v>
      </c>
      <c r="BV115" s="79">
        <v>290</v>
      </c>
      <c r="BW115" s="79">
        <v>272.5</v>
      </c>
      <c r="BX115" s="79">
        <v>455</v>
      </c>
      <c r="BY115" s="79">
        <v>495</v>
      </c>
      <c r="BZ115" s="79">
        <v>475</v>
      </c>
    </row>
    <row r="116" spans="1:78" x14ac:dyDescent="0.35">
      <c r="A116" s="104">
        <v>43924</v>
      </c>
      <c r="B116" s="79">
        <v>235</v>
      </c>
      <c r="C116" s="79">
        <v>233</v>
      </c>
      <c r="D116" s="79">
        <v>230</v>
      </c>
      <c r="E116" s="79">
        <v>220</v>
      </c>
      <c r="F116" s="79">
        <v>277</v>
      </c>
      <c r="G116" s="79">
        <v>279</v>
      </c>
      <c r="H116" s="79">
        <v>268</v>
      </c>
      <c r="I116" s="79">
        <v>374</v>
      </c>
      <c r="J116" s="79">
        <v>305</v>
      </c>
      <c r="K116" s="79">
        <v>281</v>
      </c>
      <c r="L116" s="79">
        <v>260</v>
      </c>
      <c r="M116" s="79">
        <v>300</v>
      </c>
      <c r="N116" s="79">
        <v>300</v>
      </c>
      <c r="O116" s="79">
        <v>260</v>
      </c>
      <c r="P116" s="185">
        <v>251</v>
      </c>
      <c r="Q116" s="79">
        <v>255</v>
      </c>
      <c r="R116" s="79">
        <v>256</v>
      </c>
      <c r="S116" s="79">
        <v>90</v>
      </c>
      <c r="T116" s="79">
        <v>284</v>
      </c>
      <c r="U116" s="79">
        <v>155</v>
      </c>
      <c r="V116" s="79">
        <v>302</v>
      </c>
      <c r="W116" s="185">
        <v>290</v>
      </c>
      <c r="X116" s="79">
        <v>300</v>
      </c>
      <c r="Y116" s="79">
        <v>295</v>
      </c>
      <c r="Z116" s="79">
        <v>298.5</v>
      </c>
      <c r="AA116" s="79">
        <v>282.5</v>
      </c>
      <c r="AB116" s="79">
        <v>175</v>
      </c>
      <c r="AC116" s="79">
        <v>180</v>
      </c>
      <c r="AD116" s="79">
        <v>177.5</v>
      </c>
      <c r="AE116" s="185">
        <v>180.5</v>
      </c>
      <c r="AF116" s="79">
        <v>185.5</v>
      </c>
      <c r="AG116" s="79">
        <v>252.5</v>
      </c>
      <c r="AH116" s="79">
        <v>260</v>
      </c>
      <c r="AI116" s="79">
        <v>225</v>
      </c>
      <c r="AJ116" s="79"/>
      <c r="AK116" s="79">
        <v>50</v>
      </c>
      <c r="AL116" s="79">
        <v>102.5</v>
      </c>
      <c r="AM116" s="79">
        <v>122.5</v>
      </c>
      <c r="AN116" s="79">
        <v>179.07</v>
      </c>
      <c r="AO116" s="79">
        <v>179.5</v>
      </c>
      <c r="AP116" s="79">
        <v>300</v>
      </c>
      <c r="AQ116" s="79">
        <v>305</v>
      </c>
      <c r="AR116" s="79">
        <v>302.5</v>
      </c>
      <c r="AS116" s="79">
        <v>1447.5</v>
      </c>
      <c r="AT116" s="79">
        <v>211.5</v>
      </c>
      <c r="AU116" s="79">
        <v>201.07</v>
      </c>
      <c r="AV116" s="79">
        <v>211.5</v>
      </c>
      <c r="AW116" s="79">
        <v>350</v>
      </c>
      <c r="AX116" s="79">
        <v>350</v>
      </c>
      <c r="AY116" s="79">
        <v>350</v>
      </c>
      <c r="AZ116" s="79">
        <v>277</v>
      </c>
      <c r="BA116" s="79">
        <v>282</v>
      </c>
      <c r="BB116" s="79">
        <v>279.5</v>
      </c>
      <c r="BC116" s="185">
        <v>2430</v>
      </c>
      <c r="BD116" s="79">
        <v>2570</v>
      </c>
      <c r="BE116" s="79">
        <v>2500</v>
      </c>
      <c r="BH116" s="79">
        <v>205.4</v>
      </c>
      <c r="BI116" s="79">
        <v>222.5</v>
      </c>
      <c r="BJ116" s="79">
        <v>17800</v>
      </c>
      <c r="BK116" s="79">
        <v>243.49</v>
      </c>
      <c r="BL116" s="182"/>
      <c r="BM116" s="79">
        <v>169.5</v>
      </c>
      <c r="BN116" s="174">
        <v>255</v>
      </c>
      <c r="BO116" s="80">
        <v>242.5</v>
      </c>
      <c r="BP116" s="79">
        <v>255</v>
      </c>
      <c r="BQ116" s="79">
        <v>240</v>
      </c>
      <c r="BR116" s="79">
        <v>208.38</v>
      </c>
      <c r="BS116" s="79">
        <v>245</v>
      </c>
      <c r="BT116" s="79">
        <v>232.5</v>
      </c>
      <c r="BU116" s="174">
        <v>255</v>
      </c>
      <c r="BV116" s="79">
        <v>290</v>
      </c>
      <c r="BW116" s="79">
        <v>272.5</v>
      </c>
      <c r="BX116" s="79">
        <v>445</v>
      </c>
      <c r="BY116" s="79">
        <v>485</v>
      </c>
      <c r="BZ116" s="79">
        <v>465</v>
      </c>
    </row>
    <row r="117" spans="1:78" x14ac:dyDescent="0.35">
      <c r="A117" s="104">
        <v>43931</v>
      </c>
      <c r="B117" s="79">
        <v>235</v>
      </c>
      <c r="C117" s="79">
        <v>183</v>
      </c>
      <c r="D117" s="79">
        <v>190</v>
      </c>
      <c r="E117" s="79">
        <v>220</v>
      </c>
      <c r="F117" s="79">
        <v>277</v>
      </c>
      <c r="G117" s="79">
        <v>229</v>
      </c>
      <c r="H117" s="79">
        <v>230</v>
      </c>
      <c r="I117" s="79">
        <v>374</v>
      </c>
      <c r="J117" s="79">
        <v>305</v>
      </c>
      <c r="K117" s="79">
        <v>251</v>
      </c>
      <c r="L117" s="79">
        <v>240</v>
      </c>
      <c r="M117" s="79">
        <v>300</v>
      </c>
      <c r="N117" s="79">
        <v>270</v>
      </c>
      <c r="O117" s="79">
        <v>240</v>
      </c>
      <c r="P117" s="185">
        <v>216.5</v>
      </c>
      <c r="Q117" s="79">
        <v>255</v>
      </c>
      <c r="R117" s="79">
        <v>223</v>
      </c>
      <c r="S117" s="79">
        <v>90</v>
      </c>
      <c r="T117" s="79">
        <v>284</v>
      </c>
      <c r="U117" s="79">
        <v>115</v>
      </c>
      <c r="V117" s="79">
        <v>302</v>
      </c>
      <c r="W117" s="185">
        <v>285</v>
      </c>
      <c r="X117" s="79">
        <v>290</v>
      </c>
      <c r="Y117" s="79">
        <v>287.5</v>
      </c>
      <c r="Z117" s="79">
        <v>265</v>
      </c>
      <c r="AA117" s="79">
        <v>275</v>
      </c>
      <c r="AB117" s="79">
        <v>175</v>
      </c>
      <c r="AC117" s="79">
        <v>180</v>
      </c>
      <c r="AD117" s="79">
        <v>177.5</v>
      </c>
      <c r="AE117" s="185">
        <v>217</v>
      </c>
      <c r="AF117" s="79">
        <v>222</v>
      </c>
      <c r="AG117" s="79">
        <v>252.5</v>
      </c>
      <c r="AH117" s="79">
        <v>260</v>
      </c>
      <c r="AI117" s="79">
        <v>210</v>
      </c>
      <c r="AJ117" s="79"/>
      <c r="AK117" s="79">
        <v>50</v>
      </c>
      <c r="AL117" s="79">
        <v>102.5</v>
      </c>
      <c r="AM117" s="79">
        <v>122.5</v>
      </c>
      <c r="AN117" s="79">
        <v>210.11</v>
      </c>
      <c r="AO117" s="79">
        <v>221</v>
      </c>
      <c r="AP117" s="79">
        <v>290</v>
      </c>
      <c r="AQ117" s="79">
        <v>295</v>
      </c>
      <c r="AR117" s="79">
        <v>292.5</v>
      </c>
      <c r="AS117" s="79">
        <v>1607.5</v>
      </c>
      <c r="AT117" s="79">
        <v>240</v>
      </c>
      <c r="AU117" s="79">
        <v>232.11</v>
      </c>
      <c r="AV117" s="79">
        <v>245.5</v>
      </c>
      <c r="AW117" s="79">
        <v>350</v>
      </c>
      <c r="AX117" s="79">
        <v>350</v>
      </c>
      <c r="AY117" s="79">
        <v>350</v>
      </c>
      <c r="AZ117" s="79">
        <v>265</v>
      </c>
      <c r="BA117" s="79">
        <v>275</v>
      </c>
      <c r="BB117" s="79">
        <v>270</v>
      </c>
      <c r="BC117" s="185">
        <v>2200</v>
      </c>
      <c r="BD117" s="79">
        <v>2360</v>
      </c>
      <c r="BE117" s="79">
        <v>2280</v>
      </c>
      <c r="BH117" s="79">
        <v>204.88</v>
      </c>
      <c r="BI117" s="79">
        <v>222.5</v>
      </c>
      <c r="BJ117" s="79">
        <v>17800</v>
      </c>
      <c r="BK117" s="79">
        <v>245.19</v>
      </c>
      <c r="BL117" s="182"/>
      <c r="BM117" s="79">
        <v>213</v>
      </c>
      <c r="BN117" s="174">
        <v>255</v>
      </c>
      <c r="BO117" s="80">
        <v>220</v>
      </c>
      <c r="BP117" s="79">
        <v>255</v>
      </c>
      <c r="BQ117" s="79">
        <v>240</v>
      </c>
      <c r="BR117" s="79">
        <v>238.28</v>
      </c>
      <c r="BS117" s="79">
        <v>220</v>
      </c>
      <c r="BT117" s="79">
        <v>240</v>
      </c>
      <c r="BU117" s="174">
        <v>255</v>
      </c>
      <c r="BV117" s="79">
        <v>290</v>
      </c>
      <c r="BW117" s="79">
        <v>272.5</v>
      </c>
      <c r="BX117" s="79">
        <v>445</v>
      </c>
      <c r="BY117" s="79">
        <v>485</v>
      </c>
      <c r="BZ117" s="79">
        <v>465</v>
      </c>
    </row>
    <row r="118" spans="1:78" x14ac:dyDescent="0.35">
      <c r="A118" s="104">
        <v>43938</v>
      </c>
      <c r="B118" s="79">
        <v>185</v>
      </c>
      <c r="C118" s="79">
        <v>183</v>
      </c>
      <c r="D118" s="79">
        <v>190</v>
      </c>
      <c r="E118" s="79">
        <v>170</v>
      </c>
      <c r="F118" s="79">
        <v>227</v>
      </c>
      <c r="G118" s="79">
        <v>229</v>
      </c>
      <c r="H118" s="79">
        <v>230</v>
      </c>
      <c r="I118" s="79">
        <v>329</v>
      </c>
      <c r="J118" s="79">
        <v>275</v>
      </c>
      <c r="K118" s="79">
        <v>251</v>
      </c>
      <c r="L118" s="79">
        <v>240</v>
      </c>
      <c r="M118" s="79">
        <v>270</v>
      </c>
      <c r="N118" s="79">
        <v>270</v>
      </c>
      <c r="O118" s="79">
        <v>240</v>
      </c>
      <c r="P118" s="185">
        <v>223.14</v>
      </c>
      <c r="Q118" s="79">
        <v>255</v>
      </c>
      <c r="R118" s="79">
        <v>230</v>
      </c>
      <c r="S118" s="79">
        <v>110</v>
      </c>
      <c r="T118" s="79">
        <v>244</v>
      </c>
      <c r="U118" s="79">
        <v>115</v>
      </c>
      <c r="V118" s="79">
        <v>267</v>
      </c>
      <c r="W118" s="185">
        <v>285</v>
      </c>
      <c r="X118" s="79">
        <v>290</v>
      </c>
      <c r="Y118" s="79">
        <v>287.5</v>
      </c>
      <c r="Z118" s="79">
        <v>275</v>
      </c>
      <c r="AA118" s="79">
        <v>270</v>
      </c>
      <c r="AB118" s="79">
        <v>175</v>
      </c>
      <c r="AC118" s="79">
        <v>180</v>
      </c>
      <c r="AD118" s="79">
        <v>177.5</v>
      </c>
      <c r="AE118" s="185">
        <v>236</v>
      </c>
      <c r="AF118" s="79">
        <v>241</v>
      </c>
      <c r="AG118" s="79">
        <v>232.5</v>
      </c>
      <c r="AH118" s="79">
        <v>245</v>
      </c>
      <c r="AI118" s="79">
        <v>210</v>
      </c>
      <c r="AJ118" s="79"/>
      <c r="AK118" s="79">
        <v>55</v>
      </c>
      <c r="AL118" s="79">
        <v>72.5</v>
      </c>
      <c r="AM118" s="79">
        <v>92.5</v>
      </c>
      <c r="AN118" s="79">
        <v>235.91</v>
      </c>
      <c r="AO118" s="79">
        <v>235</v>
      </c>
      <c r="AP118" s="79">
        <v>295</v>
      </c>
      <c r="AQ118" s="79">
        <v>300</v>
      </c>
      <c r="AR118" s="79">
        <v>297.5</v>
      </c>
      <c r="AS118" s="79">
        <v>1647.5</v>
      </c>
      <c r="AT118" s="79">
        <v>240</v>
      </c>
      <c r="AU118" s="79">
        <v>251.91</v>
      </c>
      <c r="AV118" s="79">
        <v>261.5</v>
      </c>
      <c r="AW118" s="79">
        <v>330</v>
      </c>
      <c r="AX118" s="79">
        <v>330</v>
      </c>
      <c r="AY118" s="79">
        <v>330</v>
      </c>
      <c r="AZ118" s="79">
        <v>272</v>
      </c>
      <c r="BA118" s="79">
        <v>285</v>
      </c>
      <c r="BB118" s="79">
        <v>278.5</v>
      </c>
      <c r="BC118" s="185">
        <v>2200</v>
      </c>
      <c r="BD118" s="79">
        <v>2360</v>
      </c>
      <c r="BE118" s="79">
        <v>2280</v>
      </c>
      <c r="BH118" s="79">
        <v>211.9</v>
      </c>
      <c r="BI118" s="79">
        <v>242.5</v>
      </c>
      <c r="BJ118" s="79">
        <v>17800</v>
      </c>
      <c r="BK118" s="79">
        <v>272.5</v>
      </c>
      <c r="BL118" s="182"/>
      <c r="BM118" s="79">
        <v>225</v>
      </c>
      <c r="BN118" s="174">
        <v>237.5</v>
      </c>
      <c r="BO118" s="80">
        <v>220</v>
      </c>
      <c r="BP118" s="79">
        <v>215</v>
      </c>
      <c r="BQ118" s="79">
        <v>240</v>
      </c>
      <c r="BR118" s="79">
        <v>258.08</v>
      </c>
      <c r="BS118" s="79">
        <v>220</v>
      </c>
      <c r="BT118" s="79">
        <v>245</v>
      </c>
      <c r="BU118" s="174">
        <v>255</v>
      </c>
      <c r="BV118" s="79">
        <v>290</v>
      </c>
      <c r="BW118" s="79">
        <v>272.5</v>
      </c>
      <c r="BX118" s="79">
        <v>445</v>
      </c>
      <c r="BY118" s="79">
        <v>485</v>
      </c>
      <c r="BZ118" s="79">
        <v>465</v>
      </c>
    </row>
    <row r="119" spans="1:78" x14ac:dyDescent="0.35">
      <c r="A119" s="104">
        <v>43945</v>
      </c>
      <c r="B119" s="79">
        <v>185</v>
      </c>
      <c r="C119" s="79">
        <v>183</v>
      </c>
      <c r="D119" s="79">
        <v>190</v>
      </c>
      <c r="E119" s="79">
        <v>170</v>
      </c>
      <c r="F119" s="79">
        <v>227</v>
      </c>
      <c r="G119" s="79">
        <v>229</v>
      </c>
      <c r="H119" s="79">
        <v>230</v>
      </c>
      <c r="I119" s="79">
        <v>329</v>
      </c>
      <c r="J119" s="79">
        <v>275</v>
      </c>
      <c r="K119" s="79">
        <v>251</v>
      </c>
      <c r="L119" s="79">
        <v>240</v>
      </c>
      <c r="M119" s="79">
        <v>270</v>
      </c>
      <c r="N119" s="79">
        <v>270</v>
      </c>
      <c r="O119" s="79">
        <v>240</v>
      </c>
      <c r="P119" s="185">
        <v>238.33</v>
      </c>
      <c r="Q119" s="79">
        <v>216</v>
      </c>
      <c r="R119" s="79">
        <v>243.37</v>
      </c>
      <c r="S119" s="79">
        <v>130</v>
      </c>
      <c r="T119" s="79">
        <v>244</v>
      </c>
      <c r="U119" s="79">
        <v>115</v>
      </c>
      <c r="V119" s="79">
        <v>267</v>
      </c>
      <c r="W119" s="185">
        <v>290</v>
      </c>
      <c r="X119" s="79">
        <v>295</v>
      </c>
      <c r="Y119" s="79">
        <v>292.5</v>
      </c>
      <c r="Z119" s="79">
        <v>274.5</v>
      </c>
      <c r="AA119" s="79">
        <v>272.5</v>
      </c>
      <c r="AB119" s="79">
        <v>175</v>
      </c>
      <c r="AC119" s="79">
        <v>180</v>
      </c>
      <c r="AD119" s="79">
        <v>177.5</v>
      </c>
      <c r="AE119" s="185">
        <v>236</v>
      </c>
      <c r="AF119" s="79">
        <v>241</v>
      </c>
      <c r="AG119" s="79">
        <v>232.5</v>
      </c>
      <c r="AH119" s="79">
        <v>245</v>
      </c>
      <c r="AI119" s="79">
        <v>210</v>
      </c>
      <c r="AJ119" s="79"/>
      <c r="AK119" s="79">
        <v>55</v>
      </c>
      <c r="AL119" s="79">
        <v>72.5</v>
      </c>
      <c r="AM119" s="79">
        <v>92.5</v>
      </c>
      <c r="AN119" s="79">
        <v>235.83</v>
      </c>
      <c r="AO119" s="79">
        <v>235</v>
      </c>
      <c r="AP119" s="79">
        <v>295</v>
      </c>
      <c r="AQ119" s="79">
        <v>300</v>
      </c>
      <c r="AR119" s="79">
        <v>297.5</v>
      </c>
      <c r="AS119" s="79">
        <v>1685</v>
      </c>
      <c r="AT119" s="79">
        <v>240</v>
      </c>
      <c r="AU119" s="79">
        <v>251.83</v>
      </c>
      <c r="AV119" s="79">
        <v>261.5</v>
      </c>
      <c r="AW119" s="79">
        <v>330</v>
      </c>
      <c r="AX119" s="79">
        <v>330</v>
      </c>
      <c r="AY119" s="79">
        <v>330</v>
      </c>
      <c r="AZ119" s="79">
        <v>275</v>
      </c>
      <c r="BA119" s="79">
        <v>280</v>
      </c>
      <c r="BB119" s="79">
        <v>277.5</v>
      </c>
      <c r="BC119" s="185">
        <v>2330</v>
      </c>
      <c r="BD119" s="79">
        <v>2490</v>
      </c>
      <c r="BE119" s="79">
        <v>2410</v>
      </c>
      <c r="BH119" s="79">
        <v>222.2</v>
      </c>
      <c r="BI119" s="79">
        <v>245</v>
      </c>
      <c r="BJ119" s="79">
        <v>17800</v>
      </c>
      <c r="BK119" s="79">
        <v>269.13</v>
      </c>
      <c r="BL119" s="182"/>
      <c r="BM119" s="79">
        <v>225</v>
      </c>
      <c r="BN119" s="174">
        <v>237.5</v>
      </c>
      <c r="BO119" s="80">
        <v>220</v>
      </c>
      <c r="BP119" s="79">
        <v>215</v>
      </c>
      <c r="BQ119" s="79">
        <v>240</v>
      </c>
      <c r="BR119" s="79">
        <v>258</v>
      </c>
      <c r="BS119" s="79">
        <v>220</v>
      </c>
      <c r="BT119" s="79">
        <v>245</v>
      </c>
      <c r="BU119" s="174">
        <v>225</v>
      </c>
      <c r="BV119" s="79">
        <v>260</v>
      </c>
      <c r="BW119" s="79">
        <v>242.5</v>
      </c>
      <c r="BX119" s="79">
        <v>435</v>
      </c>
      <c r="BY119" s="79">
        <v>475</v>
      </c>
      <c r="BZ119" s="79">
        <v>455</v>
      </c>
    </row>
    <row r="120" spans="1:78" x14ac:dyDescent="0.35">
      <c r="A120" s="104">
        <v>43952</v>
      </c>
      <c r="B120" s="79">
        <v>185</v>
      </c>
      <c r="C120" s="79">
        <v>183</v>
      </c>
      <c r="D120" s="79">
        <v>190</v>
      </c>
      <c r="E120" s="79">
        <v>170</v>
      </c>
      <c r="F120" s="79">
        <v>227</v>
      </c>
      <c r="G120" s="79">
        <v>229</v>
      </c>
      <c r="H120" s="79">
        <v>230</v>
      </c>
      <c r="I120" s="79">
        <v>329</v>
      </c>
      <c r="J120" s="79">
        <v>275</v>
      </c>
      <c r="K120" s="79">
        <v>251</v>
      </c>
      <c r="L120" s="79">
        <v>240</v>
      </c>
      <c r="M120" s="79">
        <v>270</v>
      </c>
      <c r="N120" s="79">
        <v>270</v>
      </c>
      <c r="O120" s="79">
        <v>240</v>
      </c>
      <c r="P120" s="185">
        <v>238.33</v>
      </c>
      <c r="Q120" s="79">
        <v>216</v>
      </c>
      <c r="R120" s="79">
        <v>243.37</v>
      </c>
      <c r="S120" s="79">
        <v>145</v>
      </c>
      <c r="T120" s="79">
        <v>244</v>
      </c>
      <c r="U120" s="79">
        <v>115</v>
      </c>
      <c r="V120" s="79">
        <v>267</v>
      </c>
      <c r="W120" s="185">
        <v>295</v>
      </c>
      <c r="X120" s="79">
        <v>300</v>
      </c>
      <c r="Y120" s="79">
        <v>297.5</v>
      </c>
      <c r="Z120" s="79">
        <v>275</v>
      </c>
      <c r="AA120" s="79">
        <v>285</v>
      </c>
      <c r="AB120" s="79">
        <v>175</v>
      </c>
      <c r="AC120" s="79">
        <v>180</v>
      </c>
      <c r="AD120" s="79">
        <v>177.5</v>
      </c>
      <c r="AE120" s="185">
        <v>224</v>
      </c>
      <c r="AF120" s="79">
        <v>229</v>
      </c>
      <c r="AG120" s="79">
        <v>232.5</v>
      </c>
      <c r="AH120" s="79">
        <v>245</v>
      </c>
      <c r="AI120" s="79">
        <v>210</v>
      </c>
      <c r="AJ120" s="79"/>
      <c r="AK120" s="79">
        <v>60</v>
      </c>
      <c r="AL120" s="79">
        <v>72.5</v>
      </c>
      <c r="AM120" s="79">
        <v>92.5</v>
      </c>
      <c r="AN120" s="79">
        <v>223.56</v>
      </c>
      <c r="AO120" s="79">
        <v>223</v>
      </c>
      <c r="AP120" s="79">
        <v>302</v>
      </c>
      <c r="AQ120" s="79">
        <v>307</v>
      </c>
      <c r="AR120" s="79">
        <v>304.5</v>
      </c>
      <c r="AS120" s="79">
        <v>1682.5</v>
      </c>
      <c r="AT120" s="79">
        <v>229</v>
      </c>
      <c r="AU120" s="79">
        <v>239.56</v>
      </c>
      <c r="AV120" s="79">
        <v>244</v>
      </c>
      <c r="AW120" s="79">
        <v>305</v>
      </c>
      <c r="AX120" s="79">
        <v>310</v>
      </c>
      <c r="AY120" s="79">
        <v>307.5</v>
      </c>
      <c r="AZ120" s="79">
        <v>280</v>
      </c>
      <c r="BA120" s="79">
        <v>289</v>
      </c>
      <c r="BB120" s="79">
        <v>284.5</v>
      </c>
      <c r="BC120" s="185">
        <v>2330</v>
      </c>
      <c r="BD120" s="79">
        <v>2490</v>
      </c>
      <c r="BE120" s="79">
        <v>2410</v>
      </c>
      <c r="BH120" s="79">
        <v>224.38</v>
      </c>
      <c r="BI120" s="79">
        <v>242.5</v>
      </c>
      <c r="BJ120" s="79">
        <v>17800</v>
      </c>
      <c r="BK120" s="79">
        <v>259.38</v>
      </c>
      <c r="BL120" s="182"/>
      <c r="BM120" s="79">
        <v>213</v>
      </c>
      <c r="BN120" s="174">
        <v>237.5</v>
      </c>
      <c r="BO120" s="80">
        <v>220</v>
      </c>
      <c r="BP120" s="79">
        <v>215</v>
      </c>
      <c r="BQ120" s="79">
        <v>240</v>
      </c>
      <c r="BR120" s="79">
        <v>245.72</v>
      </c>
      <c r="BS120" s="79">
        <v>220</v>
      </c>
      <c r="BT120" s="79">
        <v>243.5</v>
      </c>
      <c r="BU120" s="174">
        <v>225</v>
      </c>
      <c r="BV120" s="79">
        <v>260</v>
      </c>
      <c r="BW120" s="79">
        <v>242.5</v>
      </c>
      <c r="BX120" s="79">
        <v>435</v>
      </c>
      <c r="BY120" s="79">
        <v>475</v>
      </c>
      <c r="BZ120" s="79">
        <v>455</v>
      </c>
    </row>
    <row r="121" spans="1:78" x14ac:dyDescent="0.35">
      <c r="A121" s="104">
        <v>43959</v>
      </c>
      <c r="B121" s="79">
        <v>215</v>
      </c>
      <c r="C121" s="79">
        <v>183</v>
      </c>
      <c r="D121" s="79">
        <v>210</v>
      </c>
      <c r="E121" s="79">
        <v>200</v>
      </c>
      <c r="F121" s="79">
        <v>265</v>
      </c>
      <c r="G121" s="79">
        <v>250</v>
      </c>
      <c r="H121" s="79">
        <v>250</v>
      </c>
      <c r="I121" s="79">
        <v>359</v>
      </c>
      <c r="J121" s="79">
        <v>315</v>
      </c>
      <c r="K121" s="79">
        <v>291</v>
      </c>
      <c r="L121" s="79">
        <v>270</v>
      </c>
      <c r="M121" s="79">
        <v>310</v>
      </c>
      <c r="N121" s="79">
        <v>310</v>
      </c>
      <c r="O121" s="79">
        <v>270</v>
      </c>
      <c r="P121" s="185">
        <v>238.33</v>
      </c>
      <c r="Q121" s="79">
        <v>216</v>
      </c>
      <c r="R121" s="79">
        <v>243.37</v>
      </c>
      <c r="S121" s="79">
        <v>115</v>
      </c>
      <c r="T121" s="79">
        <v>265</v>
      </c>
      <c r="U121" s="79">
        <v>135</v>
      </c>
      <c r="V121" s="79">
        <v>300</v>
      </c>
      <c r="W121" s="185">
        <v>304</v>
      </c>
      <c r="X121" s="79">
        <v>305</v>
      </c>
      <c r="Y121" s="79">
        <v>304.5</v>
      </c>
      <c r="Z121" s="79">
        <v>277.5</v>
      </c>
      <c r="AA121" s="79">
        <v>292.5</v>
      </c>
      <c r="AB121" s="79">
        <v>175</v>
      </c>
      <c r="AC121" s="79">
        <v>180</v>
      </c>
      <c r="AD121" s="79">
        <v>177.5</v>
      </c>
      <c r="AE121" s="185">
        <v>224</v>
      </c>
      <c r="AF121" s="79">
        <v>229</v>
      </c>
      <c r="AG121" s="79">
        <v>232.5</v>
      </c>
      <c r="AH121" s="79">
        <v>245</v>
      </c>
      <c r="AI121" s="79">
        <v>210</v>
      </c>
      <c r="AJ121" s="79"/>
      <c r="AK121" s="79">
        <v>60</v>
      </c>
      <c r="AL121" s="79">
        <v>72.5</v>
      </c>
      <c r="AM121" s="79">
        <v>92.5</v>
      </c>
      <c r="AN121" s="79">
        <v>220.3</v>
      </c>
      <c r="AO121" s="79">
        <v>223</v>
      </c>
      <c r="AP121" s="79">
        <v>305</v>
      </c>
      <c r="AQ121" s="79">
        <v>310</v>
      </c>
      <c r="AR121" s="79">
        <v>307.5</v>
      </c>
      <c r="AS121" s="79">
        <v>1720</v>
      </c>
      <c r="AT121" s="79">
        <v>235</v>
      </c>
      <c r="AU121" s="79">
        <v>236.3</v>
      </c>
      <c r="AV121" s="79">
        <v>244</v>
      </c>
      <c r="AW121" s="79">
        <v>305</v>
      </c>
      <c r="AX121" s="79">
        <v>310</v>
      </c>
      <c r="AY121" s="79">
        <v>307.5</v>
      </c>
      <c r="AZ121" s="79">
        <v>287</v>
      </c>
      <c r="BA121" s="79">
        <v>292</v>
      </c>
      <c r="BB121" s="79">
        <v>289.5</v>
      </c>
      <c r="BC121" s="185">
        <v>2480</v>
      </c>
      <c r="BD121" s="79">
        <v>2560</v>
      </c>
      <c r="BE121" s="79">
        <v>2520</v>
      </c>
      <c r="BH121" s="79">
        <v>223.25</v>
      </c>
      <c r="BI121" s="79">
        <v>242.5</v>
      </c>
      <c r="BJ121" s="79">
        <v>16800</v>
      </c>
      <c r="BK121" s="79">
        <v>257.98</v>
      </c>
      <c r="BL121" s="182"/>
      <c r="BM121" s="79">
        <v>213</v>
      </c>
      <c r="BN121" s="174">
        <v>237.5</v>
      </c>
      <c r="BO121" s="80">
        <v>220</v>
      </c>
      <c r="BP121" s="79">
        <v>235</v>
      </c>
      <c r="BQ121" s="79">
        <v>240</v>
      </c>
      <c r="BR121" s="79">
        <v>242.42</v>
      </c>
      <c r="BS121" s="79">
        <v>220</v>
      </c>
      <c r="BT121" s="79">
        <v>255</v>
      </c>
      <c r="BU121" s="174">
        <v>205</v>
      </c>
      <c r="BV121" s="79">
        <v>240</v>
      </c>
      <c r="BW121" s="79">
        <v>222.5</v>
      </c>
      <c r="BX121" s="79">
        <v>415</v>
      </c>
      <c r="BY121" s="79">
        <v>455</v>
      </c>
      <c r="BZ121" s="79">
        <v>435</v>
      </c>
    </row>
    <row r="122" spans="1:78" x14ac:dyDescent="0.35">
      <c r="A122" s="104">
        <v>43966</v>
      </c>
      <c r="B122" s="79">
        <v>215</v>
      </c>
      <c r="C122" s="79">
        <v>183</v>
      </c>
      <c r="D122" s="79">
        <v>210</v>
      </c>
      <c r="E122" s="79">
        <v>200</v>
      </c>
      <c r="F122" s="79">
        <v>265</v>
      </c>
      <c r="G122" s="79">
        <v>250</v>
      </c>
      <c r="H122" s="79">
        <v>250</v>
      </c>
      <c r="I122" s="79">
        <v>359</v>
      </c>
      <c r="J122" s="79">
        <v>315</v>
      </c>
      <c r="K122" s="79">
        <v>291</v>
      </c>
      <c r="L122" s="79">
        <v>270</v>
      </c>
      <c r="M122" s="79">
        <v>310</v>
      </c>
      <c r="N122" s="79">
        <v>310</v>
      </c>
      <c r="O122" s="79">
        <v>270</v>
      </c>
      <c r="P122" s="185">
        <v>231.83</v>
      </c>
      <c r="Q122" s="79">
        <v>216</v>
      </c>
      <c r="R122" s="79">
        <v>236.05</v>
      </c>
      <c r="S122" s="79">
        <v>115</v>
      </c>
      <c r="T122" s="79">
        <v>265</v>
      </c>
      <c r="U122" s="79">
        <v>135</v>
      </c>
      <c r="V122" s="79">
        <v>300</v>
      </c>
      <c r="W122" s="185">
        <v>304</v>
      </c>
      <c r="X122" s="79">
        <v>305</v>
      </c>
      <c r="Y122" s="79">
        <v>304.5</v>
      </c>
      <c r="Z122" s="79">
        <v>282.5</v>
      </c>
      <c r="AA122" s="79">
        <v>292.5</v>
      </c>
      <c r="AB122" s="79">
        <v>165</v>
      </c>
      <c r="AC122" s="79">
        <v>165</v>
      </c>
      <c r="AD122" s="79">
        <v>165</v>
      </c>
      <c r="AE122" s="185">
        <v>235.5</v>
      </c>
      <c r="AF122" s="79">
        <v>240.5</v>
      </c>
      <c r="AG122" s="79">
        <v>235</v>
      </c>
      <c r="AH122" s="79">
        <v>240</v>
      </c>
      <c r="AI122" s="79">
        <v>235</v>
      </c>
      <c r="AJ122" s="79"/>
      <c r="AK122" s="79">
        <v>60</v>
      </c>
      <c r="AL122" s="79">
        <v>92.5</v>
      </c>
      <c r="AM122" s="79">
        <v>112.5</v>
      </c>
      <c r="AN122" s="79">
        <v>234.14</v>
      </c>
      <c r="AO122" s="79">
        <v>232</v>
      </c>
      <c r="AP122" s="79">
        <v>310</v>
      </c>
      <c r="AQ122" s="79">
        <v>310</v>
      </c>
      <c r="AR122" s="79">
        <v>310</v>
      </c>
      <c r="AS122" s="79">
        <v>1730</v>
      </c>
      <c r="AT122" s="79">
        <v>233.5</v>
      </c>
      <c r="AU122" s="79">
        <v>245.14</v>
      </c>
      <c r="AV122" s="79">
        <v>250</v>
      </c>
      <c r="AW122" s="79">
        <v>305</v>
      </c>
      <c r="AX122" s="79">
        <v>310</v>
      </c>
      <c r="AY122" s="79">
        <v>307.5</v>
      </c>
      <c r="AZ122" s="79">
        <v>290</v>
      </c>
      <c r="BA122" s="79">
        <v>295</v>
      </c>
      <c r="BB122" s="79">
        <v>292.5</v>
      </c>
      <c r="BC122" s="185">
        <v>2550</v>
      </c>
      <c r="BD122" s="79">
        <v>2630</v>
      </c>
      <c r="BE122" s="79">
        <v>2590</v>
      </c>
      <c r="BH122" s="79">
        <v>227.9</v>
      </c>
      <c r="BI122" s="79">
        <v>242.5</v>
      </c>
      <c r="BJ122" s="79">
        <v>16400</v>
      </c>
      <c r="BK122" s="79">
        <v>265.5</v>
      </c>
      <c r="BL122" s="182"/>
      <c r="BM122" s="79">
        <v>222</v>
      </c>
      <c r="BN122" s="174">
        <v>240</v>
      </c>
      <c r="BO122" s="80">
        <v>245</v>
      </c>
      <c r="BP122" s="79">
        <v>235</v>
      </c>
      <c r="BQ122" s="79">
        <v>245</v>
      </c>
      <c r="BR122" s="79">
        <v>251.26</v>
      </c>
      <c r="BS122" s="79">
        <v>250</v>
      </c>
      <c r="BT122" s="79">
        <v>257</v>
      </c>
      <c r="BU122" s="174">
        <v>205</v>
      </c>
      <c r="BV122" s="79">
        <v>240</v>
      </c>
      <c r="BW122" s="79">
        <v>222.5</v>
      </c>
      <c r="BX122" s="79">
        <v>415</v>
      </c>
      <c r="BY122" s="79">
        <v>455</v>
      </c>
      <c r="BZ122" s="79">
        <v>435</v>
      </c>
    </row>
    <row r="123" spans="1:78" x14ac:dyDescent="0.35">
      <c r="A123" s="104">
        <v>43973</v>
      </c>
      <c r="B123" s="79">
        <v>215</v>
      </c>
      <c r="C123" s="79">
        <v>183</v>
      </c>
      <c r="D123" s="79">
        <v>210</v>
      </c>
      <c r="E123" s="79">
        <v>200</v>
      </c>
      <c r="F123" s="79">
        <v>265</v>
      </c>
      <c r="G123" s="79">
        <v>250</v>
      </c>
      <c r="H123" s="79">
        <v>250</v>
      </c>
      <c r="I123" s="79">
        <v>359</v>
      </c>
      <c r="J123" s="79">
        <v>315</v>
      </c>
      <c r="K123" s="79">
        <v>291</v>
      </c>
      <c r="L123" s="79">
        <v>270</v>
      </c>
      <c r="M123" s="79">
        <v>310</v>
      </c>
      <c r="N123" s="79">
        <v>310</v>
      </c>
      <c r="O123" s="79">
        <v>270</v>
      </c>
      <c r="P123" s="185">
        <v>231.83</v>
      </c>
      <c r="Q123" s="79">
        <v>216</v>
      </c>
      <c r="R123" s="79">
        <v>236.05</v>
      </c>
      <c r="S123" s="79">
        <v>115</v>
      </c>
      <c r="T123" s="79">
        <v>265</v>
      </c>
      <c r="U123" s="79">
        <v>135</v>
      </c>
      <c r="V123" s="79">
        <v>300</v>
      </c>
      <c r="W123" s="185">
        <v>305</v>
      </c>
      <c r="X123" s="79">
        <v>310</v>
      </c>
      <c r="Y123" s="79">
        <v>307.5</v>
      </c>
      <c r="Z123" s="79">
        <v>292.5</v>
      </c>
      <c r="AA123" s="79">
        <v>292.5</v>
      </c>
      <c r="AB123" s="79">
        <v>165</v>
      </c>
      <c r="AC123" s="79">
        <v>165</v>
      </c>
      <c r="AD123" s="79">
        <v>165</v>
      </c>
      <c r="AE123" s="185">
        <v>235</v>
      </c>
      <c r="AF123" s="79">
        <v>240</v>
      </c>
      <c r="AG123" s="79">
        <v>235</v>
      </c>
      <c r="AH123" s="79">
        <v>240</v>
      </c>
      <c r="AI123" s="79">
        <v>235</v>
      </c>
      <c r="AJ123" s="79"/>
      <c r="AK123" s="79">
        <v>60</v>
      </c>
      <c r="AL123" s="79">
        <v>92.5</v>
      </c>
      <c r="AM123" s="79">
        <v>112.5</v>
      </c>
      <c r="AN123" s="79">
        <v>230.6</v>
      </c>
      <c r="AO123" s="79">
        <v>239</v>
      </c>
      <c r="AP123" s="79">
        <v>307</v>
      </c>
      <c r="AQ123" s="79">
        <v>310</v>
      </c>
      <c r="AR123" s="79">
        <v>308.5</v>
      </c>
      <c r="AS123" s="79">
        <v>1730</v>
      </c>
      <c r="AT123" s="79">
        <v>233.5</v>
      </c>
      <c r="AU123" s="79">
        <v>241.6</v>
      </c>
      <c r="AV123" s="79">
        <v>256.5</v>
      </c>
      <c r="AW123" s="79">
        <v>310</v>
      </c>
      <c r="AX123" s="79">
        <v>320</v>
      </c>
      <c r="AY123" s="79">
        <v>315</v>
      </c>
      <c r="AZ123" s="79">
        <v>290</v>
      </c>
      <c r="BA123" s="79">
        <v>295</v>
      </c>
      <c r="BB123" s="79">
        <v>292.5</v>
      </c>
      <c r="BC123" s="185">
        <v>2550</v>
      </c>
      <c r="BD123" s="79">
        <v>2590</v>
      </c>
      <c r="BE123" s="79">
        <v>2570</v>
      </c>
      <c r="BH123" s="79">
        <v>230.9</v>
      </c>
      <c r="BI123" s="79">
        <v>242.5</v>
      </c>
      <c r="BJ123" s="79">
        <v>16500</v>
      </c>
      <c r="BK123" s="79">
        <v>266.67</v>
      </c>
      <c r="BL123" s="182"/>
      <c r="BM123" s="79">
        <v>229</v>
      </c>
      <c r="BN123" s="174">
        <v>240</v>
      </c>
      <c r="BO123" s="80">
        <v>245</v>
      </c>
      <c r="BP123" s="79">
        <v>235</v>
      </c>
      <c r="BQ123" s="79">
        <v>245</v>
      </c>
      <c r="BR123" s="79">
        <v>247.73</v>
      </c>
      <c r="BS123" s="79">
        <v>250</v>
      </c>
      <c r="BT123" s="79">
        <v>257</v>
      </c>
      <c r="BU123" s="174">
        <v>205</v>
      </c>
      <c r="BV123" s="79">
        <v>240</v>
      </c>
      <c r="BW123" s="79">
        <v>222.5</v>
      </c>
      <c r="BX123" s="79">
        <v>415</v>
      </c>
      <c r="BY123" s="79">
        <v>455</v>
      </c>
      <c r="BZ123" s="79">
        <v>435</v>
      </c>
    </row>
    <row r="124" spans="1:78" x14ac:dyDescent="0.35">
      <c r="A124" s="104">
        <v>43980</v>
      </c>
      <c r="B124" s="79">
        <v>215</v>
      </c>
      <c r="C124" s="79">
        <v>183</v>
      </c>
      <c r="D124" s="79">
        <v>210</v>
      </c>
      <c r="E124" s="79">
        <v>200</v>
      </c>
      <c r="F124" s="79">
        <v>265</v>
      </c>
      <c r="G124" s="79">
        <v>250</v>
      </c>
      <c r="H124" s="79">
        <v>250</v>
      </c>
      <c r="I124" s="79">
        <v>359</v>
      </c>
      <c r="J124" s="79">
        <v>315</v>
      </c>
      <c r="K124" s="79">
        <v>291</v>
      </c>
      <c r="L124" s="79">
        <v>270</v>
      </c>
      <c r="M124" s="79">
        <v>310</v>
      </c>
      <c r="N124" s="79">
        <v>310</v>
      </c>
      <c r="O124" s="79">
        <v>270</v>
      </c>
      <c r="P124" s="185">
        <v>233.5</v>
      </c>
      <c r="Q124" s="79">
        <v>230</v>
      </c>
      <c r="R124" s="79">
        <v>238.5</v>
      </c>
      <c r="S124" s="79">
        <v>120</v>
      </c>
      <c r="T124" s="79">
        <v>265</v>
      </c>
      <c r="U124" s="79">
        <v>135</v>
      </c>
      <c r="V124" s="79">
        <v>300</v>
      </c>
      <c r="W124" s="185">
        <v>310</v>
      </c>
      <c r="X124" s="79">
        <v>312</v>
      </c>
      <c r="Y124" s="79">
        <v>311</v>
      </c>
      <c r="Z124" s="79">
        <v>297.5</v>
      </c>
      <c r="AA124" s="79">
        <v>299</v>
      </c>
      <c r="AB124" s="79">
        <v>165</v>
      </c>
      <c r="AC124" s="79">
        <v>165</v>
      </c>
      <c r="AD124" s="79">
        <v>165</v>
      </c>
      <c r="AE124" s="185">
        <v>240</v>
      </c>
      <c r="AF124" s="79">
        <v>247.5</v>
      </c>
      <c r="AG124" s="79">
        <v>235</v>
      </c>
      <c r="AH124" s="79">
        <v>240</v>
      </c>
      <c r="AI124" s="79">
        <v>235</v>
      </c>
      <c r="AJ124" s="79"/>
      <c r="AK124" s="79">
        <v>65</v>
      </c>
      <c r="AL124" s="79">
        <v>92.5</v>
      </c>
      <c r="AM124" s="79">
        <v>112.5</v>
      </c>
      <c r="AN124" s="79">
        <v>236.64</v>
      </c>
      <c r="AO124" s="79">
        <v>240</v>
      </c>
      <c r="AP124" s="79">
        <v>307</v>
      </c>
      <c r="AQ124" s="79">
        <v>310</v>
      </c>
      <c r="AR124" s="79">
        <v>308.5</v>
      </c>
      <c r="AS124" s="79">
        <v>1720</v>
      </c>
      <c r="AT124" s="79">
        <v>237.5</v>
      </c>
      <c r="AU124" s="79">
        <v>247.64</v>
      </c>
      <c r="AV124" s="79">
        <v>254.5</v>
      </c>
      <c r="AW124" s="79">
        <v>305</v>
      </c>
      <c r="AX124" s="79">
        <v>315</v>
      </c>
      <c r="AY124" s="79">
        <v>310</v>
      </c>
      <c r="AZ124" s="79">
        <v>295</v>
      </c>
      <c r="BA124" s="79">
        <v>300</v>
      </c>
      <c r="BB124" s="79">
        <v>297.5</v>
      </c>
      <c r="BC124" s="185">
        <v>2520</v>
      </c>
      <c r="BD124" s="79">
        <v>2560</v>
      </c>
      <c r="BE124" s="79">
        <v>2540</v>
      </c>
      <c r="BH124" s="79">
        <v>230.13</v>
      </c>
      <c r="BI124" s="79">
        <v>247.5</v>
      </c>
      <c r="BJ124" s="79">
        <v>17200</v>
      </c>
      <c r="BK124" s="79">
        <v>275.20999999999998</v>
      </c>
      <c r="BL124" s="182"/>
      <c r="BM124" s="79">
        <v>230</v>
      </c>
      <c r="BN124" s="174">
        <v>240</v>
      </c>
      <c r="BO124" s="80">
        <v>245</v>
      </c>
      <c r="BP124" s="79">
        <v>235</v>
      </c>
      <c r="BQ124" s="79">
        <v>245</v>
      </c>
      <c r="BR124" s="79">
        <v>253.77</v>
      </c>
      <c r="BS124" s="79">
        <v>250</v>
      </c>
      <c r="BT124" s="79">
        <v>266</v>
      </c>
      <c r="BU124" s="174">
        <v>205</v>
      </c>
      <c r="BV124" s="79">
        <v>240</v>
      </c>
      <c r="BW124" s="79">
        <v>222.5</v>
      </c>
      <c r="BX124" s="79">
        <v>415</v>
      </c>
      <c r="BY124" s="79">
        <v>455</v>
      </c>
      <c r="BZ124" s="79">
        <v>435</v>
      </c>
    </row>
    <row r="125" spans="1:78" x14ac:dyDescent="0.35">
      <c r="A125" s="104">
        <v>43987</v>
      </c>
      <c r="B125" s="79">
        <v>215</v>
      </c>
      <c r="C125" s="79">
        <v>195</v>
      </c>
      <c r="D125" s="79">
        <v>220</v>
      </c>
      <c r="E125" s="79">
        <v>200</v>
      </c>
      <c r="F125" s="79">
        <v>255</v>
      </c>
      <c r="G125" s="79">
        <v>240</v>
      </c>
      <c r="H125" s="79">
        <v>250</v>
      </c>
      <c r="I125" s="79">
        <v>359</v>
      </c>
      <c r="J125" s="79">
        <v>325</v>
      </c>
      <c r="K125" s="79">
        <v>291</v>
      </c>
      <c r="L125" s="79">
        <v>280</v>
      </c>
      <c r="M125" s="79">
        <v>320</v>
      </c>
      <c r="N125" s="79">
        <v>310</v>
      </c>
      <c r="O125" s="79">
        <v>280</v>
      </c>
      <c r="P125" s="185">
        <v>238.03</v>
      </c>
      <c r="Q125" s="79">
        <v>256.67</v>
      </c>
      <c r="R125" s="79">
        <v>241.5</v>
      </c>
      <c r="S125" s="79">
        <v>120</v>
      </c>
      <c r="T125" s="79">
        <v>265</v>
      </c>
      <c r="U125" s="79">
        <v>135</v>
      </c>
      <c r="V125" s="79">
        <v>310</v>
      </c>
      <c r="W125" s="185">
        <v>312</v>
      </c>
      <c r="X125" s="79">
        <v>320</v>
      </c>
      <c r="Y125" s="79">
        <v>316</v>
      </c>
      <c r="Z125" s="79">
        <v>297.5</v>
      </c>
      <c r="AA125" s="79">
        <v>300</v>
      </c>
      <c r="AB125" s="79">
        <v>165</v>
      </c>
      <c r="AC125" s="79">
        <v>165</v>
      </c>
      <c r="AD125" s="79">
        <v>165</v>
      </c>
      <c r="AE125" s="185">
        <v>240</v>
      </c>
      <c r="AF125" s="79">
        <v>245</v>
      </c>
      <c r="AG125" s="79">
        <v>235</v>
      </c>
      <c r="AH125" s="79">
        <v>240</v>
      </c>
      <c r="AI125" s="79">
        <v>235</v>
      </c>
      <c r="AJ125" s="79"/>
      <c r="AK125" s="79">
        <v>72.5</v>
      </c>
      <c r="AL125" s="79">
        <v>92.5</v>
      </c>
      <c r="AM125" s="79">
        <v>112.5</v>
      </c>
      <c r="AN125" s="79">
        <v>235.93</v>
      </c>
      <c r="AO125" s="79">
        <v>248</v>
      </c>
      <c r="AP125" s="79">
        <v>307</v>
      </c>
      <c r="AQ125" s="79">
        <v>310</v>
      </c>
      <c r="AR125" s="79">
        <v>308.5</v>
      </c>
      <c r="AS125" s="79">
        <v>1755</v>
      </c>
      <c r="AT125" s="79">
        <v>250</v>
      </c>
      <c r="AU125" s="79">
        <v>247.93</v>
      </c>
      <c r="AV125" s="79">
        <v>261.5</v>
      </c>
      <c r="AW125" s="79">
        <v>305</v>
      </c>
      <c r="AX125" s="79">
        <v>315</v>
      </c>
      <c r="AY125" s="79">
        <v>310</v>
      </c>
      <c r="AZ125" s="79">
        <v>294</v>
      </c>
      <c r="BA125" s="79">
        <v>307</v>
      </c>
      <c r="BB125" s="79">
        <v>300.5</v>
      </c>
      <c r="BC125" s="185">
        <v>2550</v>
      </c>
      <c r="BD125" s="79">
        <v>2630</v>
      </c>
      <c r="BE125" s="79">
        <v>2590</v>
      </c>
      <c r="BH125" s="79">
        <v>237.5</v>
      </c>
      <c r="BI125" s="79">
        <v>257.5</v>
      </c>
      <c r="BJ125" s="79">
        <v>17000</v>
      </c>
      <c r="BK125" s="79">
        <v>278.58</v>
      </c>
      <c r="BL125" s="182"/>
      <c r="BM125" s="79">
        <v>238</v>
      </c>
      <c r="BN125" s="174">
        <v>240</v>
      </c>
      <c r="BO125" s="80">
        <v>245</v>
      </c>
      <c r="BP125" s="79">
        <v>235</v>
      </c>
      <c r="BQ125" s="79">
        <v>245</v>
      </c>
      <c r="BR125" s="79">
        <v>256.91000000000003</v>
      </c>
      <c r="BS125" s="79">
        <v>250</v>
      </c>
      <c r="BT125" s="79">
        <v>272.5</v>
      </c>
      <c r="BU125" s="174">
        <v>220</v>
      </c>
      <c r="BV125" s="79">
        <v>255</v>
      </c>
      <c r="BW125" s="79">
        <v>237.5</v>
      </c>
      <c r="BX125" s="79">
        <v>415</v>
      </c>
      <c r="BY125" s="79">
        <v>455</v>
      </c>
      <c r="BZ125" s="79">
        <v>435</v>
      </c>
    </row>
    <row r="126" spans="1:78" x14ac:dyDescent="0.35">
      <c r="A126" s="104">
        <v>43994</v>
      </c>
      <c r="B126" s="79">
        <v>215</v>
      </c>
      <c r="C126" s="79">
        <v>195</v>
      </c>
      <c r="D126" s="79">
        <v>220</v>
      </c>
      <c r="E126" s="79">
        <v>200</v>
      </c>
      <c r="F126" s="79">
        <v>255</v>
      </c>
      <c r="G126" s="79">
        <v>240</v>
      </c>
      <c r="H126" s="79">
        <v>250</v>
      </c>
      <c r="I126" s="79">
        <v>359</v>
      </c>
      <c r="J126" s="79">
        <v>325</v>
      </c>
      <c r="K126" s="79">
        <v>291</v>
      </c>
      <c r="L126" s="79">
        <v>280</v>
      </c>
      <c r="M126" s="79">
        <v>320</v>
      </c>
      <c r="N126" s="79">
        <v>310</v>
      </c>
      <c r="O126" s="79">
        <v>280</v>
      </c>
      <c r="P126" s="185">
        <v>238.03</v>
      </c>
      <c r="Q126" s="79">
        <v>254</v>
      </c>
      <c r="R126" s="79">
        <v>241.5</v>
      </c>
      <c r="S126" s="79">
        <v>135</v>
      </c>
      <c r="T126" s="79">
        <v>265</v>
      </c>
      <c r="U126" s="79">
        <v>135</v>
      </c>
      <c r="V126" s="79">
        <v>310</v>
      </c>
      <c r="W126" s="185">
        <v>320</v>
      </c>
      <c r="X126" s="79">
        <v>322</v>
      </c>
      <c r="Y126" s="79">
        <v>321</v>
      </c>
      <c r="Z126" s="79">
        <v>312.5</v>
      </c>
      <c r="AA126" s="79">
        <v>308</v>
      </c>
      <c r="AB126" s="79">
        <v>165</v>
      </c>
      <c r="AC126" s="79">
        <v>165</v>
      </c>
      <c r="AD126" s="79">
        <v>165</v>
      </c>
      <c r="AE126" s="185">
        <v>251</v>
      </c>
      <c r="AF126" s="79">
        <v>256</v>
      </c>
      <c r="AG126" s="79">
        <v>235</v>
      </c>
      <c r="AH126" s="79">
        <v>240</v>
      </c>
      <c r="AI126" s="79">
        <v>215</v>
      </c>
      <c r="AJ126" s="79"/>
      <c r="AK126" s="79">
        <v>85</v>
      </c>
      <c r="AL126" s="79">
        <v>102.5</v>
      </c>
      <c r="AM126" s="79">
        <v>122.5</v>
      </c>
      <c r="AN126" s="79">
        <v>245.06</v>
      </c>
      <c r="AO126" s="79">
        <v>251.5</v>
      </c>
      <c r="AP126" s="79">
        <v>310</v>
      </c>
      <c r="AQ126" s="79">
        <v>320</v>
      </c>
      <c r="AR126" s="79">
        <v>315</v>
      </c>
      <c r="AS126" s="79">
        <v>1787.5</v>
      </c>
      <c r="AT126" s="79">
        <v>256.5</v>
      </c>
      <c r="AU126" s="79">
        <v>257.06</v>
      </c>
      <c r="AV126" s="79">
        <v>267</v>
      </c>
      <c r="AW126" s="79">
        <v>305</v>
      </c>
      <c r="AX126" s="79">
        <v>315</v>
      </c>
      <c r="AY126" s="79">
        <v>310</v>
      </c>
      <c r="AZ126" s="79">
        <v>301</v>
      </c>
      <c r="BA126" s="79">
        <v>310</v>
      </c>
      <c r="BB126" s="79">
        <v>305.5</v>
      </c>
      <c r="BC126" s="185">
        <v>2600</v>
      </c>
      <c r="BD126" s="79">
        <v>2630</v>
      </c>
      <c r="BE126" s="79">
        <v>2615</v>
      </c>
      <c r="BH126" s="79">
        <v>246.1</v>
      </c>
      <c r="BI126" s="79">
        <v>257.5</v>
      </c>
      <c r="BJ126" s="79">
        <v>16300</v>
      </c>
      <c r="BK126" s="79">
        <v>285.89</v>
      </c>
      <c r="BL126" s="182"/>
      <c r="BM126" s="79">
        <v>241.5</v>
      </c>
      <c r="BN126" s="174">
        <v>240</v>
      </c>
      <c r="BO126" s="80">
        <v>240</v>
      </c>
      <c r="BP126" s="79">
        <v>235</v>
      </c>
      <c r="BQ126" s="79">
        <v>245</v>
      </c>
      <c r="BR126" s="79">
        <v>266.05</v>
      </c>
      <c r="BS126" s="79">
        <v>230</v>
      </c>
      <c r="BT126" s="79">
        <v>277.5</v>
      </c>
      <c r="BU126" s="174">
        <v>220</v>
      </c>
      <c r="BV126" s="79">
        <v>255</v>
      </c>
      <c r="BW126" s="79">
        <v>237.5</v>
      </c>
      <c r="BX126" s="79">
        <v>415</v>
      </c>
      <c r="BY126" s="79">
        <v>455</v>
      </c>
      <c r="BZ126" s="79">
        <v>435</v>
      </c>
    </row>
    <row r="127" spans="1:78" x14ac:dyDescent="0.35">
      <c r="A127" s="104">
        <v>44001</v>
      </c>
      <c r="B127" s="79">
        <v>215</v>
      </c>
      <c r="C127" s="79">
        <v>195</v>
      </c>
      <c r="D127" s="79">
        <v>220</v>
      </c>
      <c r="E127" s="79">
        <v>200</v>
      </c>
      <c r="F127" s="79">
        <v>255</v>
      </c>
      <c r="G127" s="79">
        <v>240</v>
      </c>
      <c r="H127" s="79">
        <v>250</v>
      </c>
      <c r="I127" s="79">
        <v>359</v>
      </c>
      <c r="J127" s="79">
        <v>325</v>
      </c>
      <c r="K127" s="79">
        <v>291</v>
      </c>
      <c r="L127" s="79">
        <v>280</v>
      </c>
      <c r="M127" s="79">
        <v>320</v>
      </c>
      <c r="N127" s="79">
        <v>310</v>
      </c>
      <c r="O127" s="79">
        <v>280</v>
      </c>
      <c r="P127" s="185">
        <v>249.46</v>
      </c>
      <c r="Q127" s="79">
        <v>262</v>
      </c>
      <c r="R127" s="79">
        <v>254.43</v>
      </c>
      <c r="S127" s="79">
        <v>135</v>
      </c>
      <c r="T127" s="79">
        <v>265</v>
      </c>
      <c r="U127" s="79">
        <v>135</v>
      </c>
      <c r="V127" s="79">
        <v>310</v>
      </c>
      <c r="W127" s="185">
        <v>325</v>
      </c>
      <c r="X127" s="79">
        <v>330</v>
      </c>
      <c r="Y127" s="79">
        <v>327.5</v>
      </c>
      <c r="Z127" s="79">
        <v>315</v>
      </c>
      <c r="AA127" s="79">
        <v>315.5</v>
      </c>
      <c r="AB127" s="79">
        <v>165</v>
      </c>
      <c r="AC127" s="79">
        <v>165</v>
      </c>
      <c r="AD127" s="79">
        <v>165</v>
      </c>
      <c r="AE127" s="185">
        <v>250</v>
      </c>
      <c r="AF127" s="79">
        <v>255</v>
      </c>
      <c r="AG127" s="79">
        <v>240</v>
      </c>
      <c r="AH127" s="79">
        <v>247.5</v>
      </c>
      <c r="AI127" s="79">
        <v>215</v>
      </c>
      <c r="AJ127" s="79"/>
      <c r="AK127" s="79">
        <v>85</v>
      </c>
      <c r="AL127" s="79">
        <v>102.5</v>
      </c>
      <c r="AM127" s="79">
        <v>122.5</v>
      </c>
      <c r="AN127" s="79">
        <v>246.22</v>
      </c>
      <c r="AO127" s="79">
        <v>249</v>
      </c>
      <c r="AP127" s="79">
        <v>310</v>
      </c>
      <c r="AQ127" s="79">
        <v>320</v>
      </c>
      <c r="AR127" s="79">
        <v>315</v>
      </c>
      <c r="AS127" s="79">
        <v>1800</v>
      </c>
      <c r="AT127" s="79">
        <v>256</v>
      </c>
      <c r="AU127" s="79">
        <v>258.22000000000003</v>
      </c>
      <c r="AV127" s="79">
        <v>266</v>
      </c>
      <c r="AW127" s="79">
        <v>305</v>
      </c>
      <c r="AX127" s="79">
        <v>315</v>
      </c>
      <c r="AY127" s="79">
        <v>310</v>
      </c>
      <c r="AZ127" s="79">
        <v>311</v>
      </c>
      <c r="BA127" s="79">
        <v>318</v>
      </c>
      <c r="BB127" s="79">
        <v>314.5</v>
      </c>
      <c r="BC127" s="185">
        <v>2570</v>
      </c>
      <c r="BD127" s="79">
        <v>2600</v>
      </c>
      <c r="BE127" s="79">
        <v>2585</v>
      </c>
      <c r="BH127" s="79">
        <v>253.3</v>
      </c>
      <c r="BI127" s="79">
        <v>257.5</v>
      </c>
      <c r="BJ127" s="79">
        <v>15700</v>
      </c>
      <c r="BK127" s="79">
        <v>282.25</v>
      </c>
      <c r="BL127" s="182"/>
      <c r="BM127" s="79">
        <v>239</v>
      </c>
      <c r="BN127" s="174">
        <v>247.5</v>
      </c>
      <c r="BO127" s="80">
        <v>240</v>
      </c>
      <c r="BP127" s="79">
        <v>235</v>
      </c>
      <c r="BQ127" s="79">
        <v>245</v>
      </c>
      <c r="BR127" s="79">
        <v>267.2</v>
      </c>
      <c r="BS127" s="79">
        <v>230</v>
      </c>
      <c r="BT127" s="79">
        <v>275</v>
      </c>
      <c r="BU127" s="174">
        <v>220</v>
      </c>
      <c r="BV127" s="79">
        <v>255</v>
      </c>
      <c r="BW127" s="79">
        <v>237.5</v>
      </c>
      <c r="BX127" s="79">
        <v>415</v>
      </c>
      <c r="BY127" s="79">
        <v>455</v>
      </c>
      <c r="BZ127" s="79">
        <v>435</v>
      </c>
    </row>
    <row r="128" spans="1:78" x14ac:dyDescent="0.35">
      <c r="A128" s="104">
        <v>44008</v>
      </c>
      <c r="B128" s="79">
        <v>215</v>
      </c>
      <c r="C128" s="79">
        <v>195</v>
      </c>
      <c r="D128" s="79">
        <v>220</v>
      </c>
      <c r="E128" s="79">
        <v>200</v>
      </c>
      <c r="F128" s="79">
        <v>255</v>
      </c>
      <c r="G128" s="79">
        <v>240</v>
      </c>
      <c r="H128" s="79">
        <v>250</v>
      </c>
      <c r="I128" s="79">
        <v>359</v>
      </c>
      <c r="J128" s="79">
        <v>325</v>
      </c>
      <c r="K128" s="79">
        <v>291</v>
      </c>
      <c r="L128" s="79">
        <v>280</v>
      </c>
      <c r="M128" s="79">
        <v>320</v>
      </c>
      <c r="N128" s="79">
        <v>310</v>
      </c>
      <c r="O128" s="79">
        <v>280</v>
      </c>
      <c r="P128" s="185">
        <v>249.46</v>
      </c>
      <c r="Q128" s="79">
        <v>262</v>
      </c>
      <c r="R128" s="79">
        <v>254.43</v>
      </c>
      <c r="S128" s="79">
        <v>135</v>
      </c>
      <c r="T128" s="79">
        <v>265</v>
      </c>
      <c r="U128" s="79">
        <v>135</v>
      </c>
      <c r="V128" s="79">
        <v>310</v>
      </c>
      <c r="W128" s="185">
        <v>325</v>
      </c>
      <c r="X128" s="79">
        <v>330</v>
      </c>
      <c r="Y128" s="79">
        <v>327.5</v>
      </c>
      <c r="Z128" s="79">
        <v>315</v>
      </c>
      <c r="AA128" s="79">
        <v>315.5</v>
      </c>
      <c r="AB128" s="79">
        <v>165</v>
      </c>
      <c r="AC128" s="79">
        <v>165</v>
      </c>
      <c r="AD128" s="79">
        <v>165</v>
      </c>
      <c r="AE128" s="185">
        <v>245</v>
      </c>
      <c r="AF128" s="79">
        <v>250</v>
      </c>
      <c r="AG128" s="79">
        <v>240</v>
      </c>
      <c r="AH128" s="79">
        <v>247.5</v>
      </c>
      <c r="AI128" s="79">
        <v>215</v>
      </c>
      <c r="AJ128" s="79"/>
      <c r="AK128" s="79">
        <v>85</v>
      </c>
      <c r="AL128" s="79">
        <v>102.5</v>
      </c>
      <c r="AM128" s="79">
        <v>122.5</v>
      </c>
      <c r="AN128" s="79">
        <v>243.49</v>
      </c>
      <c r="AO128" s="79">
        <v>244</v>
      </c>
      <c r="AP128" s="79">
        <v>320</v>
      </c>
      <c r="AQ128" s="79">
        <v>330</v>
      </c>
      <c r="AR128" s="79">
        <v>325</v>
      </c>
      <c r="AS128" s="79">
        <v>1770</v>
      </c>
      <c r="AT128" s="79">
        <v>246.5</v>
      </c>
      <c r="AU128" s="79">
        <v>255.49</v>
      </c>
      <c r="AV128" s="79">
        <v>261</v>
      </c>
      <c r="AW128" s="79">
        <v>305</v>
      </c>
      <c r="AX128" s="79">
        <v>310</v>
      </c>
      <c r="AY128" s="79">
        <v>307.5</v>
      </c>
      <c r="AZ128" s="79">
        <v>311</v>
      </c>
      <c r="BA128" s="79">
        <v>318</v>
      </c>
      <c r="BB128" s="79">
        <v>314.5</v>
      </c>
      <c r="BC128" s="185">
        <v>2600</v>
      </c>
      <c r="BD128" s="79">
        <v>2640</v>
      </c>
      <c r="BE128" s="79">
        <v>2620</v>
      </c>
      <c r="BH128" s="79">
        <v>246.5</v>
      </c>
      <c r="BI128" s="79">
        <v>250</v>
      </c>
      <c r="BJ128" s="79">
        <v>16800</v>
      </c>
      <c r="BK128" s="79">
        <v>274.27999999999997</v>
      </c>
      <c r="BL128" s="182"/>
      <c r="BM128" s="79">
        <v>234</v>
      </c>
      <c r="BN128" s="174">
        <v>247.5</v>
      </c>
      <c r="BO128" s="80">
        <v>240</v>
      </c>
      <c r="BP128" s="79">
        <v>235</v>
      </c>
      <c r="BQ128" s="79">
        <v>252.5</v>
      </c>
      <c r="BR128" s="79">
        <v>264.47000000000003</v>
      </c>
      <c r="BS128" s="79">
        <v>230</v>
      </c>
      <c r="BT128" s="79">
        <v>262.5</v>
      </c>
      <c r="BU128" s="174">
        <v>220</v>
      </c>
      <c r="BV128" s="79">
        <v>255</v>
      </c>
      <c r="BW128" s="79">
        <v>237.5</v>
      </c>
      <c r="BX128" s="79">
        <v>415</v>
      </c>
      <c r="BY128" s="79">
        <v>455</v>
      </c>
      <c r="BZ128" s="79">
        <v>435</v>
      </c>
    </row>
    <row r="129" spans="1:78" x14ac:dyDescent="0.35">
      <c r="A129" s="104">
        <v>44015</v>
      </c>
      <c r="B129" s="79">
        <v>215</v>
      </c>
      <c r="C129" s="79">
        <v>195</v>
      </c>
      <c r="D129" s="79">
        <v>220</v>
      </c>
      <c r="E129" s="79">
        <v>200</v>
      </c>
      <c r="F129" s="79">
        <v>255</v>
      </c>
      <c r="G129" s="79">
        <v>240</v>
      </c>
      <c r="H129" s="79">
        <v>250</v>
      </c>
      <c r="I129" s="79">
        <v>359</v>
      </c>
      <c r="J129" s="79">
        <v>325</v>
      </c>
      <c r="K129" s="79">
        <v>291</v>
      </c>
      <c r="L129" s="79">
        <v>280</v>
      </c>
      <c r="M129" s="79">
        <v>320</v>
      </c>
      <c r="N129" s="79">
        <v>310</v>
      </c>
      <c r="O129" s="79">
        <v>280</v>
      </c>
      <c r="P129" s="185">
        <v>240.19</v>
      </c>
      <c r="Q129" s="79">
        <v>262</v>
      </c>
      <c r="R129" s="79">
        <v>246.27</v>
      </c>
      <c r="S129" s="79">
        <v>125</v>
      </c>
      <c r="T129" s="79">
        <v>265</v>
      </c>
      <c r="U129" s="79">
        <v>135</v>
      </c>
      <c r="V129" s="79">
        <v>310</v>
      </c>
      <c r="W129" s="185">
        <v>320</v>
      </c>
      <c r="X129" s="79">
        <v>325</v>
      </c>
      <c r="Y129" s="79">
        <v>322.5</v>
      </c>
      <c r="Z129" s="79">
        <v>313.5</v>
      </c>
      <c r="AA129" s="79">
        <v>309.5</v>
      </c>
      <c r="AB129" s="79">
        <v>165</v>
      </c>
      <c r="AC129" s="79">
        <v>165</v>
      </c>
      <c r="AD129" s="79">
        <v>165</v>
      </c>
      <c r="AE129" s="185">
        <v>242</v>
      </c>
      <c r="AF129" s="79">
        <v>247</v>
      </c>
      <c r="AG129" s="79">
        <v>240</v>
      </c>
      <c r="AH129" s="79">
        <v>247.5</v>
      </c>
      <c r="AI129" s="79">
        <v>215</v>
      </c>
      <c r="AJ129" s="79"/>
      <c r="AK129" s="79">
        <v>85</v>
      </c>
      <c r="AL129" s="79">
        <v>102.5</v>
      </c>
      <c r="AM129" s="79">
        <v>122.5</v>
      </c>
      <c r="AN129" s="79">
        <v>239.54</v>
      </c>
      <c r="AO129" s="79">
        <v>242.5</v>
      </c>
      <c r="AP129" s="79">
        <v>315</v>
      </c>
      <c r="AQ129" s="79">
        <v>320</v>
      </c>
      <c r="AR129" s="79">
        <v>317.5</v>
      </c>
      <c r="AS129" s="79">
        <v>1765</v>
      </c>
      <c r="AT129" s="79">
        <v>245</v>
      </c>
      <c r="AU129" s="79">
        <v>251.54</v>
      </c>
      <c r="AV129" s="79">
        <v>258</v>
      </c>
      <c r="AW129" s="79">
        <v>305</v>
      </c>
      <c r="AX129" s="79">
        <v>310</v>
      </c>
      <c r="AY129" s="79">
        <v>307.5</v>
      </c>
      <c r="AZ129" s="79">
        <v>305</v>
      </c>
      <c r="BA129" s="79">
        <v>310</v>
      </c>
      <c r="BB129" s="79">
        <v>307.5</v>
      </c>
      <c r="BC129" s="185">
        <v>2600</v>
      </c>
      <c r="BD129" s="79">
        <v>2640</v>
      </c>
      <c r="BE129" s="79">
        <v>2620</v>
      </c>
      <c r="BH129" s="79">
        <v>236.4</v>
      </c>
      <c r="BI129" s="79">
        <v>247.5</v>
      </c>
      <c r="BJ129" s="79">
        <v>16700</v>
      </c>
      <c r="BK129" s="79">
        <v>270.18</v>
      </c>
      <c r="BL129" s="182"/>
      <c r="BM129" s="79">
        <v>232.5</v>
      </c>
      <c r="BN129" s="174">
        <v>247.5</v>
      </c>
      <c r="BO129" s="80">
        <v>240</v>
      </c>
      <c r="BP129" s="79">
        <v>235</v>
      </c>
      <c r="BQ129" s="79">
        <v>252.5</v>
      </c>
      <c r="BR129" s="79">
        <v>258.63</v>
      </c>
      <c r="BS129" s="79">
        <v>230</v>
      </c>
      <c r="BT129" s="79">
        <v>257.5</v>
      </c>
      <c r="BU129" s="174">
        <v>220</v>
      </c>
      <c r="BV129" s="79">
        <v>255</v>
      </c>
      <c r="BW129" s="79">
        <v>237.5</v>
      </c>
      <c r="BX129" s="79">
        <v>415</v>
      </c>
      <c r="BY129" s="79">
        <v>455</v>
      </c>
      <c r="BZ129" s="79">
        <v>435</v>
      </c>
    </row>
    <row r="130" spans="1:78" x14ac:dyDescent="0.35">
      <c r="A130" s="104">
        <v>44022</v>
      </c>
      <c r="B130" s="79">
        <v>205</v>
      </c>
      <c r="C130" s="79">
        <v>175</v>
      </c>
      <c r="D130" s="79">
        <v>200</v>
      </c>
      <c r="E130" s="79">
        <v>190</v>
      </c>
      <c r="F130" s="79">
        <v>235</v>
      </c>
      <c r="G130" s="79">
        <v>220</v>
      </c>
      <c r="H130" s="79">
        <v>230</v>
      </c>
      <c r="I130" s="79">
        <v>339</v>
      </c>
      <c r="J130" s="79">
        <v>285</v>
      </c>
      <c r="K130" s="79">
        <v>251</v>
      </c>
      <c r="L130" s="79">
        <v>240</v>
      </c>
      <c r="M130" s="79">
        <v>280</v>
      </c>
      <c r="N130" s="79">
        <v>270</v>
      </c>
      <c r="O130" s="79">
        <v>240</v>
      </c>
      <c r="P130" s="185">
        <v>240.19</v>
      </c>
      <c r="Q130" s="79">
        <v>262</v>
      </c>
      <c r="R130" s="79">
        <v>246.27</v>
      </c>
      <c r="S130" s="79">
        <v>125</v>
      </c>
      <c r="T130" s="79">
        <v>255</v>
      </c>
      <c r="U130" s="79">
        <v>115</v>
      </c>
      <c r="V130" s="79">
        <v>270</v>
      </c>
      <c r="W130" s="185">
        <v>330</v>
      </c>
      <c r="X130" s="79">
        <v>330</v>
      </c>
      <c r="Y130" s="79">
        <v>330</v>
      </c>
      <c r="Z130" s="79">
        <v>311</v>
      </c>
      <c r="AA130" s="79">
        <v>312</v>
      </c>
      <c r="AB130" s="79">
        <v>165</v>
      </c>
      <c r="AC130" s="79">
        <v>165</v>
      </c>
      <c r="AD130" s="79">
        <v>165</v>
      </c>
      <c r="AE130" s="185">
        <v>238</v>
      </c>
      <c r="AF130" s="79">
        <v>243</v>
      </c>
      <c r="AG130" s="79">
        <v>240</v>
      </c>
      <c r="AH130" s="79">
        <v>247.5</v>
      </c>
      <c r="AI130" s="79">
        <v>215</v>
      </c>
      <c r="AJ130" s="79"/>
      <c r="AK130" s="79">
        <v>85</v>
      </c>
      <c r="AL130" s="79">
        <v>102.5</v>
      </c>
      <c r="AM130" s="79">
        <v>122.5</v>
      </c>
      <c r="AN130" s="79">
        <v>238.2</v>
      </c>
      <c r="AO130" s="79">
        <v>236</v>
      </c>
      <c r="AP130" s="79">
        <v>328</v>
      </c>
      <c r="AQ130" s="79">
        <v>330</v>
      </c>
      <c r="AR130" s="79">
        <v>329</v>
      </c>
      <c r="AS130" s="79">
        <v>1765</v>
      </c>
      <c r="AT130" s="79">
        <v>245</v>
      </c>
      <c r="AU130" s="79">
        <v>250.2</v>
      </c>
      <c r="AV130" s="79">
        <v>253</v>
      </c>
      <c r="AW130" s="79">
        <v>305</v>
      </c>
      <c r="AX130" s="79">
        <v>310</v>
      </c>
      <c r="AY130" s="79">
        <v>307.5</v>
      </c>
      <c r="AZ130" s="79">
        <v>308</v>
      </c>
      <c r="BA130" s="79">
        <v>310</v>
      </c>
      <c r="BB130" s="79">
        <v>309</v>
      </c>
      <c r="BC130" s="185">
        <v>2600</v>
      </c>
      <c r="BD130" s="79">
        <v>2640</v>
      </c>
      <c r="BE130" s="79">
        <v>2620</v>
      </c>
      <c r="BH130" s="79">
        <v>229.75</v>
      </c>
      <c r="BI130" s="79">
        <v>252.5</v>
      </c>
      <c r="BJ130" s="79">
        <v>17200</v>
      </c>
      <c r="BK130" s="79">
        <v>279.17</v>
      </c>
      <c r="BL130" s="182"/>
      <c r="BM130" s="79">
        <v>227</v>
      </c>
      <c r="BN130" s="174">
        <v>247.5</v>
      </c>
      <c r="BO130" s="80">
        <v>240</v>
      </c>
      <c r="BP130" s="79">
        <v>225</v>
      </c>
      <c r="BQ130" s="79">
        <v>252.5</v>
      </c>
      <c r="BR130" s="79">
        <v>255.78</v>
      </c>
      <c r="BS130" s="79">
        <v>230</v>
      </c>
      <c r="BT130" s="79">
        <v>262.5</v>
      </c>
      <c r="BU130" s="174">
        <v>220</v>
      </c>
      <c r="BV130" s="79">
        <v>255</v>
      </c>
      <c r="BW130" s="79">
        <v>237.5</v>
      </c>
      <c r="BX130" s="79">
        <v>415</v>
      </c>
      <c r="BY130" s="79">
        <v>455</v>
      </c>
      <c r="BZ130" s="79">
        <v>435</v>
      </c>
    </row>
    <row r="131" spans="1:78" x14ac:dyDescent="0.35">
      <c r="A131" s="104">
        <v>44029</v>
      </c>
      <c r="B131" s="79">
        <v>205</v>
      </c>
      <c r="C131" s="79">
        <v>175</v>
      </c>
      <c r="D131" s="79">
        <v>200</v>
      </c>
      <c r="E131" s="79">
        <v>190</v>
      </c>
      <c r="F131" s="79">
        <v>235</v>
      </c>
      <c r="G131" s="79">
        <v>220</v>
      </c>
      <c r="H131" s="79">
        <v>230</v>
      </c>
      <c r="I131" s="79">
        <v>339</v>
      </c>
      <c r="J131" s="79">
        <v>285</v>
      </c>
      <c r="K131" s="79">
        <v>251</v>
      </c>
      <c r="L131" s="79">
        <v>240</v>
      </c>
      <c r="M131" s="79">
        <v>280</v>
      </c>
      <c r="N131" s="79">
        <v>270</v>
      </c>
      <c r="O131" s="79">
        <v>240</v>
      </c>
      <c r="P131" s="185">
        <v>239.5</v>
      </c>
      <c r="Q131" s="79">
        <v>262</v>
      </c>
      <c r="R131" s="79">
        <v>244.19</v>
      </c>
      <c r="S131" s="79">
        <v>125</v>
      </c>
      <c r="T131" s="79">
        <v>255</v>
      </c>
      <c r="U131" s="79">
        <v>115</v>
      </c>
      <c r="V131" s="79">
        <v>270</v>
      </c>
      <c r="W131" s="185">
        <v>330</v>
      </c>
      <c r="X131" s="79">
        <v>330</v>
      </c>
      <c r="Y131" s="79">
        <v>330</v>
      </c>
      <c r="Z131" s="79">
        <v>320</v>
      </c>
      <c r="AA131" s="79">
        <v>312</v>
      </c>
      <c r="AB131" s="79">
        <v>165</v>
      </c>
      <c r="AC131" s="79">
        <v>165</v>
      </c>
      <c r="AD131" s="79">
        <v>165</v>
      </c>
      <c r="AE131" s="185">
        <v>239.5</v>
      </c>
      <c r="AF131" s="79">
        <v>244.5</v>
      </c>
      <c r="AG131" s="79">
        <v>225</v>
      </c>
      <c r="AH131" s="79">
        <v>230</v>
      </c>
      <c r="AI131" s="79">
        <v>220</v>
      </c>
      <c r="AJ131" s="79"/>
      <c r="AK131" s="79">
        <v>90</v>
      </c>
      <c r="AL131" s="79">
        <v>97.5</v>
      </c>
      <c r="AM131" s="79">
        <v>117.5</v>
      </c>
      <c r="AN131" s="79">
        <v>238.21</v>
      </c>
      <c r="AO131" s="79">
        <v>237.5</v>
      </c>
      <c r="AP131" s="79">
        <v>328</v>
      </c>
      <c r="AQ131" s="79">
        <v>330</v>
      </c>
      <c r="AR131" s="79">
        <v>329</v>
      </c>
      <c r="AS131" s="79">
        <v>1800</v>
      </c>
      <c r="AT131" s="79">
        <v>258</v>
      </c>
      <c r="AU131" s="79">
        <v>252.21</v>
      </c>
      <c r="AV131" s="79">
        <v>261.5</v>
      </c>
      <c r="AW131" s="79">
        <v>310</v>
      </c>
      <c r="AX131" s="79">
        <v>317</v>
      </c>
      <c r="AY131" s="79">
        <v>313.5</v>
      </c>
      <c r="AZ131" s="79">
        <v>320</v>
      </c>
      <c r="BA131" s="79">
        <v>323</v>
      </c>
      <c r="BB131" s="79">
        <v>321.5</v>
      </c>
      <c r="BC131" s="185">
        <v>2640</v>
      </c>
      <c r="BD131" s="79">
        <v>2700</v>
      </c>
      <c r="BE131" s="79">
        <v>2670</v>
      </c>
      <c r="BH131" s="79">
        <v>236.9</v>
      </c>
      <c r="BI131" s="79">
        <v>252.5</v>
      </c>
      <c r="BJ131" s="79">
        <v>17100</v>
      </c>
      <c r="BK131" s="79">
        <v>281.45999999999998</v>
      </c>
      <c r="BL131" s="182"/>
      <c r="BM131" s="79">
        <v>228.5</v>
      </c>
      <c r="BN131" s="174">
        <v>232.5</v>
      </c>
      <c r="BO131" s="80">
        <v>240</v>
      </c>
      <c r="BP131" s="79">
        <v>225</v>
      </c>
      <c r="BQ131" s="79">
        <v>252.5</v>
      </c>
      <c r="BR131" s="79">
        <v>257.79000000000002</v>
      </c>
      <c r="BS131" s="79">
        <v>230</v>
      </c>
      <c r="BT131" s="79">
        <v>262.5</v>
      </c>
      <c r="BU131" s="174">
        <v>220</v>
      </c>
      <c r="BV131" s="79">
        <v>255</v>
      </c>
      <c r="BW131" s="79">
        <v>237.5</v>
      </c>
      <c r="BX131" s="79">
        <v>415</v>
      </c>
      <c r="BY131" s="79">
        <v>455</v>
      </c>
      <c r="BZ131" s="79">
        <v>435</v>
      </c>
    </row>
    <row r="132" spans="1:78" x14ac:dyDescent="0.35">
      <c r="A132" s="104">
        <v>44036</v>
      </c>
      <c r="B132" s="79">
        <v>205</v>
      </c>
      <c r="C132" s="79">
        <v>175</v>
      </c>
      <c r="D132" s="79">
        <v>200</v>
      </c>
      <c r="E132" s="79">
        <v>190</v>
      </c>
      <c r="F132" s="79">
        <v>235</v>
      </c>
      <c r="G132" s="79">
        <v>220</v>
      </c>
      <c r="H132" s="79">
        <v>230</v>
      </c>
      <c r="I132" s="79">
        <v>339</v>
      </c>
      <c r="J132" s="79">
        <v>285</v>
      </c>
      <c r="K132" s="79">
        <v>251</v>
      </c>
      <c r="L132" s="79">
        <v>240</v>
      </c>
      <c r="M132" s="79">
        <v>280</v>
      </c>
      <c r="N132" s="79">
        <v>270</v>
      </c>
      <c r="O132" s="79">
        <v>240</v>
      </c>
      <c r="P132" s="185">
        <v>240</v>
      </c>
      <c r="Q132" s="79">
        <v>262</v>
      </c>
      <c r="R132" s="79">
        <v>245</v>
      </c>
      <c r="S132" s="79">
        <v>125</v>
      </c>
      <c r="T132" s="79">
        <v>255</v>
      </c>
      <c r="U132" s="79">
        <v>115</v>
      </c>
      <c r="V132" s="79">
        <v>270</v>
      </c>
      <c r="W132" s="185">
        <v>327</v>
      </c>
      <c r="X132" s="79">
        <v>330</v>
      </c>
      <c r="Y132" s="79">
        <v>328.5</v>
      </c>
      <c r="Z132" s="79">
        <v>322</v>
      </c>
      <c r="AA132" s="79">
        <v>315</v>
      </c>
      <c r="AB132" s="79">
        <v>165</v>
      </c>
      <c r="AC132" s="79">
        <v>165</v>
      </c>
      <c r="AD132" s="79">
        <v>165</v>
      </c>
      <c r="AE132" s="185">
        <v>249.5</v>
      </c>
      <c r="AF132" s="79">
        <v>254.5</v>
      </c>
      <c r="AG132" s="79">
        <v>225</v>
      </c>
      <c r="AH132" s="79">
        <v>230</v>
      </c>
      <c r="AI132" s="79">
        <v>220</v>
      </c>
      <c r="AJ132" s="79"/>
      <c r="AK132" s="79">
        <v>90</v>
      </c>
      <c r="AL132" s="79">
        <v>97.5</v>
      </c>
      <c r="AM132" s="79">
        <v>117.5</v>
      </c>
      <c r="AN132" s="79">
        <v>248.78</v>
      </c>
      <c r="AO132" s="79">
        <v>248.5</v>
      </c>
      <c r="AP132" s="79">
        <v>328</v>
      </c>
      <c r="AQ132" s="79">
        <v>335</v>
      </c>
      <c r="AR132" s="79">
        <v>331.5</v>
      </c>
      <c r="AS132" s="79">
        <v>1847.5</v>
      </c>
      <c r="AT132" s="79">
        <v>270</v>
      </c>
      <c r="AU132" s="79">
        <v>262.77999999999997</v>
      </c>
      <c r="AV132" s="79">
        <v>273.5</v>
      </c>
      <c r="AW132" s="79">
        <v>310</v>
      </c>
      <c r="AX132" s="79">
        <v>315</v>
      </c>
      <c r="AY132" s="79">
        <v>312.5</v>
      </c>
      <c r="AZ132" s="79">
        <v>319</v>
      </c>
      <c r="BA132" s="79">
        <v>324</v>
      </c>
      <c r="BB132" s="79">
        <v>321.5</v>
      </c>
      <c r="BC132" s="185">
        <v>2640</v>
      </c>
      <c r="BD132" s="79">
        <v>2700</v>
      </c>
      <c r="BE132" s="79">
        <v>2670</v>
      </c>
      <c r="BH132" s="79">
        <v>241.8</v>
      </c>
      <c r="BI132" s="79">
        <v>255</v>
      </c>
      <c r="BJ132" s="79">
        <v>18100</v>
      </c>
      <c r="BK132" s="79">
        <v>285.95999999999998</v>
      </c>
      <c r="BL132" s="182"/>
      <c r="BM132" s="79">
        <v>238.5</v>
      </c>
      <c r="BN132" s="174">
        <v>232.5</v>
      </c>
      <c r="BO132" s="80">
        <v>240</v>
      </c>
      <c r="BP132" s="79">
        <v>225</v>
      </c>
      <c r="BQ132" s="79">
        <v>257.5</v>
      </c>
      <c r="BR132" s="79">
        <v>268.37</v>
      </c>
      <c r="BS132" s="79">
        <v>230</v>
      </c>
      <c r="BT132" s="79">
        <v>272.5</v>
      </c>
      <c r="BU132" s="174">
        <v>220</v>
      </c>
      <c r="BV132" s="79">
        <v>255</v>
      </c>
      <c r="BW132" s="79">
        <v>237.5</v>
      </c>
      <c r="BX132" s="79">
        <v>415</v>
      </c>
      <c r="BY132" s="79">
        <v>455</v>
      </c>
      <c r="BZ132" s="79">
        <v>435</v>
      </c>
    </row>
    <row r="133" spans="1:78" x14ac:dyDescent="0.35">
      <c r="A133" s="104">
        <v>44043</v>
      </c>
      <c r="B133" s="79">
        <v>205</v>
      </c>
      <c r="C133" s="79">
        <v>175</v>
      </c>
      <c r="D133" s="79">
        <v>200</v>
      </c>
      <c r="E133" s="79">
        <v>190</v>
      </c>
      <c r="F133" s="79">
        <v>235</v>
      </c>
      <c r="G133" s="79">
        <v>220</v>
      </c>
      <c r="H133" s="79">
        <v>230</v>
      </c>
      <c r="I133" s="79">
        <v>339</v>
      </c>
      <c r="J133" s="79">
        <v>285</v>
      </c>
      <c r="K133" s="79">
        <v>251</v>
      </c>
      <c r="L133" s="79">
        <v>240</v>
      </c>
      <c r="M133" s="79">
        <v>280</v>
      </c>
      <c r="N133" s="79">
        <v>270</v>
      </c>
      <c r="O133" s="79">
        <v>240</v>
      </c>
      <c r="P133" s="185">
        <v>243</v>
      </c>
      <c r="Q133" s="79">
        <v>262</v>
      </c>
      <c r="R133" s="79">
        <v>248</v>
      </c>
      <c r="S133" s="79">
        <v>125</v>
      </c>
      <c r="T133" s="79">
        <v>255</v>
      </c>
      <c r="U133" s="79">
        <v>115</v>
      </c>
      <c r="V133" s="79">
        <v>270</v>
      </c>
      <c r="W133" s="185">
        <v>325</v>
      </c>
      <c r="X133" s="79">
        <v>335</v>
      </c>
      <c r="Y133" s="79">
        <v>330</v>
      </c>
      <c r="Z133" s="79">
        <v>325</v>
      </c>
      <c r="AA133" s="79">
        <v>319.5</v>
      </c>
      <c r="AB133" s="79">
        <v>165</v>
      </c>
      <c r="AC133" s="79">
        <v>165</v>
      </c>
      <c r="AD133" s="79">
        <v>165</v>
      </c>
      <c r="AE133" s="185">
        <v>254.5</v>
      </c>
      <c r="AF133" s="79">
        <v>259.5</v>
      </c>
      <c r="AG133" s="79">
        <v>225</v>
      </c>
      <c r="AH133" s="79">
        <v>230</v>
      </c>
      <c r="AI133" s="79">
        <v>220</v>
      </c>
      <c r="AJ133" s="79"/>
      <c r="AK133" s="79">
        <v>90</v>
      </c>
      <c r="AL133" s="79">
        <v>97.5</v>
      </c>
      <c r="AM133" s="79">
        <v>117.5</v>
      </c>
      <c r="AN133" s="79">
        <v>252.77</v>
      </c>
      <c r="AO133" s="79">
        <v>262.5</v>
      </c>
      <c r="AP133" s="79">
        <v>328</v>
      </c>
      <c r="AQ133" s="79">
        <v>335</v>
      </c>
      <c r="AR133" s="79">
        <v>331.5</v>
      </c>
      <c r="AS133" s="79">
        <v>1847.5</v>
      </c>
      <c r="AT133" s="79">
        <v>270</v>
      </c>
      <c r="AU133" s="79">
        <v>268.77</v>
      </c>
      <c r="AV133" s="79">
        <v>278.5</v>
      </c>
      <c r="AW133" s="79">
        <v>310</v>
      </c>
      <c r="AX133" s="79">
        <v>315</v>
      </c>
      <c r="AY133" s="79">
        <v>312.5</v>
      </c>
      <c r="AZ133" s="79">
        <v>320</v>
      </c>
      <c r="BA133" s="79">
        <v>326</v>
      </c>
      <c r="BB133" s="79">
        <v>323</v>
      </c>
      <c r="BC133" s="185">
        <v>2640</v>
      </c>
      <c r="BD133" s="79">
        <v>2700</v>
      </c>
      <c r="BE133" s="79">
        <v>2670</v>
      </c>
      <c r="BH133" s="79">
        <v>246.25</v>
      </c>
      <c r="BI133" s="79">
        <v>270</v>
      </c>
      <c r="BJ133" s="79">
        <v>18400</v>
      </c>
      <c r="BK133" s="79">
        <v>301.14999999999998</v>
      </c>
      <c r="BL133" s="182"/>
      <c r="BM133" s="79">
        <v>253</v>
      </c>
      <c r="BN133" s="174">
        <v>232.5</v>
      </c>
      <c r="BO133" s="80">
        <v>240</v>
      </c>
      <c r="BP133" s="79">
        <v>225</v>
      </c>
      <c r="BQ133" s="79">
        <v>257.5</v>
      </c>
      <c r="BR133" s="79">
        <v>274.36</v>
      </c>
      <c r="BS133" s="79">
        <v>230</v>
      </c>
      <c r="BT133" s="79">
        <v>282.5</v>
      </c>
      <c r="BU133" s="174">
        <v>220</v>
      </c>
      <c r="BV133" s="79">
        <v>255</v>
      </c>
      <c r="BW133" s="79">
        <v>237.5</v>
      </c>
      <c r="BX133" s="79">
        <v>415</v>
      </c>
      <c r="BY133" s="79">
        <v>455</v>
      </c>
      <c r="BZ133" s="79">
        <v>435</v>
      </c>
    </row>
    <row r="134" spans="1:78" x14ac:dyDescent="0.35">
      <c r="A134" s="104">
        <v>44050</v>
      </c>
      <c r="B134" s="79">
        <v>205</v>
      </c>
      <c r="C134" s="79">
        <v>200</v>
      </c>
      <c r="D134" s="79">
        <v>230</v>
      </c>
      <c r="E134" s="79">
        <v>190</v>
      </c>
      <c r="F134" s="79">
        <v>235</v>
      </c>
      <c r="G134" s="79">
        <v>220</v>
      </c>
      <c r="H134" s="79">
        <v>260</v>
      </c>
      <c r="I134" s="79">
        <v>349</v>
      </c>
      <c r="J134" s="79">
        <v>265</v>
      </c>
      <c r="K134" s="79">
        <v>231</v>
      </c>
      <c r="L134" s="79">
        <v>260</v>
      </c>
      <c r="M134" s="79">
        <v>260</v>
      </c>
      <c r="N134" s="79">
        <v>250</v>
      </c>
      <c r="O134" s="79">
        <v>260</v>
      </c>
      <c r="P134" s="185">
        <v>252.5</v>
      </c>
      <c r="Q134" s="79">
        <v>262</v>
      </c>
      <c r="R134" s="79">
        <v>257.5</v>
      </c>
      <c r="S134" s="79">
        <v>135</v>
      </c>
      <c r="T134" s="79">
        <v>270</v>
      </c>
      <c r="U134" s="79">
        <v>145</v>
      </c>
      <c r="V134" s="79">
        <v>270</v>
      </c>
      <c r="W134" s="185">
        <v>340</v>
      </c>
      <c r="X134" s="79">
        <v>345</v>
      </c>
      <c r="Y134" s="79">
        <v>342.5</v>
      </c>
      <c r="Z134" s="79">
        <v>340</v>
      </c>
      <c r="AA134" s="79">
        <v>329.5</v>
      </c>
      <c r="AB134" s="79">
        <v>165</v>
      </c>
      <c r="AC134" s="79">
        <v>170</v>
      </c>
      <c r="AD134" s="79">
        <v>167.5</v>
      </c>
      <c r="AE134" s="185">
        <v>266</v>
      </c>
      <c r="AF134" s="79">
        <v>271</v>
      </c>
      <c r="AG134" s="79">
        <v>225</v>
      </c>
      <c r="AH134" s="79">
        <v>230</v>
      </c>
      <c r="AI134" s="79">
        <v>220</v>
      </c>
      <c r="AJ134" s="79"/>
      <c r="AK134" s="79">
        <v>90</v>
      </c>
      <c r="AL134" s="79">
        <v>97.5</v>
      </c>
      <c r="AM134" s="79">
        <v>117.5</v>
      </c>
      <c r="AN134" s="79">
        <v>258.77999999999997</v>
      </c>
      <c r="AO134" s="79">
        <v>268.5</v>
      </c>
      <c r="AP134" s="79">
        <v>342</v>
      </c>
      <c r="AQ134" s="79">
        <v>346</v>
      </c>
      <c r="AR134" s="79">
        <v>344</v>
      </c>
      <c r="AS134" s="79">
        <v>1882.5</v>
      </c>
      <c r="AT134" s="79">
        <v>267.5</v>
      </c>
      <c r="AU134" s="79">
        <v>274.77999999999997</v>
      </c>
      <c r="AV134" s="79">
        <v>286.5</v>
      </c>
      <c r="AW134" s="79">
        <v>310</v>
      </c>
      <c r="AX134" s="79">
        <v>315</v>
      </c>
      <c r="AY134" s="79">
        <v>312.5</v>
      </c>
      <c r="AZ134" s="79">
        <v>322</v>
      </c>
      <c r="BA134" s="79">
        <v>326</v>
      </c>
      <c r="BB134" s="79">
        <v>324</v>
      </c>
      <c r="BC134" s="185">
        <v>2650</v>
      </c>
      <c r="BD134" s="79">
        <v>2730</v>
      </c>
      <c r="BE134" s="79">
        <v>2690</v>
      </c>
      <c r="BH134" s="79">
        <v>253.8</v>
      </c>
      <c r="BI134" s="79">
        <v>280</v>
      </c>
      <c r="BJ134" s="79">
        <v>19300</v>
      </c>
      <c r="BK134" s="79">
        <v>304.18</v>
      </c>
      <c r="BL134" s="182"/>
      <c r="BM134" s="79">
        <v>259.5</v>
      </c>
      <c r="BN134" s="174">
        <v>232.5</v>
      </c>
      <c r="BO134" s="80">
        <v>240</v>
      </c>
      <c r="BP134" s="79">
        <v>235</v>
      </c>
      <c r="BQ134" s="79">
        <v>257.5</v>
      </c>
      <c r="BR134" s="79">
        <v>282.02</v>
      </c>
      <c r="BS134" s="79">
        <v>230</v>
      </c>
      <c r="BT134" s="79">
        <v>295</v>
      </c>
      <c r="BU134" s="174">
        <v>220</v>
      </c>
      <c r="BV134" s="79">
        <v>255</v>
      </c>
      <c r="BW134" s="79">
        <v>237.5</v>
      </c>
      <c r="BX134" s="79">
        <v>415</v>
      </c>
      <c r="BY134" s="79">
        <v>455</v>
      </c>
      <c r="BZ134" s="79">
        <v>435</v>
      </c>
    </row>
    <row r="135" spans="1:78" x14ac:dyDescent="0.35">
      <c r="A135" s="104">
        <v>44057</v>
      </c>
      <c r="B135" s="79">
        <v>205</v>
      </c>
      <c r="C135" s="79">
        <v>200</v>
      </c>
      <c r="D135" s="79">
        <v>230</v>
      </c>
      <c r="E135" s="79">
        <v>190</v>
      </c>
      <c r="F135" s="79">
        <v>235</v>
      </c>
      <c r="G135" s="79">
        <v>220</v>
      </c>
      <c r="H135" s="79">
        <v>260</v>
      </c>
      <c r="I135" s="79">
        <v>349</v>
      </c>
      <c r="J135" s="79">
        <v>265</v>
      </c>
      <c r="K135" s="79">
        <v>231</v>
      </c>
      <c r="L135" s="79">
        <v>260</v>
      </c>
      <c r="M135" s="79">
        <v>260</v>
      </c>
      <c r="N135" s="79">
        <v>250</v>
      </c>
      <c r="O135" s="79">
        <v>260</v>
      </c>
      <c r="P135" s="185">
        <v>261</v>
      </c>
      <c r="Q135" s="79">
        <v>272.69</v>
      </c>
      <c r="R135" s="79">
        <v>266</v>
      </c>
      <c r="S135" s="79">
        <v>140</v>
      </c>
      <c r="T135" s="79">
        <v>270</v>
      </c>
      <c r="U135" s="79">
        <v>145</v>
      </c>
      <c r="V135" s="79">
        <v>270</v>
      </c>
      <c r="W135" s="185">
        <v>340</v>
      </c>
      <c r="X135" s="79">
        <v>345</v>
      </c>
      <c r="Y135" s="79">
        <v>342.5</v>
      </c>
      <c r="Z135" s="79">
        <v>340</v>
      </c>
      <c r="AA135" s="79">
        <v>332</v>
      </c>
      <c r="AB135" s="79">
        <v>165</v>
      </c>
      <c r="AC135" s="79">
        <v>170</v>
      </c>
      <c r="AD135" s="79">
        <v>167.5</v>
      </c>
      <c r="AE135" s="185">
        <v>266</v>
      </c>
      <c r="AF135" s="79">
        <v>271</v>
      </c>
      <c r="AG135" s="79">
        <v>232.5</v>
      </c>
      <c r="AH135" s="79">
        <v>237.5</v>
      </c>
      <c r="AI135" s="79">
        <v>217.5</v>
      </c>
      <c r="AJ135" s="79"/>
      <c r="AK135" s="79">
        <v>95</v>
      </c>
      <c r="AL135" s="79">
        <v>112.5</v>
      </c>
      <c r="AM135" s="79">
        <v>132.5</v>
      </c>
      <c r="AN135" s="79">
        <v>260.12</v>
      </c>
      <c r="AO135" s="79">
        <v>268.5</v>
      </c>
      <c r="AP135" s="79">
        <v>345</v>
      </c>
      <c r="AQ135" s="79">
        <v>355</v>
      </c>
      <c r="AR135" s="79">
        <v>350</v>
      </c>
      <c r="AS135" s="79">
        <v>2002.5</v>
      </c>
      <c r="AT135" s="79">
        <v>273</v>
      </c>
      <c r="AU135" s="79">
        <v>276.12</v>
      </c>
      <c r="AV135" s="79">
        <v>286.5</v>
      </c>
      <c r="AW135" s="79">
        <v>325</v>
      </c>
      <c r="AX135" s="79">
        <v>327</v>
      </c>
      <c r="AY135" s="79">
        <v>326</v>
      </c>
      <c r="AZ135" s="79">
        <v>335</v>
      </c>
      <c r="BA135" s="79">
        <v>343</v>
      </c>
      <c r="BB135" s="79">
        <v>339</v>
      </c>
      <c r="BC135" s="185">
        <v>2650</v>
      </c>
      <c r="BD135" s="79">
        <v>2730</v>
      </c>
      <c r="BE135" s="79">
        <v>2690</v>
      </c>
      <c r="BH135" s="79">
        <v>257.88</v>
      </c>
      <c r="BI135" s="79">
        <v>282.5</v>
      </c>
      <c r="BJ135" s="79">
        <v>21800</v>
      </c>
      <c r="BK135" s="79">
        <v>309.64</v>
      </c>
      <c r="BL135" s="182"/>
      <c r="BM135" s="79">
        <v>259.5</v>
      </c>
      <c r="BN135" s="174">
        <v>240</v>
      </c>
      <c r="BO135" s="80">
        <v>235</v>
      </c>
      <c r="BP135" s="79">
        <v>235</v>
      </c>
      <c r="BQ135" s="79">
        <v>257.5</v>
      </c>
      <c r="BR135" s="79">
        <v>283.77999999999997</v>
      </c>
      <c r="BS135" s="79">
        <v>230</v>
      </c>
      <c r="BT135" s="79">
        <v>297.5</v>
      </c>
      <c r="BU135" s="174">
        <v>220</v>
      </c>
      <c r="BV135" s="79">
        <v>255</v>
      </c>
      <c r="BW135" s="79">
        <v>237.5</v>
      </c>
      <c r="BX135" s="79">
        <v>415</v>
      </c>
      <c r="BY135" s="79">
        <v>455</v>
      </c>
      <c r="BZ135" s="79">
        <v>435</v>
      </c>
    </row>
    <row r="136" spans="1:78" x14ac:dyDescent="0.35">
      <c r="A136" s="104">
        <v>44064</v>
      </c>
      <c r="B136" s="79">
        <v>205</v>
      </c>
      <c r="C136" s="79">
        <v>200</v>
      </c>
      <c r="D136" s="79">
        <v>230</v>
      </c>
      <c r="E136" s="79">
        <v>190</v>
      </c>
      <c r="F136" s="79">
        <v>235</v>
      </c>
      <c r="G136" s="79">
        <v>220</v>
      </c>
      <c r="H136" s="79">
        <v>260</v>
      </c>
      <c r="I136" s="79">
        <v>349</v>
      </c>
      <c r="J136" s="79">
        <v>265</v>
      </c>
      <c r="K136" s="79">
        <v>231</v>
      </c>
      <c r="L136" s="79">
        <v>260</v>
      </c>
      <c r="M136" s="79">
        <v>260</v>
      </c>
      <c r="N136" s="79">
        <v>250</v>
      </c>
      <c r="O136" s="79">
        <v>260</v>
      </c>
      <c r="P136" s="185">
        <v>261</v>
      </c>
      <c r="Q136" s="79">
        <v>272.69</v>
      </c>
      <c r="R136" s="79">
        <v>266</v>
      </c>
      <c r="S136" s="79">
        <v>140</v>
      </c>
      <c r="T136" s="79">
        <v>270</v>
      </c>
      <c r="U136" s="79">
        <v>145</v>
      </c>
      <c r="V136" s="79">
        <v>270</v>
      </c>
      <c r="W136" s="185">
        <v>340</v>
      </c>
      <c r="X136" s="79">
        <v>345</v>
      </c>
      <c r="Y136" s="79">
        <v>342.5</v>
      </c>
      <c r="Z136" s="79">
        <v>345.5</v>
      </c>
      <c r="AA136" s="79">
        <v>332</v>
      </c>
      <c r="AB136" s="79">
        <v>165</v>
      </c>
      <c r="AC136" s="79">
        <v>170</v>
      </c>
      <c r="AD136" s="79">
        <v>167.5</v>
      </c>
      <c r="AE136" s="185">
        <v>266</v>
      </c>
      <c r="AF136" s="79">
        <v>271</v>
      </c>
      <c r="AG136" s="79">
        <v>232.5</v>
      </c>
      <c r="AH136" s="79">
        <v>237.5</v>
      </c>
      <c r="AI136" s="79">
        <v>217.5</v>
      </c>
      <c r="AJ136" s="79"/>
      <c r="AK136" s="79">
        <v>100</v>
      </c>
      <c r="AL136" s="79">
        <v>112.5</v>
      </c>
      <c r="AM136" s="79">
        <v>132.5</v>
      </c>
      <c r="AN136" s="79">
        <v>259.38</v>
      </c>
      <c r="AO136" s="79">
        <v>268.5</v>
      </c>
      <c r="AP136" s="79">
        <v>345</v>
      </c>
      <c r="AQ136" s="79">
        <v>350</v>
      </c>
      <c r="AR136" s="79">
        <v>347.5</v>
      </c>
      <c r="AS136" s="79">
        <v>1977.5</v>
      </c>
      <c r="AT136" s="79">
        <v>273</v>
      </c>
      <c r="AU136" s="79">
        <v>275.38</v>
      </c>
      <c r="AV136" s="79">
        <v>286.5</v>
      </c>
      <c r="AW136" s="79">
        <v>325</v>
      </c>
      <c r="AX136" s="79">
        <v>327</v>
      </c>
      <c r="AY136" s="79">
        <v>326</v>
      </c>
      <c r="AZ136" s="79">
        <v>330</v>
      </c>
      <c r="BA136" s="79">
        <v>343</v>
      </c>
      <c r="BB136" s="79">
        <v>336.5</v>
      </c>
      <c r="BC136" s="185">
        <v>2650</v>
      </c>
      <c r="BD136" s="79">
        <v>2730</v>
      </c>
      <c r="BE136" s="79">
        <v>2690</v>
      </c>
      <c r="BH136" s="79">
        <v>262.2</v>
      </c>
      <c r="BI136" s="79">
        <v>285</v>
      </c>
      <c r="BJ136" s="79">
        <v>20500</v>
      </c>
      <c r="BK136" s="79">
        <v>309.47000000000003</v>
      </c>
      <c r="BL136" s="182"/>
      <c r="BM136" s="79">
        <v>259.5</v>
      </c>
      <c r="BN136" s="174">
        <v>240</v>
      </c>
      <c r="BO136" s="80">
        <v>235</v>
      </c>
      <c r="BP136" s="79">
        <v>235</v>
      </c>
      <c r="BQ136" s="79">
        <v>280</v>
      </c>
      <c r="BR136" s="79">
        <v>283.04000000000002</v>
      </c>
      <c r="BS136" s="79">
        <v>230</v>
      </c>
      <c r="BT136" s="79">
        <v>305</v>
      </c>
      <c r="BU136" s="174">
        <v>225</v>
      </c>
      <c r="BV136" s="79">
        <v>255</v>
      </c>
      <c r="BW136" s="79">
        <v>240</v>
      </c>
      <c r="BX136" s="79">
        <v>425</v>
      </c>
      <c r="BY136" s="79">
        <v>465</v>
      </c>
      <c r="BZ136" s="79">
        <v>445</v>
      </c>
    </row>
    <row r="137" spans="1:78" x14ac:dyDescent="0.35">
      <c r="A137" s="104">
        <v>44071</v>
      </c>
      <c r="B137" s="79">
        <v>205</v>
      </c>
      <c r="C137" s="79">
        <v>200</v>
      </c>
      <c r="D137" s="79">
        <v>230</v>
      </c>
      <c r="E137" s="79">
        <v>190</v>
      </c>
      <c r="F137" s="79">
        <v>235</v>
      </c>
      <c r="G137" s="79">
        <v>220</v>
      </c>
      <c r="H137" s="79">
        <v>260</v>
      </c>
      <c r="I137" s="79">
        <v>349</v>
      </c>
      <c r="J137" s="79">
        <v>265</v>
      </c>
      <c r="K137" s="79">
        <v>231</v>
      </c>
      <c r="L137" s="79">
        <v>260</v>
      </c>
      <c r="M137" s="79">
        <v>260</v>
      </c>
      <c r="N137" s="79">
        <v>250</v>
      </c>
      <c r="O137" s="79">
        <v>260</v>
      </c>
      <c r="P137" s="185">
        <v>263.88</v>
      </c>
      <c r="Q137" s="79">
        <v>278.75</v>
      </c>
      <c r="R137" s="79">
        <v>268.88</v>
      </c>
      <c r="S137" s="79">
        <v>140</v>
      </c>
      <c r="T137" s="79">
        <v>270</v>
      </c>
      <c r="U137" s="79">
        <v>145</v>
      </c>
      <c r="V137" s="79">
        <v>270</v>
      </c>
      <c r="W137" s="185">
        <v>355</v>
      </c>
      <c r="X137" s="79">
        <v>360</v>
      </c>
      <c r="Y137" s="79">
        <v>357.5</v>
      </c>
      <c r="Z137" s="79">
        <v>345</v>
      </c>
      <c r="AA137" s="79">
        <v>345.5</v>
      </c>
      <c r="AB137" s="79">
        <v>165</v>
      </c>
      <c r="AC137" s="79">
        <v>170</v>
      </c>
      <c r="AD137" s="79">
        <v>167.5</v>
      </c>
      <c r="AE137" s="185">
        <v>265.5</v>
      </c>
      <c r="AF137" s="79">
        <v>270.5</v>
      </c>
      <c r="AG137" s="79">
        <v>232.5</v>
      </c>
      <c r="AH137" s="79">
        <v>237.5</v>
      </c>
      <c r="AI137" s="79">
        <v>217.5</v>
      </c>
      <c r="AJ137" s="79"/>
      <c r="AK137" s="79">
        <v>100</v>
      </c>
      <c r="AL137" s="79">
        <v>112.5</v>
      </c>
      <c r="AM137" s="79">
        <v>132.5</v>
      </c>
      <c r="AN137" s="79">
        <v>262.13</v>
      </c>
      <c r="AO137" s="79">
        <v>274.5</v>
      </c>
      <c r="AP137" s="79">
        <v>355</v>
      </c>
      <c r="AQ137" s="79">
        <v>355</v>
      </c>
      <c r="AR137" s="79">
        <v>355</v>
      </c>
      <c r="AS137" s="79">
        <v>1977.5</v>
      </c>
      <c r="AT137" s="79">
        <v>273</v>
      </c>
      <c r="AU137" s="79">
        <v>278.13</v>
      </c>
      <c r="AV137" s="79">
        <v>291.5</v>
      </c>
      <c r="AW137" s="79">
        <v>325</v>
      </c>
      <c r="AX137" s="79">
        <v>327</v>
      </c>
      <c r="AY137" s="79">
        <v>326</v>
      </c>
      <c r="AZ137" s="79">
        <v>335</v>
      </c>
      <c r="BA137" s="79">
        <v>343</v>
      </c>
      <c r="BB137" s="79">
        <v>339</v>
      </c>
      <c r="BC137" s="185">
        <v>2700</v>
      </c>
      <c r="BD137" s="79">
        <v>2790</v>
      </c>
      <c r="BE137" s="79">
        <v>2745</v>
      </c>
      <c r="BH137" s="79">
        <v>267.8</v>
      </c>
      <c r="BI137" s="79">
        <v>285</v>
      </c>
      <c r="BJ137" s="79">
        <v>20200</v>
      </c>
      <c r="BK137" s="79">
        <v>310.41000000000003</v>
      </c>
      <c r="BL137" s="182"/>
      <c r="BM137" s="79">
        <v>264.5</v>
      </c>
      <c r="BN137" s="174">
        <v>240</v>
      </c>
      <c r="BO137" s="80">
        <v>235</v>
      </c>
      <c r="BP137" s="79">
        <v>235</v>
      </c>
      <c r="BQ137" s="79">
        <v>280</v>
      </c>
      <c r="BR137" s="79">
        <v>285.79000000000002</v>
      </c>
      <c r="BS137" s="79">
        <v>230</v>
      </c>
      <c r="BT137" s="79">
        <v>307</v>
      </c>
      <c r="BU137" s="174">
        <v>225</v>
      </c>
      <c r="BV137" s="79">
        <v>255</v>
      </c>
      <c r="BW137" s="79">
        <v>240</v>
      </c>
      <c r="BX137" s="79">
        <v>425</v>
      </c>
      <c r="BY137" s="79">
        <v>465</v>
      </c>
      <c r="BZ137" s="79">
        <v>445</v>
      </c>
    </row>
    <row r="138" spans="1:78" x14ac:dyDescent="0.35">
      <c r="A138" s="104">
        <v>44078</v>
      </c>
      <c r="B138" s="79">
        <v>245</v>
      </c>
      <c r="C138" s="79">
        <v>240</v>
      </c>
      <c r="D138" s="79">
        <v>250</v>
      </c>
      <c r="E138" s="79">
        <v>230</v>
      </c>
      <c r="F138" s="79">
        <v>280</v>
      </c>
      <c r="G138" s="79">
        <v>260</v>
      </c>
      <c r="H138" s="79">
        <v>290</v>
      </c>
      <c r="I138" s="79">
        <v>379</v>
      </c>
      <c r="J138" s="79">
        <v>295</v>
      </c>
      <c r="K138" s="79">
        <v>261</v>
      </c>
      <c r="L138" s="79">
        <v>280</v>
      </c>
      <c r="M138" s="79">
        <v>290</v>
      </c>
      <c r="N138" s="79">
        <v>280</v>
      </c>
      <c r="O138" s="79">
        <v>280</v>
      </c>
      <c r="P138" s="185">
        <v>275</v>
      </c>
      <c r="Q138" s="79">
        <v>278.75</v>
      </c>
      <c r="R138" s="79">
        <v>281</v>
      </c>
      <c r="S138" s="79">
        <v>145</v>
      </c>
      <c r="T138" s="79">
        <v>305</v>
      </c>
      <c r="U138" s="79">
        <v>175</v>
      </c>
      <c r="V138" s="79">
        <v>300</v>
      </c>
      <c r="W138" s="185">
        <v>360</v>
      </c>
      <c r="X138" s="79">
        <v>365</v>
      </c>
      <c r="Y138" s="79">
        <v>362.5</v>
      </c>
      <c r="Z138" s="79">
        <v>355</v>
      </c>
      <c r="AA138" s="79">
        <v>353</v>
      </c>
      <c r="AB138" s="79">
        <v>165</v>
      </c>
      <c r="AC138" s="79">
        <v>170</v>
      </c>
      <c r="AD138" s="79">
        <v>167.5</v>
      </c>
      <c r="AE138" s="185">
        <v>272</v>
      </c>
      <c r="AF138" s="79">
        <v>277</v>
      </c>
      <c r="AG138" s="79">
        <v>232.5</v>
      </c>
      <c r="AH138" s="79">
        <v>237.5</v>
      </c>
      <c r="AI138" s="79">
        <v>217.5</v>
      </c>
      <c r="AJ138" s="79"/>
      <c r="AK138" s="79">
        <v>102.5</v>
      </c>
      <c r="AL138" s="79">
        <v>112.5</v>
      </c>
      <c r="AM138" s="79">
        <v>132.5</v>
      </c>
      <c r="AN138" s="79">
        <v>276.02</v>
      </c>
      <c r="AO138" s="79">
        <v>283</v>
      </c>
      <c r="AP138" s="79">
        <v>365</v>
      </c>
      <c r="AQ138" s="79">
        <v>370</v>
      </c>
      <c r="AR138" s="79">
        <v>367.5</v>
      </c>
      <c r="AS138" s="79">
        <v>2132.5</v>
      </c>
      <c r="AT138" s="79">
        <v>285</v>
      </c>
      <c r="AU138" s="79">
        <v>292.02</v>
      </c>
      <c r="AV138" s="79">
        <v>302</v>
      </c>
      <c r="AW138" s="79">
        <v>332</v>
      </c>
      <c r="AX138" s="79">
        <v>332</v>
      </c>
      <c r="AY138" s="79">
        <v>332</v>
      </c>
      <c r="AZ138" s="79">
        <v>340</v>
      </c>
      <c r="BA138" s="79">
        <v>356</v>
      </c>
      <c r="BB138" s="79">
        <v>348</v>
      </c>
      <c r="BC138" s="185">
        <v>2700</v>
      </c>
      <c r="BD138" s="79">
        <v>2830</v>
      </c>
      <c r="BE138" s="79">
        <v>2765</v>
      </c>
      <c r="BH138" s="79">
        <v>271.89999999999998</v>
      </c>
      <c r="BI138" s="79">
        <v>290</v>
      </c>
      <c r="BJ138" s="79">
        <v>21300</v>
      </c>
      <c r="BK138" s="79">
        <v>314.81</v>
      </c>
      <c r="BL138" s="182"/>
      <c r="BM138" s="79">
        <v>273.5</v>
      </c>
      <c r="BN138" s="174">
        <v>240</v>
      </c>
      <c r="BO138" s="80">
        <v>235</v>
      </c>
      <c r="BP138" s="79">
        <v>265</v>
      </c>
      <c r="BQ138" s="79">
        <v>280</v>
      </c>
      <c r="BR138" s="79">
        <v>296.52</v>
      </c>
      <c r="BS138" s="79">
        <v>230</v>
      </c>
      <c r="BT138" s="79">
        <v>307</v>
      </c>
      <c r="BU138" s="174">
        <v>225</v>
      </c>
      <c r="BV138" s="79">
        <v>255</v>
      </c>
      <c r="BW138" s="79">
        <v>240</v>
      </c>
      <c r="BX138" s="79">
        <v>425</v>
      </c>
      <c r="BY138" s="79">
        <v>465</v>
      </c>
      <c r="BZ138" s="79">
        <v>445</v>
      </c>
    </row>
    <row r="139" spans="1:78" x14ac:dyDescent="0.35">
      <c r="A139" s="104">
        <v>44085</v>
      </c>
      <c r="B139" s="79">
        <v>245</v>
      </c>
      <c r="C139" s="79">
        <v>240</v>
      </c>
      <c r="D139" s="79">
        <v>250</v>
      </c>
      <c r="E139" s="79">
        <v>230</v>
      </c>
      <c r="F139" s="79">
        <v>280</v>
      </c>
      <c r="G139" s="79">
        <v>260</v>
      </c>
      <c r="H139" s="79">
        <v>290</v>
      </c>
      <c r="I139" s="79">
        <v>379</v>
      </c>
      <c r="J139" s="79">
        <v>295</v>
      </c>
      <c r="K139" s="79">
        <v>261</v>
      </c>
      <c r="L139" s="79">
        <v>280</v>
      </c>
      <c r="M139" s="79">
        <v>290</v>
      </c>
      <c r="N139" s="79">
        <v>280</v>
      </c>
      <c r="O139" s="79">
        <v>280</v>
      </c>
      <c r="P139" s="185">
        <v>276.25</v>
      </c>
      <c r="Q139" s="79">
        <v>278.75</v>
      </c>
      <c r="R139" s="79">
        <v>281.02999999999997</v>
      </c>
      <c r="S139" s="79">
        <v>145</v>
      </c>
      <c r="T139" s="79">
        <v>305</v>
      </c>
      <c r="U139" s="79">
        <v>175</v>
      </c>
      <c r="V139" s="79">
        <v>300</v>
      </c>
      <c r="W139" s="185">
        <v>368</v>
      </c>
      <c r="X139" s="79">
        <v>375</v>
      </c>
      <c r="Y139" s="79">
        <v>371.5</v>
      </c>
      <c r="Z139" s="79">
        <v>365</v>
      </c>
      <c r="AA139" s="79">
        <v>358.5</v>
      </c>
      <c r="AB139" s="79">
        <v>165</v>
      </c>
      <c r="AC139" s="79">
        <v>170</v>
      </c>
      <c r="AD139" s="79">
        <v>167.5</v>
      </c>
      <c r="AE139" s="185">
        <v>282.5</v>
      </c>
      <c r="AF139" s="79">
        <v>287.5</v>
      </c>
      <c r="AG139" s="79">
        <v>232.5</v>
      </c>
      <c r="AH139" s="79">
        <v>237.5</v>
      </c>
      <c r="AI139" s="79">
        <v>217.5</v>
      </c>
      <c r="AJ139" s="79"/>
      <c r="AK139" s="79">
        <v>105</v>
      </c>
      <c r="AL139" s="79">
        <v>122.5</v>
      </c>
      <c r="AM139" s="79">
        <v>142.5</v>
      </c>
      <c r="AN139" s="79">
        <v>281.25</v>
      </c>
      <c r="AO139" s="79">
        <v>286.5</v>
      </c>
      <c r="AP139" s="79">
        <v>375</v>
      </c>
      <c r="AQ139" s="79">
        <v>380</v>
      </c>
      <c r="AR139" s="79">
        <v>377.5</v>
      </c>
      <c r="AS139" s="79">
        <v>2155</v>
      </c>
      <c r="AT139" s="79">
        <v>285</v>
      </c>
      <c r="AU139" s="79">
        <v>297.25</v>
      </c>
      <c r="AV139" s="79">
        <v>306.5</v>
      </c>
      <c r="AW139" s="79">
        <v>332</v>
      </c>
      <c r="AX139" s="79">
        <v>332</v>
      </c>
      <c r="AY139" s="79">
        <v>332</v>
      </c>
      <c r="AZ139" s="79">
        <v>355</v>
      </c>
      <c r="BA139" s="79">
        <v>360</v>
      </c>
      <c r="BB139" s="79">
        <v>357.5</v>
      </c>
      <c r="BC139" s="185">
        <v>2740</v>
      </c>
      <c r="BD139" s="79">
        <v>2850</v>
      </c>
      <c r="BE139" s="79">
        <v>2795</v>
      </c>
      <c r="BH139" s="79">
        <v>275.3</v>
      </c>
      <c r="BI139" s="79">
        <v>290</v>
      </c>
      <c r="BJ139" s="79">
        <v>20900</v>
      </c>
      <c r="BK139" s="79">
        <v>323.2</v>
      </c>
      <c r="BL139" s="182"/>
      <c r="BM139" s="79">
        <v>276.5</v>
      </c>
      <c r="BN139" s="174">
        <v>240</v>
      </c>
      <c r="BO139" s="80">
        <v>235</v>
      </c>
      <c r="BP139" s="79">
        <v>265</v>
      </c>
      <c r="BQ139" s="79">
        <v>290</v>
      </c>
      <c r="BR139" s="79">
        <v>301.68</v>
      </c>
      <c r="BS139" s="79">
        <v>230</v>
      </c>
      <c r="BT139" s="79">
        <v>322.5</v>
      </c>
      <c r="BU139" s="174">
        <v>225</v>
      </c>
      <c r="BV139" s="79">
        <v>255</v>
      </c>
      <c r="BW139" s="79">
        <v>240</v>
      </c>
      <c r="BX139" s="79">
        <v>445</v>
      </c>
      <c r="BY139" s="79">
        <v>485</v>
      </c>
      <c r="BZ139" s="79">
        <v>465</v>
      </c>
    </row>
    <row r="140" spans="1:78" x14ac:dyDescent="0.35">
      <c r="A140" s="104">
        <v>44092</v>
      </c>
      <c r="B140" s="79">
        <v>245</v>
      </c>
      <c r="C140" s="79">
        <v>240</v>
      </c>
      <c r="D140" s="79">
        <v>250</v>
      </c>
      <c r="E140" s="79">
        <v>230</v>
      </c>
      <c r="F140" s="79">
        <v>280</v>
      </c>
      <c r="G140" s="79">
        <v>260</v>
      </c>
      <c r="H140" s="79">
        <v>290</v>
      </c>
      <c r="I140" s="79">
        <v>379</v>
      </c>
      <c r="J140" s="79">
        <v>295</v>
      </c>
      <c r="K140" s="79">
        <v>261</v>
      </c>
      <c r="L140" s="79">
        <v>280</v>
      </c>
      <c r="M140" s="79">
        <v>290</v>
      </c>
      <c r="N140" s="79">
        <v>280</v>
      </c>
      <c r="O140" s="79">
        <v>280</v>
      </c>
      <c r="P140" s="185">
        <v>276.25</v>
      </c>
      <c r="Q140" s="79">
        <v>278.75</v>
      </c>
      <c r="R140" s="79">
        <v>281.02999999999997</v>
      </c>
      <c r="S140" s="79">
        <v>155</v>
      </c>
      <c r="T140" s="79">
        <v>305</v>
      </c>
      <c r="U140" s="79">
        <v>175</v>
      </c>
      <c r="V140" s="79">
        <v>300</v>
      </c>
      <c r="W140" s="185">
        <v>385</v>
      </c>
      <c r="X140" s="79">
        <v>387</v>
      </c>
      <c r="Y140" s="79">
        <v>386</v>
      </c>
      <c r="Z140" s="79">
        <v>370</v>
      </c>
      <c r="AA140" s="79">
        <v>371</v>
      </c>
      <c r="AB140" s="79">
        <v>165</v>
      </c>
      <c r="AC140" s="79">
        <v>170</v>
      </c>
      <c r="AD140" s="79">
        <v>167.5</v>
      </c>
      <c r="AE140" s="185">
        <v>282.5</v>
      </c>
      <c r="AF140" s="79">
        <v>287.5</v>
      </c>
      <c r="AG140" s="79">
        <v>245</v>
      </c>
      <c r="AH140" s="79">
        <v>247.5</v>
      </c>
      <c r="AI140" s="79">
        <v>230</v>
      </c>
      <c r="AJ140" s="79"/>
      <c r="AK140" s="79">
        <v>105</v>
      </c>
      <c r="AL140" s="79">
        <v>122.5</v>
      </c>
      <c r="AM140" s="79">
        <v>142.5</v>
      </c>
      <c r="AN140" s="79">
        <v>281.60000000000002</v>
      </c>
      <c r="AO140" s="79">
        <v>286.5</v>
      </c>
      <c r="AP140" s="79">
        <v>380</v>
      </c>
      <c r="AQ140" s="79">
        <v>380</v>
      </c>
      <c r="AR140" s="79">
        <v>380</v>
      </c>
      <c r="AS140" s="79">
        <v>2155</v>
      </c>
      <c r="AT140" s="79">
        <v>285</v>
      </c>
      <c r="AU140" s="79">
        <v>297.60000000000002</v>
      </c>
      <c r="AV140" s="79">
        <v>306.5</v>
      </c>
      <c r="AW140" s="79">
        <v>332</v>
      </c>
      <c r="AX140" s="79">
        <v>332</v>
      </c>
      <c r="AY140" s="79">
        <v>332</v>
      </c>
      <c r="AZ140" s="79">
        <v>362</v>
      </c>
      <c r="BA140" s="79">
        <v>368</v>
      </c>
      <c r="BB140" s="79">
        <v>365</v>
      </c>
      <c r="BC140" s="185">
        <v>2690</v>
      </c>
      <c r="BD140" s="79">
        <v>2820</v>
      </c>
      <c r="BE140" s="79">
        <v>2755</v>
      </c>
      <c r="BH140" s="79">
        <v>284.39999999999998</v>
      </c>
      <c r="BI140" s="79">
        <v>287.5</v>
      </c>
      <c r="BJ140" s="79">
        <v>20400</v>
      </c>
      <c r="BK140" s="79">
        <v>317.57</v>
      </c>
      <c r="BL140" s="182"/>
      <c r="BM140" s="79">
        <v>276.5</v>
      </c>
      <c r="BN140" s="174">
        <v>252.5</v>
      </c>
      <c r="BO140" s="80">
        <v>242.5</v>
      </c>
      <c r="BP140" s="79">
        <v>265</v>
      </c>
      <c r="BQ140" s="79">
        <v>305</v>
      </c>
      <c r="BR140" s="79">
        <v>302.02999999999997</v>
      </c>
      <c r="BS140" s="79">
        <v>247.5</v>
      </c>
      <c r="BT140" s="79">
        <v>317</v>
      </c>
      <c r="BU140" s="174">
        <v>225</v>
      </c>
      <c r="BV140" s="79">
        <v>255</v>
      </c>
      <c r="BW140" s="79">
        <v>240</v>
      </c>
      <c r="BX140" s="79">
        <v>445</v>
      </c>
      <c r="BY140" s="79">
        <v>485</v>
      </c>
      <c r="BZ140" s="79">
        <v>465</v>
      </c>
    </row>
    <row r="141" spans="1:78" x14ac:dyDescent="0.35">
      <c r="A141" s="104">
        <v>44099</v>
      </c>
      <c r="B141" s="79">
        <v>245</v>
      </c>
      <c r="C141" s="79">
        <v>240</v>
      </c>
      <c r="D141" s="79">
        <v>250</v>
      </c>
      <c r="E141" s="79">
        <v>230</v>
      </c>
      <c r="F141" s="79">
        <v>280</v>
      </c>
      <c r="G141" s="79">
        <v>260</v>
      </c>
      <c r="H141" s="79">
        <v>290</v>
      </c>
      <c r="I141" s="79">
        <v>379</v>
      </c>
      <c r="J141" s="79">
        <v>295</v>
      </c>
      <c r="K141" s="79">
        <v>261</v>
      </c>
      <c r="L141" s="79">
        <v>280</v>
      </c>
      <c r="M141" s="79">
        <v>290</v>
      </c>
      <c r="N141" s="79">
        <v>280</v>
      </c>
      <c r="O141" s="79">
        <v>280</v>
      </c>
      <c r="P141" s="185">
        <v>276.25</v>
      </c>
      <c r="Q141" s="79">
        <v>290</v>
      </c>
      <c r="R141" s="79">
        <v>281.02999999999997</v>
      </c>
      <c r="S141" s="79">
        <v>155</v>
      </c>
      <c r="T141" s="79">
        <v>305</v>
      </c>
      <c r="U141" s="79">
        <v>175</v>
      </c>
      <c r="V141" s="79">
        <v>300</v>
      </c>
      <c r="W141" s="185">
        <v>380</v>
      </c>
      <c r="X141" s="79">
        <v>387</v>
      </c>
      <c r="Y141" s="79">
        <v>383.5</v>
      </c>
      <c r="Z141" s="79">
        <v>365</v>
      </c>
      <c r="AA141" s="79">
        <v>375</v>
      </c>
      <c r="AB141" s="79">
        <v>170</v>
      </c>
      <c r="AC141" s="79">
        <v>185</v>
      </c>
      <c r="AD141" s="79">
        <v>177.5</v>
      </c>
      <c r="AE141" s="185">
        <v>276</v>
      </c>
      <c r="AF141" s="79">
        <v>281</v>
      </c>
      <c r="AG141" s="79">
        <v>245</v>
      </c>
      <c r="AH141" s="79">
        <v>247.5</v>
      </c>
      <c r="AI141" s="79">
        <v>230</v>
      </c>
      <c r="AJ141" s="79"/>
      <c r="AK141" s="79">
        <v>105</v>
      </c>
      <c r="AL141" s="79">
        <v>122.5</v>
      </c>
      <c r="AM141" s="79">
        <v>142.5</v>
      </c>
      <c r="AN141" s="79">
        <v>277.77</v>
      </c>
      <c r="AO141" s="79">
        <v>275</v>
      </c>
      <c r="AP141" s="79">
        <v>380</v>
      </c>
      <c r="AQ141" s="79">
        <v>380</v>
      </c>
      <c r="AR141" s="79">
        <v>380</v>
      </c>
      <c r="AS141" s="79">
        <v>2155</v>
      </c>
      <c r="AT141" s="79">
        <v>285</v>
      </c>
      <c r="AU141" s="79">
        <v>293.77</v>
      </c>
      <c r="AV141" s="79">
        <v>301</v>
      </c>
      <c r="AW141" s="79">
        <v>332</v>
      </c>
      <c r="AX141" s="79">
        <v>332</v>
      </c>
      <c r="AY141" s="79">
        <v>332</v>
      </c>
      <c r="AZ141" s="79">
        <v>360</v>
      </c>
      <c r="BA141" s="79">
        <v>367</v>
      </c>
      <c r="BB141" s="79">
        <v>363.5</v>
      </c>
      <c r="BC141" s="185">
        <v>2590</v>
      </c>
      <c r="BD141" s="79">
        <v>2740</v>
      </c>
      <c r="BE141" s="79">
        <v>2665</v>
      </c>
      <c r="BH141" s="79">
        <v>276.60000000000002</v>
      </c>
      <c r="BI141" s="79">
        <v>287.5</v>
      </c>
      <c r="BJ141" s="79">
        <v>19800</v>
      </c>
      <c r="BK141" s="79">
        <v>309.58</v>
      </c>
      <c r="BL141" s="182"/>
      <c r="BM141" s="79">
        <v>265</v>
      </c>
      <c r="BN141" s="174">
        <v>252.5</v>
      </c>
      <c r="BO141" s="80">
        <v>242.5</v>
      </c>
      <c r="BP141" s="79">
        <v>265</v>
      </c>
      <c r="BQ141" s="79">
        <v>305</v>
      </c>
      <c r="BR141" s="79">
        <v>298.2</v>
      </c>
      <c r="BS141" s="79">
        <v>247.5</v>
      </c>
      <c r="BT141" s="79">
        <v>307.5</v>
      </c>
      <c r="BU141" s="174">
        <v>225</v>
      </c>
      <c r="BV141" s="79">
        <v>255</v>
      </c>
      <c r="BW141" s="79">
        <v>240</v>
      </c>
      <c r="BX141" s="79">
        <v>445</v>
      </c>
      <c r="BY141" s="79">
        <v>485</v>
      </c>
      <c r="BZ141" s="79">
        <v>465</v>
      </c>
    </row>
    <row r="142" spans="1:78" x14ac:dyDescent="0.35">
      <c r="A142" s="104">
        <v>44106</v>
      </c>
      <c r="B142" s="79">
        <v>245</v>
      </c>
      <c r="C142" s="79">
        <v>240</v>
      </c>
      <c r="D142" s="79">
        <v>250</v>
      </c>
      <c r="E142" s="79">
        <v>230</v>
      </c>
      <c r="F142" s="79">
        <v>280</v>
      </c>
      <c r="G142" s="79">
        <v>260</v>
      </c>
      <c r="H142" s="79">
        <v>290</v>
      </c>
      <c r="I142" s="79">
        <v>379</v>
      </c>
      <c r="J142" s="79">
        <v>295</v>
      </c>
      <c r="K142" s="79">
        <v>261</v>
      </c>
      <c r="L142" s="79">
        <v>280</v>
      </c>
      <c r="M142" s="79">
        <v>290</v>
      </c>
      <c r="N142" s="79">
        <v>280</v>
      </c>
      <c r="O142" s="79">
        <v>280</v>
      </c>
      <c r="P142" s="185">
        <v>276.25</v>
      </c>
      <c r="Q142" s="79">
        <v>286</v>
      </c>
      <c r="R142" s="79">
        <v>281.02999999999997</v>
      </c>
      <c r="S142" s="79">
        <v>145</v>
      </c>
      <c r="T142" s="79">
        <v>305</v>
      </c>
      <c r="U142" s="79">
        <v>175</v>
      </c>
      <c r="V142" s="79">
        <v>300</v>
      </c>
      <c r="W142" s="185">
        <v>370</v>
      </c>
      <c r="X142" s="79">
        <v>375</v>
      </c>
      <c r="Y142" s="79">
        <v>372.5</v>
      </c>
      <c r="Z142" s="79">
        <v>352.5</v>
      </c>
      <c r="AA142" s="79">
        <v>365</v>
      </c>
      <c r="AB142" s="79">
        <v>170</v>
      </c>
      <c r="AC142" s="79">
        <v>185</v>
      </c>
      <c r="AD142" s="79">
        <v>177.5</v>
      </c>
      <c r="AE142" s="185">
        <v>269</v>
      </c>
      <c r="AF142" s="79">
        <v>274</v>
      </c>
      <c r="AG142" s="79">
        <v>245</v>
      </c>
      <c r="AH142" s="79">
        <v>247.5</v>
      </c>
      <c r="AI142" s="79">
        <v>230</v>
      </c>
      <c r="AJ142" s="79"/>
      <c r="AK142" s="79">
        <v>105</v>
      </c>
      <c r="AL142" s="79">
        <v>122.5</v>
      </c>
      <c r="AM142" s="79">
        <v>142.5</v>
      </c>
      <c r="AN142" s="79">
        <v>273.08999999999997</v>
      </c>
      <c r="AO142" s="79">
        <v>273</v>
      </c>
      <c r="AP142" s="79">
        <v>378</v>
      </c>
      <c r="AQ142" s="79">
        <v>378</v>
      </c>
      <c r="AR142" s="79">
        <v>378</v>
      </c>
      <c r="AS142" s="79">
        <v>2180</v>
      </c>
      <c r="AT142" s="79">
        <v>285</v>
      </c>
      <c r="AU142" s="79">
        <v>289.08999999999997</v>
      </c>
      <c r="AV142" s="79">
        <v>291.5</v>
      </c>
      <c r="AW142" s="79">
        <v>335</v>
      </c>
      <c r="AX142" s="79">
        <v>350</v>
      </c>
      <c r="AY142" s="79">
        <v>342.5</v>
      </c>
      <c r="AZ142" s="79">
        <v>350</v>
      </c>
      <c r="BA142" s="79">
        <v>355</v>
      </c>
      <c r="BB142" s="79">
        <v>352.5</v>
      </c>
      <c r="BC142" s="185">
        <v>2590</v>
      </c>
      <c r="BD142" s="79">
        <v>2730</v>
      </c>
      <c r="BE142" s="79">
        <v>2660</v>
      </c>
      <c r="BH142" s="79">
        <v>270</v>
      </c>
      <c r="BI142" s="79">
        <v>282.5</v>
      </c>
      <c r="BJ142" s="79">
        <v>19500</v>
      </c>
      <c r="BK142" s="79">
        <v>308.27</v>
      </c>
      <c r="BL142" s="182"/>
      <c r="BM142" s="79">
        <v>263</v>
      </c>
      <c r="BN142" s="174">
        <v>252.5</v>
      </c>
      <c r="BO142" s="80">
        <v>242.5</v>
      </c>
      <c r="BP142" s="79">
        <v>265</v>
      </c>
      <c r="BQ142" s="79">
        <v>305</v>
      </c>
      <c r="BR142" s="79">
        <v>295.10000000000002</v>
      </c>
      <c r="BS142" s="79">
        <v>247.5</v>
      </c>
      <c r="BT142" s="79">
        <v>307.5</v>
      </c>
      <c r="BU142" s="174">
        <v>300</v>
      </c>
      <c r="BV142" s="79">
        <v>330</v>
      </c>
      <c r="BW142" s="79">
        <v>315</v>
      </c>
      <c r="BX142" s="79">
        <v>445</v>
      </c>
      <c r="BY142" s="79">
        <v>485</v>
      </c>
      <c r="BZ142" s="79">
        <v>465</v>
      </c>
    </row>
    <row r="143" spans="1:78" x14ac:dyDescent="0.35">
      <c r="A143" s="104">
        <v>44113</v>
      </c>
      <c r="B143" s="79">
        <v>245</v>
      </c>
      <c r="C143" s="79">
        <v>240</v>
      </c>
      <c r="D143" s="79">
        <v>248</v>
      </c>
      <c r="E143" s="79">
        <v>230</v>
      </c>
      <c r="F143" s="79">
        <v>280</v>
      </c>
      <c r="G143" s="79">
        <v>260</v>
      </c>
      <c r="H143" s="79">
        <v>285</v>
      </c>
      <c r="I143" s="79">
        <v>379</v>
      </c>
      <c r="J143" s="79">
        <v>295</v>
      </c>
      <c r="K143" s="79">
        <v>261</v>
      </c>
      <c r="L143" s="79">
        <v>280</v>
      </c>
      <c r="M143" s="79">
        <v>290</v>
      </c>
      <c r="N143" s="79">
        <v>280</v>
      </c>
      <c r="O143" s="79">
        <v>280</v>
      </c>
      <c r="P143" s="185">
        <v>276.25</v>
      </c>
      <c r="Q143" s="79">
        <v>286</v>
      </c>
      <c r="R143" s="79">
        <v>281.02999999999997</v>
      </c>
      <c r="S143" s="79">
        <v>145</v>
      </c>
      <c r="T143" s="79">
        <v>305</v>
      </c>
      <c r="U143" s="79">
        <v>170</v>
      </c>
      <c r="V143" s="79">
        <v>300</v>
      </c>
      <c r="W143" s="185">
        <v>370</v>
      </c>
      <c r="X143" s="79">
        <v>375</v>
      </c>
      <c r="Y143" s="79">
        <v>372.5</v>
      </c>
      <c r="Z143" s="79">
        <v>353.5</v>
      </c>
      <c r="AA143" s="79">
        <v>360.5</v>
      </c>
      <c r="AB143" s="79">
        <v>170</v>
      </c>
      <c r="AC143" s="79">
        <v>185</v>
      </c>
      <c r="AD143" s="79">
        <v>177.5</v>
      </c>
      <c r="AE143" s="185">
        <v>262.5</v>
      </c>
      <c r="AF143" s="79">
        <v>267.5</v>
      </c>
      <c r="AG143" s="79">
        <v>245</v>
      </c>
      <c r="AH143" s="79">
        <v>247.5</v>
      </c>
      <c r="AI143" s="79">
        <v>230</v>
      </c>
      <c r="AJ143" s="79"/>
      <c r="AK143" s="79">
        <v>100</v>
      </c>
      <c r="AL143" s="79">
        <v>122.5</v>
      </c>
      <c r="AM143" s="79">
        <v>142.5</v>
      </c>
      <c r="AN143" s="79">
        <v>263.76</v>
      </c>
      <c r="AO143" s="79">
        <v>261.5</v>
      </c>
      <c r="AP143" s="79">
        <v>377</v>
      </c>
      <c r="AQ143" s="79">
        <v>378</v>
      </c>
      <c r="AR143" s="79">
        <v>377.5</v>
      </c>
      <c r="AS143" s="79">
        <v>2180</v>
      </c>
      <c r="AT143" s="79">
        <v>280</v>
      </c>
      <c r="AU143" s="79">
        <v>279.76</v>
      </c>
      <c r="AV143" s="79">
        <v>282.5</v>
      </c>
      <c r="AW143" s="79">
        <v>340</v>
      </c>
      <c r="AX143" s="79">
        <v>350</v>
      </c>
      <c r="AY143" s="79">
        <v>345</v>
      </c>
      <c r="AZ143" s="79">
        <v>346</v>
      </c>
      <c r="BA143" s="79">
        <v>360</v>
      </c>
      <c r="BB143" s="79">
        <v>353</v>
      </c>
      <c r="BC143" s="185">
        <v>2590</v>
      </c>
      <c r="BD143" s="79">
        <v>2770</v>
      </c>
      <c r="BE143" s="79">
        <v>2680</v>
      </c>
      <c r="BH143" s="79">
        <v>267.39999999999998</v>
      </c>
      <c r="BI143" s="79">
        <v>282.5</v>
      </c>
      <c r="BJ143" s="79">
        <v>20200</v>
      </c>
      <c r="BK143" s="79">
        <v>305.74</v>
      </c>
      <c r="BL143" s="182"/>
      <c r="BM143" s="79">
        <v>251.5</v>
      </c>
      <c r="BN143" s="174">
        <v>252.5</v>
      </c>
      <c r="BO143" s="80">
        <v>242.5</v>
      </c>
      <c r="BP143" s="79">
        <v>265</v>
      </c>
      <c r="BQ143" s="79">
        <v>300</v>
      </c>
      <c r="BR143" s="79">
        <v>288.16000000000003</v>
      </c>
      <c r="BS143" s="79">
        <v>247.5</v>
      </c>
      <c r="BT143" s="79">
        <v>308.5</v>
      </c>
      <c r="BU143" s="174">
        <v>300</v>
      </c>
      <c r="BV143" s="79">
        <v>330</v>
      </c>
      <c r="BW143" s="79">
        <v>315</v>
      </c>
      <c r="BX143" s="79">
        <v>445</v>
      </c>
      <c r="BY143" s="79">
        <v>485</v>
      </c>
      <c r="BZ143" s="79">
        <v>465</v>
      </c>
    </row>
    <row r="144" spans="1:78" x14ac:dyDescent="0.35">
      <c r="A144" s="104">
        <v>44120</v>
      </c>
      <c r="B144" s="79">
        <v>245</v>
      </c>
      <c r="C144" s="79">
        <v>240</v>
      </c>
      <c r="D144" s="79">
        <v>248</v>
      </c>
      <c r="E144" s="79">
        <v>230</v>
      </c>
      <c r="F144" s="79">
        <v>280</v>
      </c>
      <c r="G144" s="79">
        <v>260</v>
      </c>
      <c r="H144" s="79">
        <v>285</v>
      </c>
      <c r="I144" s="79">
        <v>379</v>
      </c>
      <c r="J144" s="79">
        <v>295</v>
      </c>
      <c r="K144" s="79">
        <v>261</v>
      </c>
      <c r="L144" s="79">
        <v>280</v>
      </c>
      <c r="M144" s="79">
        <v>290</v>
      </c>
      <c r="N144" s="79">
        <v>280</v>
      </c>
      <c r="O144" s="79">
        <v>280</v>
      </c>
      <c r="P144" s="185">
        <v>260.10000000000002</v>
      </c>
      <c r="Q144" s="79">
        <v>286</v>
      </c>
      <c r="R144" s="79">
        <v>266.44</v>
      </c>
      <c r="S144" s="79">
        <v>135</v>
      </c>
      <c r="T144" s="79">
        <v>305</v>
      </c>
      <c r="U144" s="79">
        <v>170</v>
      </c>
      <c r="V144" s="79">
        <v>300</v>
      </c>
      <c r="W144" s="185">
        <v>370</v>
      </c>
      <c r="X144" s="79">
        <v>375</v>
      </c>
      <c r="Y144" s="79">
        <v>372.5</v>
      </c>
      <c r="Z144" s="79">
        <v>353.5</v>
      </c>
      <c r="AA144" s="79">
        <v>360.5</v>
      </c>
      <c r="AB144" s="79">
        <v>170</v>
      </c>
      <c r="AC144" s="79">
        <v>185</v>
      </c>
      <c r="AD144" s="79">
        <v>177.5</v>
      </c>
      <c r="AE144" s="185">
        <v>266</v>
      </c>
      <c r="AF144" s="79">
        <v>271</v>
      </c>
      <c r="AG144" s="79">
        <v>242.5</v>
      </c>
      <c r="AH144" s="79">
        <v>247.5</v>
      </c>
      <c r="AI144" s="79">
        <v>230</v>
      </c>
      <c r="AJ144" s="79"/>
      <c r="AK144" s="79">
        <v>100</v>
      </c>
      <c r="AL144" s="79">
        <v>117.5</v>
      </c>
      <c r="AM144" s="79">
        <v>137.5</v>
      </c>
      <c r="AN144" s="79">
        <v>261.29000000000002</v>
      </c>
      <c r="AO144" s="79">
        <v>265</v>
      </c>
      <c r="AP144" s="79">
        <v>375</v>
      </c>
      <c r="AQ144" s="79">
        <v>378</v>
      </c>
      <c r="AR144" s="79">
        <v>376.5</v>
      </c>
      <c r="AS144" s="79">
        <v>2180</v>
      </c>
      <c r="AT144" s="79">
        <v>280</v>
      </c>
      <c r="AU144" s="79">
        <v>277.29000000000002</v>
      </c>
      <c r="AV144" s="79">
        <v>291.5</v>
      </c>
      <c r="AW144" s="79">
        <v>355</v>
      </c>
      <c r="AX144" s="79">
        <v>380</v>
      </c>
      <c r="AY144" s="79">
        <v>367.5</v>
      </c>
      <c r="AZ144" s="79">
        <v>350</v>
      </c>
      <c r="BA144" s="79">
        <v>355</v>
      </c>
      <c r="BB144" s="79">
        <v>352.5</v>
      </c>
      <c r="BC144" s="185">
        <v>2670</v>
      </c>
      <c r="BD144" s="79">
        <v>2750</v>
      </c>
      <c r="BE144" s="79">
        <v>2710</v>
      </c>
      <c r="BH144" s="79">
        <v>269.7</v>
      </c>
      <c r="BI144" s="79">
        <v>282.5</v>
      </c>
      <c r="BJ144" s="79">
        <v>20600</v>
      </c>
      <c r="BK144" s="79">
        <v>308.62</v>
      </c>
      <c r="BL144" s="182"/>
      <c r="BM144" s="79">
        <v>255</v>
      </c>
      <c r="BN144" s="174">
        <v>252.5</v>
      </c>
      <c r="BO144" s="80">
        <v>245</v>
      </c>
      <c r="BP144" s="79">
        <v>265</v>
      </c>
      <c r="BQ144" s="79">
        <v>300</v>
      </c>
      <c r="BR144" s="79">
        <v>285.69</v>
      </c>
      <c r="BS144" s="79">
        <v>250</v>
      </c>
      <c r="BT144" s="79">
        <v>308.5</v>
      </c>
      <c r="BU144" s="174">
        <v>300</v>
      </c>
      <c r="BV144" s="79">
        <v>330</v>
      </c>
      <c r="BW144" s="79">
        <v>315</v>
      </c>
      <c r="BX144" s="79">
        <v>445</v>
      </c>
      <c r="BY144" s="79">
        <v>470</v>
      </c>
      <c r="BZ144" s="79">
        <v>457.5</v>
      </c>
    </row>
    <row r="145" spans="1:78" x14ac:dyDescent="0.35">
      <c r="A145" s="104">
        <v>44127</v>
      </c>
      <c r="B145" s="79">
        <v>245</v>
      </c>
      <c r="C145" s="79">
        <v>240</v>
      </c>
      <c r="D145" s="79">
        <v>248</v>
      </c>
      <c r="E145" s="79">
        <v>230</v>
      </c>
      <c r="F145" s="79">
        <v>280</v>
      </c>
      <c r="G145" s="79">
        <v>260</v>
      </c>
      <c r="H145" s="79">
        <v>285</v>
      </c>
      <c r="I145" s="79">
        <v>379</v>
      </c>
      <c r="J145" s="79">
        <v>295</v>
      </c>
      <c r="K145" s="79">
        <v>261</v>
      </c>
      <c r="L145" s="79">
        <v>280</v>
      </c>
      <c r="M145" s="79">
        <v>290</v>
      </c>
      <c r="N145" s="79">
        <v>280</v>
      </c>
      <c r="O145" s="79">
        <v>280</v>
      </c>
      <c r="P145" s="185">
        <v>262</v>
      </c>
      <c r="Q145" s="79">
        <v>286</v>
      </c>
      <c r="R145" s="79">
        <v>267</v>
      </c>
      <c r="S145" s="79">
        <v>130</v>
      </c>
      <c r="T145" s="79">
        <v>305</v>
      </c>
      <c r="U145" s="79">
        <v>170</v>
      </c>
      <c r="V145" s="79">
        <v>300</v>
      </c>
      <c r="W145" s="185">
        <v>369</v>
      </c>
      <c r="X145" s="79">
        <v>373</v>
      </c>
      <c r="Y145" s="79">
        <v>371</v>
      </c>
      <c r="Z145" s="79">
        <v>355</v>
      </c>
      <c r="AA145" s="79">
        <v>359</v>
      </c>
      <c r="AB145" s="79">
        <v>170</v>
      </c>
      <c r="AC145" s="79">
        <v>185</v>
      </c>
      <c r="AD145" s="79">
        <v>177.5</v>
      </c>
      <c r="AE145" s="185">
        <v>270.5</v>
      </c>
      <c r="AF145" s="79">
        <v>275.5</v>
      </c>
      <c r="AG145" s="79">
        <v>242.5</v>
      </c>
      <c r="AH145" s="79">
        <v>247.5</v>
      </c>
      <c r="AI145" s="79">
        <v>230</v>
      </c>
      <c r="AJ145" s="79"/>
      <c r="AK145" s="79">
        <v>100</v>
      </c>
      <c r="AL145" s="79">
        <v>117.5</v>
      </c>
      <c r="AM145" s="79">
        <v>137.5</v>
      </c>
      <c r="AN145" s="79">
        <v>265.97000000000003</v>
      </c>
      <c r="AO145" s="79">
        <v>270</v>
      </c>
      <c r="AP145" s="79">
        <v>370</v>
      </c>
      <c r="AQ145" s="79">
        <v>375</v>
      </c>
      <c r="AR145" s="79">
        <v>372.5</v>
      </c>
      <c r="AS145" s="79">
        <v>2180</v>
      </c>
      <c r="AT145" s="79">
        <v>280</v>
      </c>
      <c r="AU145" s="79">
        <v>281.97000000000003</v>
      </c>
      <c r="AV145" s="79">
        <v>296</v>
      </c>
      <c r="AW145" s="79">
        <v>365</v>
      </c>
      <c r="AX145" s="79">
        <v>380</v>
      </c>
      <c r="AY145" s="79">
        <v>372.5</v>
      </c>
      <c r="AZ145" s="79">
        <v>350</v>
      </c>
      <c r="BA145" s="79">
        <v>353</v>
      </c>
      <c r="BB145" s="79">
        <v>351.5</v>
      </c>
      <c r="BC145" s="185">
        <v>2640</v>
      </c>
      <c r="BD145" s="79">
        <v>2770</v>
      </c>
      <c r="BE145" s="79">
        <v>2705</v>
      </c>
      <c r="BH145" s="79">
        <v>273.3</v>
      </c>
      <c r="BI145" s="79">
        <v>282.5</v>
      </c>
      <c r="BJ145" s="79">
        <v>21800</v>
      </c>
      <c r="BK145" s="79">
        <v>316.16000000000003</v>
      </c>
      <c r="BL145" s="182"/>
      <c r="BM145" s="79">
        <v>266.5</v>
      </c>
      <c r="BN145" s="174">
        <v>252.5</v>
      </c>
      <c r="BO145" s="80">
        <v>245</v>
      </c>
      <c r="BP145" s="79">
        <v>265</v>
      </c>
      <c r="BQ145" s="79">
        <v>300</v>
      </c>
      <c r="BR145" s="79">
        <v>290.37</v>
      </c>
      <c r="BS145" s="79">
        <v>250</v>
      </c>
      <c r="BT145" s="79">
        <v>312.5</v>
      </c>
      <c r="BU145" s="174">
        <v>300</v>
      </c>
      <c r="BV145" s="79">
        <v>330</v>
      </c>
      <c r="BW145" s="79">
        <v>315</v>
      </c>
      <c r="BX145" s="79">
        <v>445</v>
      </c>
      <c r="BY145" s="79">
        <v>470</v>
      </c>
      <c r="BZ145" s="79">
        <v>457.5</v>
      </c>
    </row>
    <row r="146" spans="1:78" x14ac:dyDescent="0.35">
      <c r="A146" s="104">
        <v>44134</v>
      </c>
      <c r="B146" s="79">
        <v>245</v>
      </c>
      <c r="C146" s="79">
        <v>240</v>
      </c>
      <c r="D146" s="79">
        <v>248</v>
      </c>
      <c r="E146" s="79">
        <v>230</v>
      </c>
      <c r="F146" s="79">
        <v>280</v>
      </c>
      <c r="G146" s="79">
        <v>260</v>
      </c>
      <c r="H146" s="79">
        <v>285</v>
      </c>
      <c r="I146" s="79">
        <v>379</v>
      </c>
      <c r="J146" s="79">
        <v>295</v>
      </c>
      <c r="K146" s="79">
        <v>261</v>
      </c>
      <c r="L146" s="79">
        <v>280</v>
      </c>
      <c r="M146" s="79">
        <v>290</v>
      </c>
      <c r="N146" s="79">
        <v>280</v>
      </c>
      <c r="O146" s="79">
        <v>280</v>
      </c>
      <c r="P146" s="185">
        <v>268</v>
      </c>
      <c r="Q146" s="79">
        <v>295</v>
      </c>
      <c r="R146" s="79">
        <v>273</v>
      </c>
      <c r="S146" s="79">
        <v>135</v>
      </c>
      <c r="T146" s="79">
        <v>305</v>
      </c>
      <c r="U146" s="79">
        <v>170</v>
      </c>
      <c r="V146" s="79">
        <v>300</v>
      </c>
      <c r="W146" s="185">
        <v>377</v>
      </c>
      <c r="X146" s="79">
        <v>377</v>
      </c>
      <c r="Y146" s="79">
        <v>377</v>
      </c>
      <c r="Z146" s="79">
        <v>355</v>
      </c>
      <c r="AA146" s="79">
        <v>365</v>
      </c>
      <c r="AB146" s="79">
        <v>170</v>
      </c>
      <c r="AC146" s="79">
        <v>185</v>
      </c>
      <c r="AD146" s="79">
        <v>177.5</v>
      </c>
      <c r="AE146" s="185">
        <v>270</v>
      </c>
      <c r="AF146" s="79">
        <v>275</v>
      </c>
      <c r="AG146" s="79">
        <v>242.5</v>
      </c>
      <c r="AH146" s="79">
        <v>247.5</v>
      </c>
      <c r="AI146" s="79">
        <v>230</v>
      </c>
      <c r="AJ146" s="79"/>
      <c r="AK146" s="79">
        <v>100</v>
      </c>
      <c r="AL146" s="79">
        <v>117.5</v>
      </c>
      <c r="AM146" s="79">
        <v>137.5</v>
      </c>
      <c r="AN146" s="79">
        <v>268.33</v>
      </c>
      <c r="AO146" s="79">
        <v>271</v>
      </c>
      <c r="AP146" s="79">
        <v>370</v>
      </c>
      <c r="AQ146" s="79">
        <v>375</v>
      </c>
      <c r="AR146" s="79">
        <v>372.5</v>
      </c>
      <c r="AS146" s="79">
        <v>2295</v>
      </c>
      <c r="AT146" s="79">
        <v>280</v>
      </c>
      <c r="AU146" s="79">
        <v>284.33</v>
      </c>
      <c r="AV146" s="79">
        <v>297</v>
      </c>
      <c r="AW146" s="79">
        <v>365</v>
      </c>
      <c r="AX146" s="79">
        <v>380</v>
      </c>
      <c r="AY146" s="79">
        <v>372.5</v>
      </c>
      <c r="AZ146" s="79">
        <v>355</v>
      </c>
      <c r="BA146" s="79">
        <v>360</v>
      </c>
      <c r="BB146" s="79">
        <v>357.5</v>
      </c>
      <c r="BC146" s="185">
        <v>2740</v>
      </c>
      <c r="BD146" s="79">
        <v>2810</v>
      </c>
      <c r="BE146" s="79">
        <v>2775</v>
      </c>
      <c r="BH146" s="79">
        <v>281.60000000000002</v>
      </c>
      <c r="BI146" s="79">
        <v>287.5</v>
      </c>
      <c r="BJ146" s="79">
        <v>22600</v>
      </c>
      <c r="BK146" s="79">
        <v>321.20999999999998</v>
      </c>
      <c r="BL146" s="182"/>
      <c r="BM146" s="79">
        <v>260.5</v>
      </c>
      <c r="BN146" s="174">
        <v>252.5</v>
      </c>
      <c r="BO146" s="80">
        <v>245</v>
      </c>
      <c r="BP146" s="79">
        <v>265</v>
      </c>
      <c r="BQ146" s="79">
        <v>300</v>
      </c>
      <c r="BR146" s="79">
        <v>292.73</v>
      </c>
      <c r="BS146" s="79">
        <v>250</v>
      </c>
      <c r="BT146" s="79">
        <v>315</v>
      </c>
      <c r="BU146" s="174">
        <v>300</v>
      </c>
      <c r="BV146" s="79">
        <v>330</v>
      </c>
      <c r="BW146" s="79">
        <v>315</v>
      </c>
      <c r="BX146" s="79">
        <v>445</v>
      </c>
      <c r="BY146" s="79">
        <v>470</v>
      </c>
      <c r="BZ146" s="79">
        <v>457.5</v>
      </c>
    </row>
    <row r="147" spans="1:78" x14ac:dyDescent="0.35">
      <c r="A147" s="104">
        <v>44141</v>
      </c>
      <c r="B147" s="79">
        <v>255</v>
      </c>
      <c r="C147" s="79">
        <v>240</v>
      </c>
      <c r="D147" s="79">
        <v>253</v>
      </c>
      <c r="E147" s="79">
        <v>240</v>
      </c>
      <c r="F147" s="79">
        <v>290</v>
      </c>
      <c r="G147" s="79">
        <v>260</v>
      </c>
      <c r="H147" s="79">
        <v>285</v>
      </c>
      <c r="I147" s="79">
        <v>399</v>
      </c>
      <c r="J147" s="79">
        <v>305</v>
      </c>
      <c r="K147" s="79">
        <v>261</v>
      </c>
      <c r="L147" s="79">
        <v>280</v>
      </c>
      <c r="M147" s="79">
        <v>300</v>
      </c>
      <c r="N147" s="79">
        <v>280</v>
      </c>
      <c r="O147" s="79">
        <v>280</v>
      </c>
      <c r="P147" s="185">
        <v>272.5</v>
      </c>
      <c r="Q147" s="79">
        <v>295</v>
      </c>
      <c r="R147" s="79">
        <v>277.5</v>
      </c>
      <c r="S147" s="79">
        <v>135</v>
      </c>
      <c r="T147" s="79">
        <v>305</v>
      </c>
      <c r="U147" s="79">
        <v>170</v>
      </c>
      <c r="V147" s="79">
        <v>300</v>
      </c>
      <c r="W147" s="185">
        <v>377</v>
      </c>
      <c r="X147" s="79">
        <v>385</v>
      </c>
      <c r="Y147" s="79">
        <v>381</v>
      </c>
      <c r="Z147" s="79">
        <v>372.5</v>
      </c>
      <c r="AA147" s="79">
        <v>376</v>
      </c>
      <c r="AB147" s="79">
        <v>170</v>
      </c>
      <c r="AC147" s="79">
        <v>185</v>
      </c>
      <c r="AD147" s="79">
        <v>177.5</v>
      </c>
      <c r="AE147" s="185">
        <v>276</v>
      </c>
      <c r="AF147" s="79">
        <v>281</v>
      </c>
      <c r="AG147" s="79">
        <v>242.5</v>
      </c>
      <c r="AH147" s="79">
        <v>247.5</v>
      </c>
      <c r="AI147" s="79">
        <v>230</v>
      </c>
      <c r="AJ147" s="79"/>
      <c r="AK147" s="79">
        <v>100</v>
      </c>
      <c r="AL147" s="79">
        <v>117.5</v>
      </c>
      <c r="AM147" s="79">
        <v>137.5</v>
      </c>
      <c r="AN147" s="79">
        <v>272.19</v>
      </c>
      <c r="AO147" s="79">
        <v>278</v>
      </c>
      <c r="AP147" s="79">
        <v>370</v>
      </c>
      <c r="AQ147" s="79">
        <v>375</v>
      </c>
      <c r="AR147" s="79">
        <v>372.5</v>
      </c>
      <c r="AS147" s="79">
        <v>2332.5</v>
      </c>
      <c r="AT147" s="79">
        <v>280</v>
      </c>
      <c r="AU147" s="79">
        <v>288.19</v>
      </c>
      <c r="AV147" s="79">
        <v>298</v>
      </c>
      <c r="AW147" s="79">
        <v>370</v>
      </c>
      <c r="AX147" s="79">
        <v>380</v>
      </c>
      <c r="AY147" s="79">
        <v>375</v>
      </c>
      <c r="AZ147" s="79">
        <v>355</v>
      </c>
      <c r="BA147" s="79">
        <v>360</v>
      </c>
      <c r="BB147" s="79">
        <v>357.5</v>
      </c>
      <c r="BC147" s="185">
        <v>2820</v>
      </c>
      <c r="BD147" s="79">
        <v>2940</v>
      </c>
      <c r="BE147" s="79">
        <v>2880</v>
      </c>
      <c r="BH147" s="79">
        <v>286.5</v>
      </c>
      <c r="BI147" s="79">
        <v>307.5</v>
      </c>
      <c r="BJ147" s="79">
        <v>23700</v>
      </c>
      <c r="BK147" s="79">
        <v>330.32</v>
      </c>
      <c r="BL147" s="182"/>
      <c r="BM147" s="79">
        <v>277</v>
      </c>
      <c r="BN147" s="174">
        <v>252.5</v>
      </c>
      <c r="BO147" s="80">
        <v>245</v>
      </c>
      <c r="BP147" s="79">
        <v>265</v>
      </c>
      <c r="BQ147" s="79">
        <v>300</v>
      </c>
      <c r="BR147" s="79">
        <v>296.08999999999997</v>
      </c>
      <c r="BS147" s="79">
        <v>250</v>
      </c>
      <c r="BT147" s="79">
        <v>317.5</v>
      </c>
      <c r="BU147" s="174">
        <v>300</v>
      </c>
      <c r="BV147" s="79">
        <v>330</v>
      </c>
      <c r="BW147" s="79">
        <v>315</v>
      </c>
      <c r="BX147" s="79">
        <v>450</v>
      </c>
      <c r="BY147" s="79">
        <v>470</v>
      </c>
      <c r="BZ147" s="79">
        <v>460</v>
      </c>
    </row>
    <row r="148" spans="1:78" x14ac:dyDescent="0.35">
      <c r="A148" s="104">
        <v>44148</v>
      </c>
      <c r="B148" s="79">
        <v>255</v>
      </c>
      <c r="C148" s="79">
        <v>240</v>
      </c>
      <c r="D148" s="79">
        <v>253</v>
      </c>
      <c r="E148" s="79">
        <v>240</v>
      </c>
      <c r="F148" s="79">
        <v>290</v>
      </c>
      <c r="G148" s="79">
        <v>260</v>
      </c>
      <c r="H148" s="79">
        <v>285</v>
      </c>
      <c r="I148" s="79">
        <v>399</v>
      </c>
      <c r="J148" s="79">
        <v>305</v>
      </c>
      <c r="K148" s="79">
        <v>271</v>
      </c>
      <c r="L148" s="79">
        <v>280</v>
      </c>
      <c r="M148" s="79">
        <v>300</v>
      </c>
      <c r="N148" s="79">
        <v>290</v>
      </c>
      <c r="O148" s="79">
        <v>280</v>
      </c>
      <c r="P148" s="185">
        <v>274.73</v>
      </c>
      <c r="Q148" s="79">
        <v>295</v>
      </c>
      <c r="R148" s="79">
        <v>280.25</v>
      </c>
      <c r="S148" s="79">
        <v>138</v>
      </c>
      <c r="T148" s="79">
        <v>305</v>
      </c>
      <c r="U148" s="79">
        <v>170</v>
      </c>
      <c r="V148" s="79">
        <v>300</v>
      </c>
      <c r="W148" s="185">
        <v>390</v>
      </c>
      <c r="X148" s="79">
        <v>395</v>
      </c>
      <c r="Y148" s="79">
        <v>392.5</v>
      </c>
      <c r="Z148" s="79">
        <v>375</v>
      </c>
      <c r="AA148" s="79">
        <v>378</v>
      </c>
      <c r="AB148" s="79">
        <v>170</v>
      </c>
      <c r="AC148" s="79">
        <v>185</v>
      </c>
      <c r="AD148" s="79">
        <v>177.5</v>
      </c>
      <c r="AE148" s="185">
        <v>286</v>
      </c>
      <c r="AF148" s="79">
        <v>291</v>
      </c>
      <c r="AG148" s="79">
        <v>242.5</v>
      </c>
      <c r="AH148" s="79">
        <v>247.5</v>
      </c>
      <c r="AI148" s="79">
        <v>230</v>
      </c>
      <c r="AJ148" s="79"/>
      <c r="AK148" s="79">
        <v>105</v>
      </c>
      <c r="AL148" s="79">
        <v>127.5</v>
      </c>
      <c r="AM148" s="79">
        <v>147.5</v>
      </c>
      <c r="AN148" s="79">
        <v>280.56</v>
      </c>
      <c r="AO148" s="79">
        <v>284</v>
      </c>
      <c r="AP148" s="79">
        <v>380</v>
      </c>
      <c r="AQ148" s="79">
        <v>390</v>
      </c>
      <c r="AR148" s="79">
        <v>385</v>
      </c>
      <c r="AS148" s="79">
        <v>2342.5</v>
      </c>
      <c r="AT148" s="79">
        <v>295</v>
      </c>
      <c r="AU148" s="79">
        <v>296.56</v>
      </c>
      <c r="AV148" s="79">
        <v>310</v>
      </c>
      <c r="AW148" s="79">
        <v>370</v>
      </c>
      <c r="AX148" s="79">
        <v>380</v>
      </c>
      <c r="AY148" s="79">
        <v>375</v>
      </c>
      <c r="AZ148" s="79">
        <v>370</v>
      </c>
      <c r="BA148" s="79">
        <v>374</v>
      </c>
      <c r="BB148" s="79">
        <v>372</v>
      </c>
      <c r="BC148" s="185">
        <v>2820</v>
      </c>
      <c r="BD148" s="79">
        <v>2940</v>
      </c>
      <c r="BE148" s="79">
        <v>2880</v>
      </c>
      <c r="BH148" s="79">
        <v>293.7</v>
      </c>
      <c r="BI148" s="79">
        <v>312.5</v>
      </c>
      <c r="BJ148" s="79">
        <v>24800</v>
      </c>
      <c r="BK148" s="79">
        <v>337.41</v>
      </c>
      <c r="BL148" s="182"/>
      <c r="BM148" s="79">
        <v>275</v>
      </c>
      <c r="BN148" s="174">
        <v>252.5</v>
      </c>
      <c r="BO148" s="80">
        <v>245</v>
      </c>
      <c r="BP148" s="79">
        <v>265</v>
      </c>
      <c r="BQ148" s="79">
        <v>300</v>
      </c>
      <c r="BR148" s="79">
        <v>304.20999999999998</v>
      </c>
      <c r="BS148" s="79">
        <v>247.5</v>
      </c>
      <c r="BT148" s="79">
        <v>325</v>
      </c>
      <c r="BU148" s="174">
        <v>300</v>
      </c>
      <c r="BV148" s="79">
        <v>330</v>
      </c>
      <c r="BW148" s="79">
        <v>315</v>
      </c>
      <c r="BX148" s="79">
        <v>450</v>
      </c>
      <c r="BY148" s="79">
        <v>470</v>
      </c>
      <c r="BZ148" s="79">
        <v>460</v>
      </c>
    </row>
    <row r="149" spans="1:78" x14ac:dyDescent="0.35">
      <c r="A149" s="104">
        <v>44155</v>
      </c>
      <c r="B149" s="79">
        <v>255</v>
      </c>
      <c r="C149" s="79">
        <v>240</v>
      </c>
      <c r="D149" s="79">
        <v>253</v>
      </c>
      <c r="E149" s="79">
        <v>240</v>
      </c>
      <c r="F149" s="79">
        <v>290</v>
      </c>
      <c r="G149" s="79">
        <v>260</v>
      </c>
      <c r="H149" s="79">
        <v>285</v>
      </c>
      <c r="I149" s="79">
        <v>399</v>
      </c>
      <c r="J149" s="79">
        <v>305</v>
      </c>
      <c r="K149" s="79">
        <v>271</v>
      </c>
      <c r="L149" s="79">
        <v>280</v>
      </c>
      <c r="M149" s="79">
        <v>300</v>
      </c>
      <c r="N149" s="79">
        <v>290</v>
      </c>
      <c r="O149" s="79">
        <v>280</v>
      </c>
      <c r="P149" s="185">
        <v>282.5</v>
      </c>
      <c r="Q149" s="79">
        <v>316</v>
      </c>
      <c r="R149" s="79">
        <v>280.25</v>
      </c>
      <c r="S149" s="79">
        <v>145</v>
      </c>
      <c r="T149" s="79">
        <v>305</v>
      </c>
      <c r="U149" s="79">
        <v>170</v>
      </c>
      <c r="V149" s="79">
        <v>300</v>
      </c>
      <c r="W149" s="185">
        <v>392</v>
      </c>
      <c r="X149" s="79">
        <v>395</v>
      </c>
      <c r="Y149" s="79">
        <v>393.5</v>
      </c>
      <c r="Z149" s="79">
        <v>392.5</v>
      </c>
      <c r="AA149" s="79">
        <v>379.5</v>
      </c>
      <c r="AB149" s="79">
        <v>170</v>
      </c>
      <c r="AC149" s="79">
        <v>185</v>
      </c>
      <c r="AD149" s="79">
        <v>177.5</v>
      </c>
      <c r="AE149" s="185">
        <v>303</v>
      </c>
      <c r="AF149" s="79">
        <v>325</v>
      </c>
      <c r="AG149" s="79">
        <v>242.5</v>
      </c>
      <c r="AH149" s="79">
        <v>247.5</v>
      </c>
      <c r="AI149" s="79">
        <v>230</v>
      </c>
      <c r="AJ149" s="79"/>
      <c r="AK149" s="79">
        <v>107.5</v>
      </c>
      <c r="AL149" s="79">
        <v>127.5</v>
      </c>
      <c r="AM149" s="79">
        <v>147.5</v>
      </c>
      <c r="AN149" s="79">
        <v>303.27</v>
      </c>
      <c r="AO149" s="79">
        <v>317.5</v>
      </c>
      <c r="AP149" s="79">
        <v>400</v>
      </c>
      <c r="AQ149" s="79">
        <v>415</v>
      </c>
      <c r="AR149" s="79">
        <v>407.5</v>
      </c>
      <c r="AS149" s="79">
        <v>2397.5</v>
      </c>
      <c r="AT149" s="79">
        <v>313.5</v>
      </c>
      <c r="AU149" s="79">
        <v>319.27</v>
      </c>
      <c r="AV149" s="79">
        <v>331.5</v>
      </c>
      <c r="AW149" s="79">
        <v>375</v>
      </c>
      <c r="AX149" s="79">
        <v>380</v>
      </c>
      <c r="AY149" s="79">
        <v>377.5</v>
      </c>
      <c r="AZ149" s="79">
        <v>375</v>
      </c>
      <c r="BA149" s="79">
        <v>390</v>
      </c>
      <c r="BB149" s="79">
        <v>382.5</v>
      </c>
      <c r="BC149" s="185">
        <v>2820</v>
      </c>
      <c r="BD149" s="79">
        <v>2940</v>
      </c>
      <c r="BE149" s="79">
        <v>2880</v>
      </c>
      <c r="BH149" s="79">
        <v>303.3</v>
      </c>
      <c r="BI149" s="79">
        <v>337.5</v>
      </c>
      <c r="BJ149" s="79">
        <v>26100</v>
      </c>
      <c r="BK149" s="79">
        <v>355.76</v>
      </c>
      <c r="BL149" s="182"/>
      <c r="BM149" s="79">
        <v>300.5</v>
      </c>
      <c r="BN149" s="174">
        <v>252.5</v>
      </c>
      <c r="BO149" s="80">
        <v>245</v>
      </c>
      <c r="BP149" s="79">
        <v>265</v>
      </c>
      <c r="BQ149" s="79">
        <v>322.5</v>
      </c>
      <c r="BR149" s="79">
        <v>326.92</v>
      </c>
      <c r="BS149" s="79">
        <v>247.5</v>
      </c>
      <c r="BT149" s="79">
        <v>352</v>
      </c>
      <c r="BU149" s="174">
        <v>290</v>
      </c>
      <c r="BV149" s="79">
        <v>310</v>
      </c>
      <c r="BW149" s="79">
        <v>300</v>
      </c>
      <c r="BX149" s="79">
        <v>460</v>
      </c>
      <c r="BY149" s="79">
        <v>480</v>
      </c>
      <c r="BZ149" s="79">
        <v>470</v>
      </c>
    </row>
    <row r="150" spans="1:78" x14ac:dyDescent="0.35">
      <c r="A150" s="104">
        <v>44162</v>
      </c>
      <c r="B150" s="79">
        <v>255</v>
      </c>
      <c r="C150" s="79">
        <v>240</v>
      </c>
      <c r="D150" s="79">
        <v>253</v>
      </c>
      <c r="E150" s="79">
        <v>240</v>
      </c>
      <c r="F150" s="79">
        <v>290</v>
      </c>
      <c r="G150" s="79">
        <v>260</v>
      </c>
      <c r="H150" s="79">
        <v>285</v>
      </c>
      <c r="I150" s="79">
        <v>399</v>
      </c>
      <c r="J150" s="79">
        <v>305</v>
      </c>
      <c r="K150" s="79">
        <v>271</v>
      </c>
      <c r="L150" s="79">
        <v>280</v>
      </c>
      <c r="M150" s="79">
        <v>300</v>
      </c>
      <c r="N150" s="79">
        <v>290</v>
      </c>
      <c r="O150" s="79">
        <v>280</v>
      </c>
      <c r="P150" s="185">
        <v>282.5</v>
      </c>
      <c r="Q150" s="79">
        <v>316</v>
      </c>
      <c r="R150" s="79">
        <v>280.25</v>
      </c>
      <c r="S150" s="79">
        <v>155</v>
      </c>
      <c r="T150" s="79">
        <v>305</v>
      </c>
      <c r="U150" s="79">
        <v>170</v>
      </c>
      <c r="V150" s="79">
        <v>300</v>
      </c>
      <c r="W150" s="185">
        <v>450</v>
      </c>
      <c r="X150" s="79">
        <v>450</v>
      </c>
      <c r="Y150" s="79">
        <v>450</v>
      </c>
      <c r="Z150" s="79">
        <v>405</v>
      </c>
      <c r="AA150" s="79">
        <v>398</v>
      </c>
      <c r="AB150" s="79">
        <v>170</v>
      </c>
      <c r="AC150" s="79">
        <v>185</v>
      </c>
      <c r="AD150" s="79">
        <v>177.5</v>
      </c>
      <c r="AE150" s="185">
        <v>328</v>
      </c>
      <c r="AF150" s="79">
        <v>333</v>
      </c>
      <c r="AG150" s="79">
        <v>242.5</v>
      </c>
      <c r="AH150" s="79">
        <v>247.5</v>
      </c>
      <c r="AI150" s="79">
        <v>230</v>
      </c>
      <c r="AJ150" s="79"/>
      <c r="AK150" s="79">
        <v>112.5</v>
      </c>
      <c r="AL150" s="79">
        <v>127.5</v>
      </c>
      <c r="AM150" s="79">
        <v>147.5</v>
      </c>
      <c r="AN150" s="79">
        <v>322</v>
      </c>
      <c r="AO150" s="79">
        <v>333</v>
      </c>
      <c r="AP150" s="79">
        <v>460</v>
      </c>
      <c r="AQ150" s="79">
        <v>460</v>
      </c>
      <c r="AR150" s="79">
        <v>460</v>
      </c>
      <c r="AS150" s="79">
        <v>2622.5</v>
      </c>
      <c r="AT150" s="79">
        <v>332.5</v>
      </c>
      <c r="AU150" s="79">
        <v>338</v>
      </c>
      <c r="AV150" s="79">
        <v>349</v>
      </c>
      <c r="AW150" s="79">
        <v>375</v>
      </c>
      <c r="AX150" s="79">
        <v>380</v>
      </c>
      <c r="AY150" s="79">
        <v>377.5</v>
      </c>
      <c r="AZ150" s="79">
        <v>430</v>
      </c>
      <c r="BA150" s="79">
        <v>450</v>
      </c>
      <c r="BB150" s="79">
        <v>440</v>
      </c>
      <c r="BC150" s="185">
        <v>2850</v>
      </c>
      <c r="BD150" s="79">
        <v>2950</v>
      </c>
      <c r="BE150" s="79">
        <v>2900</v>
      </c>
      <c r="BH150" s="79">
        <v>313.5</v>
      </c>
      <c r="BI150" s="79">
        <v>337.5</v>
      </c>
      <c r="BJ150" s="79">
        <v>25300</v>
      </c>
      <c r="BK150" s="79">
        <v>365.18</v>
      </c>
      <c r="BL150" s="182"/>
      <c r="BM150" s="79">
        <v>315.5</v>
      </c>
      <c r="BN150" s="174">
        <v>252.5</v>
      </c>
      <c r="BO150" s="80">
        <v>245</v>
      </c>
      <c r="BP150" s="79">
        <v>265</v>
      </c>
      <c r="BQ150" s="79">
        <v>322.5</v>
      </c>
      <c r="BR150" s="79">
        <v>345.65</v>
      </c>
      <c r="BS150" s="79">
        <v>247.5</v>
      </c>
      <c r="BT150" s="79">
        <v>365</v>
      </c>
      <c r="BU150" s="174">
        <v>290</v>
      </c>
      <c r="BV150" s="79">
        <v>310</v>
      </c>
      <c r="BW150" s="79">
        <v>300</v>
      </c>
      <c r="BX150" s="79">
        <v>460</v>
      </c>
      <c r="BY150" s="79">
        <v>480</v>
      </c>
      <c r="BZ150" s="79">
        <v>470</v>
      </c>
    </row>
    <row r="151" spans="1:78" x14ac:dyDescent="0.35">
      <c r="A151" s="104">
        <v>44169</v>
      </c>
      <c r="B151" s="79">
        <v>255</v>
      </c>
      <c r="C151" s="79">
        <v>240</v>
      </c>
      <c r="D151" s="79">
        <v>253</v>
      </c>
      <c r="E151" s="79">
        <v>240</v>
      </c>
      <c r="F151" s="79">
        <v>290</v>
      </c>
      <c r="G151" s="79">
        <v>260</v>
      </c>
      <c r="H151" s="79">
        <v>285</v>
      </c>
      <c r="I151" s="79">
        <v>399</v>
      </c>
      <c r="J151" s="79">
        <v>305</v>
      </c>
      <c r="K151" s="79">
        <v>271</v>
      </c>
      <c r="L151" s="79">
        <v>280</v>
      </c>
      <c r="M151" s="79">
        <v>300</v>
      </c>
      <c r="N151" s="79">
        <v>290</v>
      </c>
      <c r="O151" s="79">
        <v>280</v>
      </c>
      <c r="P151" s="185">
        <v>282.5</v>
      </c>
      <c r="Q151" s="79">
        <v>316</v>
      </c>
      <c r="R151" s="79">
        <v>280.25</v>
      </c>
      <c r="S151" s="79">
        <v>160</v>
      </c>
      <c r="T151" s="79">
        <v>305</v>
      </c>
      <c r="U151" s="79">
        <v>170</v>
      </c>
      <c r="V151" s="79">
        <v>300</v>
      </c>
      <c r="W151" s="185">
        <v>455</v>
      </c>
      <c r="X151" s="79">
        <v>465</v>
      </c>
      <c r="Y151" s="79">
        <v>460</v>
      </c>
      <c r="Z151" s="79">
        <v>420</v>
      </c>
      <c r="AA151" s="79">
        <v>442</v>
      </c>
      <c r="AB151" s="79">
        <v>170</v>
      </c>
      <c r="AC151" s="79">
        <v>185</v>
      </c>
      <c r="AD151" s="79">
        <v>177.5</v>
      </c>
      <c r="AE151" s="185">
        <v>340</v>
      </c>
      <c r="AF151" s="79">
        <v>345</v>
      </c>
      <c r="AG151" s="79">
        <v>242.5</v>
      </c>
      <c r="AH151" s="79">
        <v>247.5</v>
      </c>
      <c r="AI151" s="79">
        <v>230</v>
      </c>
      <c r="AJ151" s="79"/>
      <c r="AK151" s="79">
        <v>112.5</v>
      </c>
      <c r="AL151" s="79">
        <v>127.5</v>
      </c>
      <c r="AM151" s="79">
        <v>147.5</v>
      </c>
      <c r="AN151" s="79">
        <v>334.47</v>
      </c>
      <c r="AO151" s="79">
        <v>341</v>
      </c>
      <c r="AP151" s="79">
        <v>478</v>
      </c>
      <c r="AQ151" s="79">
        <v>478</v>
      </c>
      <c r="AR151" s="79">
        <v>478</v>
      </c>
      <c r="AS151" s="79">
        <v>2762.5</v>
      </c>
      <c r="AT151" s="79">
        <v>350</v>
      </c>
      <c r="AU151" s="79">
        <v>350.47</v>
      </c>
      <c r="AV151" s="79">
        <v>367</v>
      </c>
      <c r="AW151" s="79">
        <v>380</v>
      </c>
      <c r="AX151" s="79">
        <v>385</v>
      </c>
      <c r="AY151" s="79">
        <v>382.5</v>
      </c>
      <c r="AZ151" s="79">
        <v>433</v>
      </c>
      <c r="BA151" s="79">
        <v>460</v>
      </c>
      <c r="BB151" s="79">
        <v>446.5</v>
      </c>
      <c r="BC151" s="185">
        <v>2850</v>
      </c>
      <c r="BD151" s="79">
        <v>2950</v>
      </c>
      <c r="BE151" s="79">
        <v>2900</v>
      </c>
      <c r="BH151" s="79">
        <v>325.7</v>
      </c>
      <c r="BI151" s="79">
        <v>352.5</v>
      </c>
      <c r="BJ151" s="79">
        <v>26200</v>
      </c>
      <c r="BK151" s="79">
        <v>380.65</v>
      </c>
      <c r="BL151" s="182"/>
      <c r="BM151" s="79">
        <v>329</v>
      </c>
      <c r="BN151" s="174">
        <v>252.5</v>
      </c>
      <c r="BO151" s="80">
        <v>245</v>
      </c>
      <c r="BP151" s="79">
        <v>265</v>
      </c>
      <c r="BQ151" s="79">
        <v>340.5</v>
      </c>
      <c r="BR151" s="79">
        <v>358.68</v>
      </c>
      <c r="BS151" s="79">
        <v>247.5</v>
      </c>
      <c r="BT151" s="79">
        <v>382</v>
      </c>
      <c r="BU151" s="174">
        <v>290</v>
      </c>
      <c r="BV151" s="79">
        <v>310</v>
      </c>
      <c r="BW151" s="79">
        <v>300</v>
      </c>
      <c r="BX151" s="79">
        <v>460</v>
      </c>
      <c r="BY151" s="79">
        <v>480</v>
      </c>
      <c r="BZ151" s="79">
        <v>470</v>
      </c>
    </row>
    <row r="152" spans="1:78" x14ac:dyDescent="0.35">
      <c r="A152" s="104">
        <v>44176</v>
      </c>
      <c r="B152" s="79">
        <v>335</v>
      </c>
      <c r="C152" s="79">
        <v>310</v>
      </c>
      <c r="D152" s="79">
        <v>305</v>
      </c>
      <c r="E152" s="79">
        <v>320</v>
      </c>
      <c r="F152" s="79">
        <v>370</v>
      </c>
      <c r="G152" s="79">
        <v>340</v>
      </c>
      <c r="H152" s="79">
        <v>365</v>
      </c>
      <c r="I152" s="79">
        <v>479</v>
      </c>
      <c r="J152" s="79">
        <v>385</v>
      </c>
      <c r="K152" s="79">
        <v>371</v>
      </c>
      <c r="L152" s="79">
        <v>330</v>
      </c>
      <c r="M152" s="79">
        <v>380</v>
      </c>
      <c r="N152" s="79">
        <v>390</v>
      </c>
      <c r="O152" s="79">
        <v>330</v>
      </c>
      <c r="P152" s="185">
        <v>339.5</v>
      </c>
      <c r="Q152" s="79">
        <v>316</v>
      </c>
      <c r="R152" s="79">
        <v>344.5</v>
      </c>
      <c r="S152" s="79">
        <v>174</v>
      </c>
      <c r="T152" s="79">
        <v>385</v>
      </c>
      <c r="U152" s="79">
        <v>250</v>
      </c>
      <c r="V152" s="79">
        <v>380</v>
      </c>
      <c r="W152" s="185">
        <v>470</v>
      </c>
      <c r="X152" s="79">
        <v>480</v>
      </c>
      <c r="Y152" s="79">
        <v>475</v>
      </c>
      <c r="Z152" s="79">
        <v>447.5</v>
      </c>
      <c r="AA152" s="79">
        <v>462</v>
      </c>
      <c r="AB152" s="79">
        <v>170</v>
      </c>
      <c r="AC152" s="79">
        <v>185</v>
      </c>
      <c r="AD152" s="79">
        <v>177.5</v>
      </c>
      <c r="AE152" s="185">
        <v>366.5</v>
      </c>
      <c r="AF152" s="79">
        <v>371.5</v>
      </c>
      <c r="AG152" s="79">
        <v>242.5</v>
      </c>
      <c r="AH152" s="79">
        <v>247.5</v>
      </c>
      <c r="AI152" s="79">
        <v>230</v>
      </c>
      <c r="AJ152" s="79"/>
      <c r="AK152" s="79">
        <v>122.5</v>
      </c>
      <c r="AL152" s="79">
        <v>152.5</v>
      </c>
      <c r="AM152" s="79">
        <v>172.5</v>
      </c>
      <c r="AN152" s="79">
        <v>358.88</v>
      </c>
      <c r="AO152" s="79">
        <v>379.5</v>
      </c>
      <c r="AP152" s="79">
        <v>478</v>
      </c>
      <c r="AQ152" s="79">
        <v>485</v>
      </c>
      <c r="AR152" s="79">
        <v>481.5</v>
      </c>
      <c r="AS152" s="79">
        <v>3020</v>
      </c>
      <c r="AT152" s="79">
        <v>400</v>
      </c>
      <c r="AU152" s="79">
        <v>377.88</v>
      </c>
      <c r="AV152" s="79">
        <v>398.5</v>
      </c>
      <c r="AW152" s="79">
        <v>420</v>
      </c>
      <c r="AX152" s="79">
        <v>420</v>
      </c>
      <c r="AY152" s="79">
        <v>420</v>
      </c>
      <c r="AZ152" s="79">
        <v>450</v>
      </c>
      <c r="BA152" s="79">
        <v>460</v>
      </c>
      <c r="BB152" s="79">
        <v>455</v>
      </c>
      <c r="BC152" s="185">
        <v>2850</v>
      </c>
      <c r="BD152" s="79">
        <v>2950</v>
      </c>
      <c r="BE152" s="79">
        <v>2900</v>
      </c>
      <c r="BH152" s="79">
        <v>346</v>
      </c>
      <c r="BI152" s="79">
        <v>370</v>
      </c>
      <c r="BJ152" s="79">
        <v>25600</v>
      </c>
      <c r="BK152" s="79">
        <v>401.81</v>
      </c>
      <c r="BL152" s="182"/>
      <c r="BM152" s="79">
        <v>364</v>
      </c>
      <c r="BN152" s="174">
        <v>252.5</v>
      </c>
      <c r="BO152" s="80">
        <v>245</v>
      </c>
      <c r="BP152" s="79">
        <v>335</v>
      </c>
      <c r="BQ152" s="79">
        <v>340.5</v>
      </c>
      <c r="BR152" s="79">
        <v>386.35</v>
      </c>
      <c r="BS152" s="79">
        <v>247.5</v>
      </c>
      <c r="BT152" s="79">
        <v>435</v>
      </c>
      <c r="BU152" s="174">
        <v>290</v>
      </c>
      <c r="BV152" s="79">
        <v>310</v>
      </c>
      <c r="BW152" s="79">
        <v>300</v>
      </c>
      <c r="BX152" s="79">
        <v>460</v>
      </c>
      <c r="BY152" s="79">
        <v>480</v>
      </c>
      <c r="BZ152" s="79">
        <v>470</v>
      </c>
    </row>
    <row r="153" spans="1:78" x14ac:dyDescent="0.35">
      <c r="A153" s="104">
        <v>44183</v>
      </c>
      <c r="B153" s="79">
        <v>335</v>
      </c>
      <c r="C153" s="79">
        <v>310</v>
      </c>
      <c r="D153" s="79">
        <v>305</v>
      </c>
      <c r="E153" s="79">
        <v>320</v>
      </c>
      <c r="F153" s="79">
        <v>370</v>
      </c>
      <c r="G153" s="79">
        <v>340</v>
      </c>
      <c r="H153" s="79">
        <v>365</v>
      </c>
      <c r="I153" s="79">
        <v>479</v>
      </c>
      <c r="J153" s="79">
        <v>385</v>
      </c>
      <c r="K153" s="79">
        <v>371</v>
      </c>
      <c r="L153" s="79">
        <v>330</v>
      </c>
      <c r="M153" s="79">
        <v>380</v>
      </c>
      <c r="N153" s="79">
        <v>390</v>
      </c>
      <c r="O153" s="79">
        <v>330</v>
      </c>
      <c r="P153" s="185">
        <v>339.5</v>
      </c>
      <c r="Q153" s="79">
        <v>316</v>
      </c>
      <c r="R153" s="79">
        <v>344.5</v>
      </c>
      <c r="S153" s="79">
        <v>175</v>
      </c>
      <c r="T153" s="79">
        <v>385</v>
      </c>
      <c r="U153" s="79">
        <v>250</v>
      </c>
      <c r="V153" s="79">
        <v>380</v>
      </c>
      <c r="W153" s="185">
        <v>495</v>
      </c>
      <c r="X153" s="79">
        <v>520</v>
      </c>
      <c r="Y153" s="79">
        <v>507.5</v>
      </c>
      <c r="Z153" s="79">
        <v>490</v>
      </c>
      <c r="AA153" s="79">
        <v>484.5</v>
      </c>
      <c r="AB153" s="79">
        <v>200</v>
      </c>
      <c r="AC153" s="79">
        <v>200</v>
      </c>
      <c r="AD153" s="79">
        <v>200</v>
      </c>
      <c r="AE153" s="185">
        <v>419.5</v>
      </c>
      <c r="AF153" s="79">
        <v>424.5</v>
      </c>
      <c r="AG153" s="79">
        <v>297.5</v>
      </c>
      <c r="AH153" s="79">
        <v>302.5</v>
      </c>
      <c r="AI153" s="79">
        <v>262.5</v>
      </c>
      <c r="AJ153" s="79"/>
      <c r="AK153" s="79">
        <v>127.5</v>
      </c>
      <c r="AL153" s="79">
        <v>152.5</v>
      </c>
      <c r="AM153" s="79">
        <v>172.5</v>
      </c>
      <c r="AN153" s="79">
        <v>409.19</v>
      </c>
      <c r="AO153" s="79">
        <v>407</v>
      </c>
      <c r="AP153" s="79">
        <v>495</v>
      </c>
      <c r="AQ153" s="79">
        <v>500</v>
      </c>
      <c r="AR153" s="79">
        <v>497.5</v>
      </c>
      <c r="AS153" s="79">
        <v>3345</v>
      </c>
      <c r="AT153" s="79">
        <v>430</v>
      </c>
      <c r="AU153" s="79">
        <v>428.19</v>
      </c>
      <c r="AV153" s="79">
        <v>460</v>
      </c>
      <c r="AW153" s="79">
        <v>435</v>
      </c>
      <c r="AX153" s="79">
        <v>435</v>
      </c>
      <c r="AY153" s="79">
        <v>435</v>
      </c>
      <c r="AZ153" s="79">
        <v>475</v>
      </c>
      <c r="BA153" s="79">
        <v>500</v>
      </c>
      <c r="BB153" s="79">
        <v>487.5</v>
      </c>
      <c r="BC153" s="185">
        <v>2850</v>
      </c>
      <c r="BD153" s="79">
        <v>2970</v>
      </c>
      <c r="BE153" s="79">
        <v>2910</v>
      </c>
      <c r="BH153" s="79">
        <v>398</v>
      </c>
      <c r="BI153" s="79">
        <v>400</v>
      </c>
      <c r="BJ153" s="79">
        <v>26600</v>
      </c>
      <c r="BK153" s="79">
        <v>428.83</v>
      </c>
      <c r="BL153" s="182"/>
      <c r="BM153" s="79">
        <v>397</v>
      </c>
      <c r="BN153" s="174">
        <v>305</v>
      </c>
      <c r="BO153" s="80">
        <v>275</v>
      </c>
      <c r="BP153" s="79">
        <v>335</v>
      </c>
      <c r="BQ153" s="79">
        <v>356.5</v>
      </c>
      <c r="BR153" s="79">
        <v>436.66</v>
      </c>
      <c r="BS153" s="79">
        <v>287.5</v>
      </c>
      <c r="BT153" s="79">
        <v>465</v>
      </c>
      <c r="BU153" s="174">
        <v>340</v>
      </c>
      <c r="BV153" s="79">
        <v>350</v>
      </c>
      <c r="BW153" s="79">
        <v>345</v>
      </c>
      <c r="BX153" s="79">
        <v>520</v>
      </c>
      <c r="BY153" s="79">
        <v>545</v>
      </c>
      <c r="BZ153" s="79">
        <v>532.5</v>
      </c>
    </row>
    <row r="154" spans="1:78" x14ac:dyDescent="0.35">
      <c r="A154" s="104">
        <v>44190</v>
      </c>
      <c r="B154" s="79">
        <v>335</v>
      </c>
      <c r="C154" s="79">
        <v>310</v>
      </c>
      <c r="D154" s="79">
        <v>305</v>
      </c>
      <c r="E154" s="79">
        <v>320</v>
      </c>
      <c r="F154" s="79">
        <v>370</v>
      </c>
      <c r="G154" s="79">
        <v>340</v>
      </c>
      <c r="H154" s="79">
        <v>365</v>
      </c>
      <c r="I154" s="79">
        <v>479</v>
      </c>
      <c r="J154" s="79">
        <v>385</v>
      </c>
      <c r="K154" s="79">
        <v>371</v>
      </c>
      <c r="L154" s="79">
        <v>330</v>
      </c>
      <c r="M154" s="79">
        <v>380</v>
      </c>
      <c r="N154" s="79">
        <v>390</v>
      </c>
      <c r="O154" s="79">
        <v>330</v>
      </c>
      <c r="P154" s="185">
        <v>434</v>
      </c>
      <c r="Q154" s="79">
        <v>415</v>
      </c>
      <c r="R154" s="79">
        <v>439</v>
      </c>
      <c r="S154" s="79">
        <v>188</v>
      </c>
      <c r="T154" s="79">
        <v>385</v>
      </c>
      <c r="U154" s="79">
        <v>250</v>
      </c>
      <c r="V154" s="79">
        <v>380</v>
      </c>
      <c r="W154" s="185">
        <v>550</v>
      </c>
      <c r="X154" s="79">
        <v>560</v>
      </c>
      <c r="Y154" s="79">
        <v>555</v>
      </c>
      <c r="Z154" s="79">
        <v>500</v>
      </c>
      <c r="AA154" s="79">
        <v>547</v>
      </c>
      <c r="AB154" s="79">
        <v>200</v>
      </c>
      <c r="AC154" s="79">
        <v>200</v>
      </c>
      <c r="AD154" s="79">
        <v>200</v>
      </c>
      <c r="AE154" s="185">
        <v>446.5</v>
      </c>
      <c r="AF154" s="79">
        <v>451.5</v>
      </c>
      <c r="AG154" s="79">
        <v>297.5</v>
      </c>
      <c r="AH154" s="79">
        <v>302.5</v>
      </c>
      <c r="AI154" s="79">
        <v>262.5</v>
      </c>
      <c r="AJ154" s="79"/>
      <c r="AK154" s="79">
        <v>127.5</v>
      </c>
      <c r="AL154" s="79">
        <v>152.5</v>
      </c>
      <c r="AM154" s="79">
        <v>172.5</v>
      </c>
      <c r="AN154" s="79">
        <v>442.9</v>
      </c>
      <c r="AO154" s="79">
        <v>451</v>
      </c>
      <c r="AP154" s="79">
        <v>520</v>
      </c>
      <c r="AQ154" s="79">
        <v>525</v>
      </c>
      <c r="AR154" s="79">
        <v>522.5</v>
      </c>
      <c r="AS154" s="79">
        <v>3345</v>
      </c>
      <c r="AT154" s="79">
        <v>430</v>
      </c>
      <c r="AU154" s="79">
        <v>461.9</v>
      </c>
      <c r="AV154" s="79">
        <v>475</v>
      </c>
      <c r="AW154" s="79">
        <v>515</v>
      </c>
      <c r="AX154" s="79">
        <v>530</v>
      </c>
      <c r="AY154" s="79">
        <v>522.5</v>
      </c>
      <c r="AZ154" s="79">
        <v>500</v>
      </c>
      <c r="BA154" s="79">
        <v>510</v>
      </c>
      <c r="BB154" s="79">
        <v>505</v>
      </c>
      <c r="BC154" s="185">
        <v>3000</v>
      </c>
      <c r="BD154" s="79">
        <v>3070</v>
      </c>
      <c r="BE154" s="79">
        <v>3035</v>
      </c>
      <c r="BH154" s="79">
        <v>435.63</v>
      </c>
      <c r="BI154" s="79">
        <v>420</v>
      </c>
      <c r="BJ154" s="79">
        <v>27100</v>
      </c>
      <c r="BK154" s="79">
        <v>461.63</v>
      </c>
      <c r="BL154" s="182"/>
      <c r="BM154" s="79">
        <v>431</v>
      </c>
      <c r="BN154" s="174">
        <v>305</v>
      </c>
      <c r="BO154" s="80">
        <v>275</v>
      </c>
      <c r="BP154" s="79">
        <v>335</v>
      </c>
      <c r="BQ154" s="79">
        <v>395</v>
      </c>
      <c r="BR154" s="79">
        <v>470.37</v>
      </c>
      <c r="BS154" s="79">
        <v>287.5</v>
      </c>
      <c r="BT154" s="79">
        <v>490</v>
      </c>
      <c r="BU154" s="174">
        <v>340</v>
      </c>
      <c r="BV154" s="79">
        <v>350</v>
      </c>
      <c r="BW154" s="79">
        <v>345</v>
      </c>
      <c r="BX154" s="79">
        <v>530</v>
      </c>
      <c r="BY154" s="79">
        <v>560</v>
      </c>
      <c r="BZ154" s="79">
        <v>545</v>
      </c>
    </row>
    <row r="155" spans="1:78" x14ac:dyDescent="0.35">
      <c r="A155" s="104">
        <v>44197</v>
      </c>
      <c r="B155" s="79">
        <v>335</v>
      </c>
      <c r="C155" s="79">
        <v>310</v>
      </c>
      <c r="D155" s="79">
        <v>305</v>
      </c>
      <c r="E155" s="79">
        <v>320</v>
      </c>
      <c r="F155" s="79">
        <v>370</v>
      </c>
      <c r="G155" s="79">
        <v>340</v>
      </c>
      <c r="H155" s="79">
        <v>365</v>
      </c>
      <c r="I155" s="79">
        <v>479</v>
      </c>
      <c r="J155" s="79">
        <v>385</v>
      </c>
      <c r="K155" s="79">
        <v>371</v>
      </c>
      <c r="L155" s="79">
        <v>330</v>
      </c>
      <c r="M155" s="79">
        <v>380</v>
      </c>
      <c r="N155" s="79">
        <v>390</v>
      </c>
      <c r="O155" s="79">
        <v>330</v>
      </c>
      <c r="P155" s="185">
        <v>443</v>
      </c>
      <c r="Q155" s="79">
        <v>415</v>
      </c>
      <c r="R155" s="79">
        <v>448</v>
      </c>
      <c r="S155" s="79">
        <v>188</v>
      </c>
      <c r="T155" s="79">
        <v>385</v>
      </c>
      <c r="U155" s="79">
        <v>250</v>
      </c>
      <c r="V155" s="79">
        <v>380</v>
      </c>
      <c r="W155" s="185">
        <v>550</v>
      </c>
      <c r="X155" s="79">
        <v>560</v>
      </c>
      <c r="Y155" s="79">
        <v>555</v>
      </c>
      <c r="Z155" s="79">
        <v>520</v>
      </c>
      <c r="AA155" s="79">
        <v>547</v>
      </c>
      <c r="AB155" s="79">
        <v>200</v>
      </c>
      <c r="AC155" s="79">
        <v>200</v>
      </c>
      <c r="AD155" s="79">
        <v>200</v>
      </c>
      <c r="AE155" s="185">
        <v>446.5</v>
      </c>
      <c r="AF155" s="79">
        <v>451.5</v>
      </c>
      <c r="AG155" s="79">
        <v>297.5</v>
      </c>
      <c r="AH155" s="79">
        <v>302.5</v>
      </c>
      <c r="AI155" s="79">
        <v>262.5</v>
      </c>
      <c r="AJ155" s="79"/>
      <c r="AK155" s="79">
        <v>127.5</v>
      </c>
      <c r="AL155" s="79">
        <v>152.5</v>
      </c>
      <c r="AM155" s="79">
        <v>172.5</v>
      </c>
      <c r="AN155" s="79">
        <v>445.17</v>
      </c>
      <c r="AO155" s="79">
        <v>451</v>
      </c>
      <c r="AP155" s="79">
        <v>520</v>
      </c>
      <c r="AQ155" s="79">
        <v>525</v>
      </c>
      <c r="AR155" s="79">
        <v>522.5</v>
      </c>
      <c r="AS155" s="79">
        <v>3382.5</v>
      </c>
      <c r="AT155" s="79">
        <v>459</v>
      </c>
      <c r="AU155" s="79">
        <v>464.17</v>
      </c>
      <c r="AV155" s="79">
        <v>475</v>
      </c>
      <c r="AW155" s="79">
        <v>515</v>
      </c>
      <c r="AX155" s="79">
        <v>530</v>
      </c>
      <c r="AY155" s="79">
        <v>522.5</v>
      </c>
      <c r="AZ155" s="79">
        <v>530</v>
      </c>
      <c r="BA155" s="79">
        <v>530</v>
      </c>
      <c r="BB155" s="79">
        <v>530</v>
      </c>
      <c r="BC155" s="185">
        <v>3000</v>
      </c>
      <c r="BD155" s="79">
        <v>3090</v>
      </c>
      <c r="BE155" s="79">
        <v>3045</v>
      </c>
      <c r="BH155" s="79">
        <v>442.25</v>
      </c>
      <c r="BI155" s="79">
        <v>417.5</v>
      </c>
      <c r="BJ155" s="79">
        <v>27100</v>
      </c>
      <c r="BK155" s="79">
        <v>458.02</v>
      </c>
      <c r="BL155" s="182"/>
      <c r="BM155" s="79">
        <v>431</v>
      </c>
      <c r="BN155" s="174">
        <v>305</v>
      </c>
      <c r="BO155" s="80">
        <v>275</v>
      </c>
      <c r="BP155" s="79">
        <v>335</v>
      </c>
      <c r="BQ155" s="79">
        <v>395</v>
      </c>
      <c r="BR155" s="79">
        <v>472.64</v>
      </c>
      <c r="BS155" s="79">
        <v>287.5</v>
      </c>
      <c r="BT155" s="79">
        <v>490</v>
      </c>
      <c r="BU155" s="174">
        <v>340</v>
      </c>
      <c r="BV155" s="79">
        <v>350</v>
      </c>
      <c r="BW155" s="79">
        <v>345</v>
      </c>
      <c r="BX155" s="79">
        <v>580</v>
      </c>
      <c r="BY155" s="79">
        <v>610</v>
      </c>
      <c r="BZ155" s="79">
        <v>595</v>
      </c>
    </row>
    <row r="156" spans="1:78" x14ac:dyDescent="0.35">
      <c r="A156" s="104">
        <v>44204</v>
      </c>
      <c r="B156" s="79">
        <v>335</v>
      </c>
      <c r="C156" s="79">
        <v>400</v>
      </c>
      <c r="D156" s="79">
        <v>415</v>
      </c>
      <c r="E156" s="79">
        <v>320</v>
      </c>
      <c r="F156" s="79">
        <v>370</v>
      </c>
      <c r="G156" s="79">
        <v>430</v>
      </c>
      <c r="H156" s="79">
        <v>460</v>
      </c>
      <c r="I156" s="79">
        <v>479</v>
      </c>
      <c r="J156" s="79">
        <v>385</v>
      </c>
      <c r="K156" s="79">
        <v>471</v>
      </c>
      <c r="L156" s="79">
        <v>460</v>
      </c>
      <c r="M156" s="79">
        <v>380</v>
      </c>
      <c r="N156" s="79">
        <v>490</v>
      </c>
      <c r="O156" s="79">
        <v>460</v>
      </c>
      <c r="P156" s="185">
        <v>450.83</v>
      </c>
      <c r="Q156" s="79">
        <v>415</v>
      </c>
      <c r="R156" s="79">
        <v>463</v>
      </c>
      <c r="S156" s="79">
        <v>225</v>
      </c>
      <c r="T156" s="79">
        <v>385</v>
      </c>
      <c r="U156" s="79">
        <v>345</v>
      </c>
      <c r="V156" s="79">
        <v>380</v>
      </c>
      <c r="W156" s="185">
        <v>560</v>
      </c>
      <c r="X156" s="79">
        <v>575</v>
      </c>
      <c r="Y156" s="79">
        <v>567.5</v>
      </c>
      <c r="Z156" s="79">
        <v>520</v>
      </c>
      <c r="AA156" s="79">
        <v>547</v>
      </c>
      <c r="AB156" s="79">
        <v>200</v>
      </c>
      <c r="AC156" s="79">
        <v>200</v>
      </c>
      <c r="AD156" s="79">
        <v>200</v>
      </c>
      <c r="AE156" s="185">
        <v>456.5</v>
      </c>
      <c r="AF156" s="79">
        <v>461.5</v>
      </c>
      <c r="AG156" s="79">
        <v>297.5</v>
      </c>
      <c r="AH156" s="79">
        <v>302.5</v>
      </c>
      <c r="AI156" s="79">
        <v>262.5</v>
      </c>
      <c r="AJ156" s="79"/>
      <c r="AK156" s="79">
        <v>137.5</v>
      </c>
      <c r="AL156" s="79">
        <v>152.5</v>
      </c>
      <c r="AM156" s="79">
        <v>172.5</v>
      </c>
      <c r="AN156" s="79">
        <v>451.61</v>
      </c>
      <c r="AO156" s="79">
        <v>468</v>
      </c>
      <c r="AP156" s="79">
        <v>520</v>
      </c>
      <c r="AQ156" s="79">
        <v>525</v>
      </c>
      <c r="AR156" s="79">
        <v>522.5</v>
      </c>
      <c r="AS156" s="79">
        <v>3362.5</v>
      </c>
      <c r="AT156" s="79">
        <v>459</v>
      </c>
      <c r="AU156" s="79">
        <v>470.61</v>
      </c>
      <c r="AV156" s="79">
        <v>488.5</v>
      </c>
      <c r="AW156" s="79">
        <v>515</v>
      </c>
      <c r="AX156" s="79">
        <v>530</v>
      </c>
      <c r="AY156" s="79">
        <v>522.5</v>
      </c>
      <c r="AZ156" s="79">
        <v>550</v>
      </c>
      <c r="BA156" s="79">
        <v>555</v>
      </c>
      <c r="BB156" s="79">
        <v>552.5</v>
      </c>
      <c r="BC156" s="185">
        <v>3000</v>
      </c>
      <c r="BD156" s="79">
        <v>3130</v>
      </c>
      <c r="BE156" s="79">
        <v>3065</v>
      </c>
      <c r="BH156" s="79">
        <v>445.4</v>
      </c>
      <c r="BI156" s="79">
        <v>425</v>
      </c>
      <c r="BJ156" s="79">
        <v>27500</v>
      </c>
      <c r="BK156" s="79">
        <v>479.33</v>
      </c>
      <c r="BL156" s="182"/>
      <c r="BM156" s="79">
        <v>452.5</v>
      </c>
      <c r="BN156" s="174">
        <v>305</v>
      </c>
      <c r="BO156" s="80">
        <v>275</v>
      </c>
      <c r="BP156" s="79">
        <v>335</v>
      </c>
      <c r="BQ156" s="79">
        <v>395</v>
      </c>
      <c r="BR156" s="79">
        <v>477.11</v>
      </c>
      <c r="BS156" s="79">
        <v>287.5</v>
      </c>
      <c r="BT156" s="79">
        <v>485</v>
      </c>
      <c r="BU156" s="174">
        <v>340</v>
      </c>
      <c r="BV156" s="79">
        <v>350</v>
      </c>
      <c r="BW156" s="79">
        <v>345</v>
      </c>
      <c r="BX156" s="79">
        <v>645</v>
      </c>
      <c r="BY156" s="79">
        <v>675</v>
      </c>
      <c r="BZ156" s="79">
        <v>660</v>
      </c>
    </row>
    <row r="157" spans="1:78" x14ac:dyDescent="0.35">
      <c r="A157" s="104">
        <v>44211</v>
      </c>
      <c r="B157" s="79">
        <v>425</v>
      </c>
      <c r="C157" s="79">
        <v>400</v>
      </c>
      <c r="D157" s="79">
        <v>415</v>
      </c>
      <c r="E157" s="79">
        <v>410</v>
      </c>
      <c r="F157" s="79">
        <v>460</v>
      </c>
      <c r="G157" s="79">
        <v>430</v>
      </c>
      <c r="H157" s="79">
        <v>460</v>
      </c>
      <c r="I157" s="79">
        <v>569</v>
      </c>
      <c r="J157" s="79">
        <v>485</v>
      </c>
      <c r="K157" s="79">
        <v>471</v>
      </c>
      <c r="L157" s="79">
        <v>460</v>
      </c>
      <c r="M157" s="79">
        <v>480</v>
      </c>
      <c r="N157" s="79">
        <v>490</v>
      </c>
      <c r="O157" s="79">
        <v>460</v>
      </c>
      <c r="P157" s="185">
        <v>458.5</v>
      </c>
      <c r="Q157" s="79">
        <v>452.16</v>
      </c>
      <c r="R157" s="79">
        <v>472</v>
      </c>
      <c r="S157" s="79">
        <v>228</v>
      </c>
      <c r="T157" s="79">
        <v>445</v>
      </c>
      <c r="U157" s="79">
        <v>345</v>
      </c>
      <c r="V157" s="79">
        <v>480</v>
      </c>
      <c r="W157" s="185">
        <v>575</v>
      </c>
      <c r="X157" s="79">
        <v>575</v>
      </c>
      <c r="Y157" s="79">
        <v>575</v>
      </c>
      <c r="Z157" s="79">
        <v>555</v>
      </c>
      <c r="AA157" s="79">
        <v>563</v>
      </c>
      <c r="AB157" s="79">
        <v>200</v>
      </c>
      <c r="AC157" s="79">
        <v>200</v>
      </c>
      <c r="AD157" s="79">
        <v>200</v>
      </c>
      <c r="AE157" s="185">
        <v>437</v>
      </c>
      <c r="AF157" s="79">
        <v>442</v>
      </c>
      <c r="AG157" s="79">
        <v>387.5</v>
      </c>
      <c r="AH157" s="79">
        <v>400</v>
      </c>
      <c r="AI157" s="79">
        <v>342.5</v>
      </c>
      <c r="AJ157" s="79"/>
      <c r="AK157" s="79">
        <v>145</v>
      </c>
      <c r="AL157" s="79">
        <v>202.5</v>
      </c>
      <c r="AM157" s="79">
        <v>222.5</v>
      </c>
      <c r="AN157" s="79">
        <v>452.88</v>
      </c>
      <c r="AO157" s="79">
        <v>436</v>
      </c>
      <c r="AP157" s="79">
        <v>570</v>
      </c>
      <c r="AQ157" s="79">
        <v>575</v>
      </c>
      <c r="AR157" s="79">
        <v>572.5</v>
      </c>
      <c r="AS157" s="79">
        <v>3342.5</v>
      </c>
      <c r="AT157" s="79">
        <v>459</v>
      </c>
      <c r="AU157" s="79">
        <v>471.88</v>
      </c>
      <c r="AV157" s="79">
        <v>460</v>
      </c>
      <c r="AW157" s="79">
        <v>530</v>
      </c>
      <c r="AX157" s="79">
        <v>530</v>
      </c>
      <c r="AY157" s="79">
        <v>530</v>
      </c>
      <c r="AZ157" s="79">
        <v>550</v>
      </c>
      <c r="BA157" s="79">
        <v>555</v>
      </c>
      <c r="BB157" s="79">
        <v>552.5</v>
      </c>
      <c r="BC157" s="185">
        <v>3230</v>
      </c>
      <c r="BD157" s="79">
        <v>3240</v>
      </c>
      <c r="BE157" s="79">
        <v>3235</v>
      </c>
      <c r="BH157" s="79">
        <v>443</v>
      </c>
      <c r="BI157" s="79">
        <v>412.5</v>
      </c>
      <c r="BJ157" s="79">
        <v>26600</v>
      </c>
      <c r="BK157" s="79">
        <v>480.38</v>
      </c>
      <c r="BL157" s="182"/>
      <c r="BM157" s="79">
        <v>426</v>
      </c>
      <c r="BN157" s="174">
        <v>395</v>
      </c>
      <c r="BO157" s="80">
        <v>357.5</v>
      </c>
      <c r="BP157" s="79">
        <v>395</v>
      </c>
      <c r="BQ157" s="79">
        <v>445</v>
      </c>
      <c r="BR157" s="79">
        <v>477.07</v>
      </c>
      <c r="BS157" s="79">
        <v>350</v>
      </c>
      <c r="BT157" s="79">
        <v>476.5</v>
      </c>
      <c r="BU157" s="174">
        <v>340</v>
      </c>
      <c r="BV157" s="79">
        <v>350</v>
      </c>
      <c r="BW157" s="79">
        <v>345</v>
      </c>
      <c r="BX157" s="79">
        <v>645</v>
      </c>
      <c r="BY157" s="79">
        <v>675</v>
      </c>
      <c r="BZ157" s="79">
        <v>660</v>
      </c>
    </row>
    <row r="158" spans="1:78" x14ac:dyDescent="0.35">
      <c r="A158" s="104">
        <v>44218</v>
      </c>
      <c r="B158" s="79">
        <v>425</v>
      </c>
      <c r="C158" s="79">
        <v>400</v>
      </c>
      <c r="D158" s="79">
        <v>415</v>
      </c>
      <c r="E158" s="79">
        <v>410</v>
      </c>
      <c r="F158" s="79">
        <v>460</v>
      </c>
      <c r="G158" s="79">
        <v>430</v>
      </c>
      <c r="H158" s="79">
        <v>460</v>
      </c>
      <c r="I158" s="79">
        <v>569</v>
      </c>
      <c r="J158" s="79">
        <v>485</v>
      </c>
      <c r="K158" s="79">
        <v>471</v>
      </c>
      <c r="L158" s="79">
        <v>460</v>
      </c>
      <c r="M158" s="79">
        <v>480</v>
      </c>
      <c r="N158" s="79">
        <v>490</v>
      </c>
      <c r="O158" s="79">
        <v>460</v>
      </c>
      <c r="P158" s="185">
        <v>427</v>
      </c>
      <c r="Q158" s="79">
        <v>470</v>
      </c>
      <c r="R158" s="79">
        <v>437</v>
      </c>
      <c r="S158" s="79">
        <v>228</v>
      </c>
      <c r="T158" s="79">
        <v>445</v>
      </c>
      <c r="U158" s="79">
        <v>345</v>
      </c>
      <c r="V158" s="79">
        <v>480</v>
      </c>
      <c r="W158" s="185">
        <v>575</v>
      </c>
      <c r="X158" s="79">
        <v>575</v>
      </c>
      <c r="Y158" s="79">
        <v>575</v>
      </c>
      <c r="Z158" s="79">
        <v>555</v>
      </c>
      <c r="AA158" s="79">
        <v>563</v>
      </c>
      <c r="AB158" s="79">
        <v>200</v>
      </c>
      <c r="AC158" s="79">
        <v>200</v>
      </c>
      <c r="AD158" s="79">
        <v>200</v>
      </c>
      <c r="AE158" s="185">
        <v>424.5</v>
      </c>
      <c r="AF158" s="79">
        <v>429.5</v>
      </c>
      <c r="AG158" s="79">
        <v>387.5</v>
      </c>
      <c r="AH158" s="79">
        <v>400</v>
      </c>
      <c r="AI158" s="79">
        <v>342.5</v>
      </c>
      <c r="AJ158" s="79"/>
      <c r="AK158" s="79">
        <v>142.5</v>
      </c>
      <c r="AL158" s="79">
        <v>202.5</v>
      </c>
      <c r="AM158" s="79">
        <v>222.5</v>
      </c>
      <c r="AN158" s="79">
        <v>421.15</v>
      </c>
      <c r="AO158" s="79">
        <v>423.5</v>
      </c>
      <c r="AP158" s="79">
        <v>550</v>
      </c>
      <c r="AQ158" s="79">
        <v>570</v>
      </c>
      <c r="AR158" s="79">
        <v>560</v>
      </c>
      <c r="AS158" s="79">
        <v>3215</v>
      </c>
      <c r="AT158" s="79">
        <v>425</v>
      </c>
      <c r="AU158" s="79">
        <v>440.15</v>
      </c>
      <c r="AV158" s="79">
        <v>447.5</v>
      </c>
      <c r="AW158" s="79">
        <v>530</v>
      </c>
      <c r="AX158" s="79">
        <v>530</v>
      </c>
      <c r="AY158" s="79">
        <v>530</v>
      </c>
      <c r="AZ158" s="79">
        <v>540</v>
      </c>
      <c r="BA158" s="79">
        <v>555</v>
      </c>
      <c r="BB158" s="79">
        <v>547.5</v>
      </c>
      <c r="BC158" s="185">
        <v>3230</v>
      </c>
      <c r="BD158" s="79">
        <v>3250</v>
      </c>
      <c r="BE158" s="79">
        <v>3240</v>
      </c>
      <c r="BH158" s="79">
        <v>416.6</v>
      </c>
      <c r="BI158" s="79">
        <v>380</v>
      </c>
      <c r="BJ158" s="79">
        <v>24800</v>
      </c>
      <c r="BK158" s="79">
        <v>430.83</v>
      </c>
      <c r="BL158" s="182"/>
      <c r="BM158" s="79">
        <v>413.5</v>
      </c>
      <c r="BN158" s="174">
        <v>395</v>
      </c>
      <c r="BO158" s="80">
        <v>357.5</v>
      </c>
      <c r="BP158" s="79">
        <v>395</v>
      </c>
      <c r="BQ158" s="79">
        <v>445</v>
      </c>
      <c r="BR158" s="79">
        <v>445.34</v>
      </c>
      <c r="BS158" s="79">
        <v>350</v>
      </c>
      <c r="BT158" s="79">
        <v>437.5</v>
      </c>
      <c r="BU158" s="174">
        <v>425</v>
      </c>
      <c r="BV158" s="79">
        <v>450</v>
      </c>
      <c r="BW158" s="79">
        <v>437.5</v>
      </c>
      <c r="BX158" s="79">
        <v>650</v>
      </c>
      <c r="BY158" s="79">
        <v>680</v>
      </c>
      <c r="BZ158" s="79">
        <v>665</v>
      </c>
    </row>
    <row r="159" spans="1:78" x14ac:dyDescent="0.35">
      <c r="A159" s="104">
        <v>44225</v>
      </c>
      <c r="B159" s="79">
        <v>425</v>
      </c>
      <c r="C159" s="79">
        <v>400</v>
      </c>
      <c r="D159" s="79">
        <v>415</v>
      </c>
      <c r="E159" s="79">
        <v>410</v>
      </c>
      <c r="F159" s="79">
        <v>460</v>
      </c>
      <c r="G159" s="79">
        <v>430</v>
      </c>
      <c r="H159" s="79">
        <v>460</v>
      </c>
      <c r="I159" s="79">
        <v>569</v>
      </c>
      <c r="J159" s="79">
        <v>485</v>
      </c>
      <c r="K159" s="79">
        <v>471</v>
      </c>
      <c r="L159" s="79">
        <v>460</v>
      </c>
      <c r="M159" s="79">
        <v>480</v>
      </c>
      <c r="N159" s="79">
        <v>490</v>
      </c>
      <c r="O159" s="79">
        <v>460</v>
      </c>
      <c r="P159" s="185">
        <v>427</v>
      </c>
      <c r="Q159" s="79">
        <v>470</v>
      </c>
      <c r="R159" s="79">
        <v>437</v>
      </c>
      <c r="S159" s="79">
        <v>208</v>
      </c>
      <c r="T159" s="79">
        <v>445</v>
      </c>
      <c r="U159" s="79">
        <v>345</v>
      </c>
      <c r="V159" s="79">
        <v>480</v>
      </c>
      <c r="W159" s="185">
        <v>500</v>
      </c>
      <c r="X159" s="79">
        <v>510</v>
      </c>
      <c r="Y159" s="79">
        <v>505</v>
      </c>
      <c r="Z159" s="79">
        <v>480</v>
      </c>
      <c r="AA159" s="79">
        <v>487.5</v>
      </c>
      <c r="AB159" s="79">
        <v>200</v>
      </c>
      <c r="AC159" s="79">
        <v>200</v>
      </c>
      <c r="AD159" s="79">
        <v>200</v>
      </c>
      <c r="AE159" s="185">
        <v>390</v>
      </c>
      <c r="AF159" s="79">
        <v>401</v>
      </c>
      <c r="AG159" s="79">
        <v>387.5</v>
      </c>
      <c r="AH159" s="79">
        <v>400</v>
      </c>
      <c r="AI159" s="79">
        <v>342.5</v>
      </c>
      <c r="AJ159" s="79"/>
      <c r="AK159" s="79">
        <v>137.5</v>
      </c>
      <c r="AL159" s="79">
        <v>202.5</v>
      </c>
      <c r="AM159" s="79">
        <v>222.5</v>
      </c>
      <c r="AN159" s="79">
        <v>398.19</v>
      </c>
      <c r="AO159" s="79">
        <v>391.5</v>
      </c>
      <c r="AP159" s="79">
        <v>520</v>
      </c>
      <c r="AQ159" s="79">
        <v>545</v>
      </c>
      <c r="AR159" s="79">
        <v>532.5</v>
      </c>
      <c r="AS159" s="79">
        <v>3000</v>
      </c>
      <c r="AT159" s="79">
        <v>401.5</v>
      </c>
      <c r="AU159" s="79">
        <v>417.19</v>
      </c>
      <c r="AV159" s="79">
        <v>415.5</v>
      </c>
      <c r="AW159" s="79">
        <v>530</v>
      </c>
      <c r="AX159" s="79">
        <v>550</v>
      </c>
      <c r="AY159" s="79">
        <v>540</v>
      </c>
      <c r="AZ159" s="79">
        <v>500</v>
      </c>
      <c r="BA159" s="79">
        <v>520</v>
      </c>
      <c r="BB159" s="79">
        <v>510</v>
      </c>
      <c r="BC159" s="185">
        <v>3170</v>
      </c>
      <c r="BD159" s="79">
        <v>3190</v>
      </c>
      <c r="BE159" s="79">
        <v>3180</v>
      </c>
      <c r="BH159" s="79">
        <v>376.5</v>
      </c>
      <c r="BI159" s="79">
        <v>340</v>
      </c>
      <c r="BJ159" s="79">
        <v>24500</v>
      </c>
      <c r="BK159" s="79">
        <v>415.83</v>
      </c>
      <c r="BL159" s="182"/>
      <c r="BM159" s="79">
        <v>381.5</v>
      </c>
      <c r="BN159" s="174">
        <v>395</v>
      </c>
      <c r="BO159" s="80">
        <v>357.5</v>
      </c>
      <c r="BP159" s="79">
        <v>395</v>
      </c>
      <c r="BQ159" s="79">
        <v>445</v>
      </c>
      <c r="BR159" s="79">
        <v>422.38</v>
      </c>
      <c r="BS159" s="79">
        <v>350</v>
      </c>
      <c r="BT159" s="79">
        <v>407.5</v>
      </c>
      <c r="BU159" s="174">
        <v>425</v>
      </c>
      <c r="BV159" s="79">
        <v>450</v>
      </c>
      <c r="BW159" s="79">
        <v>437.5</v>
      </c>
      <c r="BX159" s="79">
        <v>650</v>
      </c>
      <c r="BY159" s="79">
        <v>680</v>
      </c>
      <c r="BZ159" s="79">
        <v>665</v>
      </c>
    </row>
    <row r="160" spans="1:78" x14ac:dyDescent="0.35">
      <c r="A160" s="104">
        <v>44232</v>
      </c>
      <c r="B160" s="79">
        <v>375</v>
      </c>
      <c r="C160" s="79">
        <v>350</v>
      </c>
      <c r="D160" s="79">
        <v>355</v>
      </c>
      <c r="E160" s="79">
        <v>360</v>
      </c>
      <c r="F160" s="79">
        <v>400</v>
      </c>
      <c r="G160" s="79">
        <v>390</v>
      </c>
      <c r="H160" s="79">
        <v>400</v>
      </c>
      <c r="I160" s="79">
        <v>519</v>
      </c>
      <c r="J160" s="79">
        <v>485</v>
      </c>
      <c r="K160" s="79">
        <v>471</v>
      </c>
      <c r="L160" s="79">
        <v>440</v>
      </c>
      <c r="M160" s="79">
        <v>480</v>
      </c>
      <c r="N160" s="79">
        <v>490</v>
      </c>
      <c r="O160" s="79">
        <v>440</v>
      </c>
      <c r="P160" s="185">
        <v>400.68</v>
      </c>
      <c r="Q160" s="79">
        <v>368</v>
      </c>
      <c r="R160" s="79">
        <v>402.11</v>
      </c>
      <c r="S160" s="79">
        <v>180</v>
      </c>
      <c r="T160" s="79">
        <v>395</v>
      </c>
      <c r="U160" s="79">
        <v>285</v>
      </c>
      <c r="V160" s="79">
        <v>480</v>
      </c>
      <c r="W160" s="185">
        <v>500</v>
      </c>
      <c r="X160" s="79">
        <v>520</v>
      </c>
      <c r="Y160" s="79">
        <v>510</v>
      </c>
      <c r="Z160" s="79">
        <v>480</v>
      </c>
      <c r="AA160" s="79">
        <v>496</v>
      </c>
      <c r="AB160" s="79">
        <v>200</v>
      </c>
      <c r="AC160" s="79">
        <v>200</v>
      </c>
      <c r="AD160" s="79">
        <v>200</v>
      </c>
      <c r="AE160" s="185">
        <v>375</v>
      </c>
      <c r="AF160" s="79">
        <v>386</v>
      </c>
      <c r="AG160" s="79">
        <v>387.5</v>
      </c>
      <c r="AH160" s="79">
        <v>400</v>
      </c>
      <c r="AI160" s="79">
        <v>342.5</v>
      </c>
      <c r="AJ160" s="79"/>
      <c r="AK160" s="79">
        <v>132.5</v>
      </c>
      <c r="AL160" s="79">
        <v>202.5</v>
      </c>
      <c r="AM160" s="79">
        <v>222.5</v>
      </c>
      <c r="AN160" s="79">
        <v>378.25</v>
      </c>
      <c r="AO160" s="79">
        <v>356.5</v>
      </c>
      <c r="AP160" s="79">
        <v>515</v>
      </c>
      <c r="AQ160" s="79">
        <v>525</v>
      </c>
      <c r="AR160" s="79">
        <v>520</v>
      </c>
      <c r="AS160" s="79">
        <v>2787.5</v>
      </c>
      <c r="AT160" s="79">
        <v>372.5</v>
      </c>
      <c r="AU160" s="79">
        <v>397.25</v>
      </c>
      <c r="AV160" s="79">
        <v>392</v>
      </c>
      <c r="AW160" s="79">
        <v>500</v>
      </c>
      <c r="AX160" s="79">
        <v>500</v>
      </c>
      <c r="AY160" s="79">
        <v>500</v>
      </c>
      <c r="AZ160" s="79">
        <v>495</v>
      </c>
      <c r="BA160" s="79">
        <v>500</v>
      </c>
      <c r="BB160" s="79">
        <v>497.5</v>
      </c>
      <c r="BC160" s="185">
        <v>3170</v>
      </c>
      <c r="BD160" s="79">
        <v>3190</v>
      </c>
      <c r="BE160" s="79">
        <v>3180</v>
      </c>
      <c r="BH160" s="79">
        <v>359.5</v>
      </c>
      <c r="BI160" s="79">
        <v>330</v>
      </c>
      <c r="BJ160" s="79">
        <v>23500</v>
      </c>
      <c r="BK160" s="79">
        <v>408.73</v>
      </c>
      <c r="BL160" s="182"/>
      <c r="BM160" s="79">
        <v>346.5</v>
      </c>
      <c r="BN160" s="174">
        <v>395</v>
      </c>
      <c r="BO160" s="80">
        <v>357.5</v>
      </c>
      <c r="BP160" s="79">
        <v>345</v>
      </c>
      <c r="BQ160" s="79">
        <v>445</v>
      </c>
      <c r="BR160" s="79">
        <v>402.14</v>
      </c>
      <c r="BS160" s="79">
        <v>350</v>
      </c>
      <c r="BT160" s="79">
        <v>407.5</v>
      </c>
      <c r="BU160" s="174">
        <v>425</v>
      </c>
      <c r="BV160" s="79">
        <v>450</v>
      </c>
      <c r="BW160" s="79">
        <v>437.5</v>
      </c>
      <c r="BX160" s="79">
        <v>650</v>
      </c>
      <c r="BY160" s="79">
        <v>680</v>
      </c>
      <c r="BZ160" s="79">
        <v>665</v>
      </c>
    </row>
    <row r="161" spans="1:78" x14ac:dyDescent="0.35">
      <c r="A161" s="104">
        <v>44239</v>
      </c>
      <c r="B161" s="79">
        <v>375</v>
      </c>
      <c r="C161" s="79">
        <v>350</v>
      </c>
      <c r="D161" s="79">
        <v>355</v>
      </c>
      <c r="E161" s="79">
        <v>360</v>
      </c>
      <c r="F161" s="79">
        <v>400</v>
      </c>
      <c r="G161" s="79">
        <v>390</v>
      </c>
      <c r="H161" s="79">
        <v>400</v>
      </c>
      <c r="I161" s="79">
        <v>519</v>
      </c>
      <c r="J161" s="79">
        <v>485</v>
      </c>
      <c r="K161" s="79">
        <v>471</v>
      </c>
      <c r="L161" s="79">
        <v>440</v>
      </c>
      <c r="M161" s="79">
        <v>480</v>
      </c>
      <c r="N161" s="79">
        <v>490</v>
      </c>
      <c r="O161" s="79">
        <v>440</v>
      </c>
      <c r="P161" s="185">
        <v>400.68</v>
      </c>
      <c r="Q161" s="79">
        <v>368</v>
      </c>
      <c r="R161" s="79">
        <v>402.11</v>
      </c>
      <c r="S161" s="79">
        <v>180</v>
      </c>
      <c r="T161" s="79">
        <v>395</v>
      </c>
      <c r="U161" s="79">
        <v>285</v>
      </c>
      <c r="V161" s="79">
        <v>480</v>
      </c>
      <c r="W161" s="185">
        <v>510</v>
      </c>
      <c r="X161" s="79">
        <v>510</v>
      </c>
      <c r="Y161" s="79">
        <v>510</v>
      </c>
      <c r="Z161" s="79">
        <v>470</v>
      </c>
      <c r="AA161" s="79">
        <v>497</v>
      </c>
      <c r="AB161" s="79">
        <v>200</v>
      </c>
      <c r="AC161" s="79">
        <v>200</v>
      </c>
      <c r="AD161" s="79">
        <v>200</v>
      </c>
      <c r="AE161" s="185">
        <v>387</v>
      </c>
      <c r="AF161" s="79">
        <v>392</v>
      </c>
      <c r="AG161" s="79">
        <v>387.5</v>
      </c>
      <c r="AH161" s="79">
        <v>400</v>
      </c>
      <c r="AI161" s="79">
        <v>342.5</v>
      </c>
      <c r="AJ161" s="79"/>
      <c r="AK161" s="79">
        <v>127.5</v>
      </c>
      <c r="AL161" s="79">
        <v>202.5</v>
      </c>
      <c r="AM161" s="79">
        <v>222.5</v>
      </c>
      <c r="AN161" s="79">
        <v>373.97</v>
      </c>
      <c r="AO161" s="79">
        <v>381</v>
      </c>
      <c r="AP161" s="79">
        <v>520</v>
      </c>
      <c r="AQ161" s="79">
        <v>525</v>
      </c>
      <c r="AR161" s="79">
        <v>522.5</v>
      </c>
      <c r="AS161" s="79">
        <v>2862.5</v>
      </c>
      <c r="AT161" s="79">
        <v>375</v>
      </c>
      <c r="AU161" s="79">
        <v>392.97</v>
      </c>
      <c r="AV161" s="79">
        <v>407.5</v>
      </c>
      <c r="AW161" s="79">
        <v>500</v>
      </c>
      <c r="AX161" s="79">
        <v>500</v>
      </c>
      <c r="AY161" s="79">
        <v>500</v>
      </c>
      <c r="AZ161" s="79">
        <v>495</v>
      </c>
      <c r="BA161" s="79">
        <v>510</v>
      </c>
      <c r="BB161" s="79">
        <v>502.5</v>
      </c>
      <c r="BC161" s="185">
        <v>3170</v>
      </c>
      <c r="BD161" s="79">
        <v>3190</v>
      </c>
      <c r="BE161" s="79">
        <v>3180</v>
      </c>
      <c r="BH161" s="79">
        <v>366.25</v>
      </c>
      <c r="BI161" s="79">
        <v>350</v>
      </c>
      <c r="BJ161" s="79">
        <v>24500</v>
      </c>
      <c r="BK161" s="79">
        <v>415.11</v>
      </c>
      <c r="BL161" s="182"/>
      <c r="BM161" s="79">
        <v>371</v>
      </c>
      <c r="BN161" s="174">
        <v>395</v>
      </c>
      <c r="BO161" s="80">
        <v>357.5</v>
      </c>
      <c r="BP161" s="79">
        <v>345</v>
      </c>
      <c r="BQ161" s="79">
        <v>445</v>
      </c>
      <c r="BR161" s="79">
        <v>397.34</v>
      </c>
      <c r="BS161" s="79">
        <v>350</v>
      </c>
      <c r="BT161" s="79">
        <v>435</v>
      </c>
      <c r="BU161" s="174">
        <v>425</v>
      </c>
      <c r="BV161" s="79">
        <v>450</v>
      </c>
      <c r="BW161" s="79">
        <v>437.5</v>
      </c>
      <c r="BX161" s="79">
        <v>650</v>
      </c>
      <c r="BY161" s="79">
        <v>680</v>
      </c>
      <c r="BZ161" s="79">
        <v>665</v>
      </c>
    </row>
    <row r="162" spans="1:78" x14ac:dyDescent="0.35">
      <c r="A162" s="104">
        <v>44246</v>
      </c>
      <c r="B162" s="79">
        <v>375</v>
      </c>
      <c r="C162" s="79">
        <v>350</v>
      </c>
      <c r="D162" s="79">
        <v>355</v>
      </c>
      <c r="E162" s="79">
        <v>360</v>
      </c>
      <c r="F162" s="79">
        <v>400</v>
      </c>
      <c r="G162" s="79">
        <v>390</v>
      </c>
      <c r="H162" s="79">
        <v>400</v>
      </c>
      <c r="I162" s="79">
        <v>519</v>
      </c>
      <c r="J162" s="79">
        <v>485</v>
      </c>
      <c r="K162" s="79">
        <v>471</v>
      </c>
      <c r="L162" s="79">
        <v>440</v>
      </c>
      <c r="M162" s="79">
        <v>480</v>
      </c>
      <c r="N162" s="79">
        <v>490</v>
      </c>
      <c r="O162" s="79">
        <v>440</v>
      </c>
      <c r="P162" s="185">
        <v>387</v>
      </c>
      <c r="Q162" s="79">
        <v>368</v>
      </c>
      <c r="R162" s="79">
        <v>392</v>
      </c>
      <c r="S162" s="79">
        <v>180</v>
      </c>
      <c r="T162" s="79">
        <v>395</v>
      </c>
      <c r="U162" s="79">
        <v>285</v>
      </c>
      <c r="V162" s="79">
        <v>480</v>
      </c>
      <c r="W162" s="185">
        <v>510</v>
      </c>
      <c r="X162" s="79">
        <v>520</v>
      </c>
      <c r="Y162" s="79">
        <v>515</v>
      </c>
      <c r="Z162" s="79">
        <v>490</v>
      </c>
      <c r="AA162" s="79">
        <v>497</v>
      </c>
      <c r="AB162" s="79">
        <v>200</v>
      </c>
      <c r="AC162" s="79">
        <v>200</v>
      </c>
      <c r="AD162" s="79">
        <v>200</v>
      </c>
      <c r="AE162" s="185">
        <v>395</v>
      </c>
      <c r="AF162" s="79">
        <v>400</v>
      </c>
      <c r="AG162" s="79">
        <v>340</v>
      </c>
      <c r="AH162" s="79">
        <v>350</v>
      </c>
      <c r="AI162" s="79">
        <v>317.5</v>
      </c>
      <c r="AJ162" s="79"/>
      <c r="AK162" s="79">
        <v>145</v>
      </c>
      <c r="AL162" s="79">
        <v>172.5</v>
      </c>
      <c r="AM162" s="79">
        <v>192.5</v>
      </c>
      <c r="AN162" s="79">
        <v>389.04</v>
      </c>
      <c r="AO162" s="79">
        <v>394</v>
      </c>
      <c r="AP162" s="79">
        <v>535</v>
      </c>
      <c r="AQ162" s="79">
        <v>537</v>
      </c>
      <c r="AR162" s="79">
        <v>536</v>
      </c>
      <c r="AS162" s="79">
        <v>2862.5</v>
      </c>
      <c r="AT162" s="79">
        <v>390</v>
      </c>
      <c r="AU162" s="79">
        <v>408.04</v>
      </c>
      <c r="AV162" s="79">
        <v>418</v>
      </c>
      <c r="AW162" s="79">
        <v>510</v>
      </c>
      <c r="AX162" s="79">
        <v>520</v>
      </c>
      <c r="AY162" s="79">
        <v>515</v>
      </c>
      <c r="AZ162" s="79">
        <v>500</v>
      </c>
      <c r="BA162" s="79">
        <v>515</v>
      </c>
      <c r="BB162" s="79">
        <v>507.5</v>
      </c>
      <c r="BC162" s="185">
        <v>3170</v>
      </c>
      <c r="BD162" s="79">
        <v>3190</v>
      </c>
      <c r="BE162" s="79">
        <v>3180</v>
      </c>
      <c r="BH162" s="79">
        <v>384.5</v>
      </c>
      <c r="BI162" s="79">
        <v>375</v>
      </c>
      <c r="BJ162" s="79">
        <v>26700</v>
      </c>
      <c r="BK162" s="79">
        <v>430.86</v>
      </c>
      <c r="BL162" s="182"/>
      <c r="BM162" s="79">
        <v>384</v>
      </c>
      <c r="BN162" s="174">
        <v>350</v>
      </c>
      <c r="BO162" s="80">
        <v>330</v>
      </c>
      <c r="BP162" s="79">
        <v>345</v>
      </c>
      <c r="BQ162" s="79">
        <v>445</v>
      </c>
      <c r="BR162" s="79">
        <v>412.41</v>
      </c>
      <c r="BS162" s="79">
        <v>337.5</v>
      </c>
      <c r="BT162" s="79">
        <v>445</v>
      </c>
      <c r="BU162" s="174">
        <v>425</v>
      </c>
      <c r="BV162" s="79">
        <v>450</v>
      </c>
      <c r="BW162" s="79">
        <v>437.5</v>
      </c>
      <c r="BX162" s="79">
        <v>650</v>
      </c>
      <c r="BY162" s="79">
        <v>680</v>
      </c>
      <c r="BZ162" s="79">
        <v>665</v>
      </c>
    </row>
    <row r="163" spans="1:78" x14ac:dyDescent="0.35">
      <c r="A163" s="104">
        <v>44253</v>
      </c>
      <c r="B163" s="79">
        <v>375</v>
      </c>
      <c r="C163" s="79">
        <v>350</v>
      </c>
      <c r="D163" s="79">
        <v>355</v>
      </c>
      <c r="E163" s="79">
        <v>360</v>
      </c>
      <c r="F163" s="79">
        <v>400</v>
      </c>
      <c r="G163" s="79">
        <v>390</v>
      </c>
      <c r="H163" s="79">
        <v>400</v>
      </c>
      <c r="I163" s="79">
        <v>519</v>
      </c>
      <c r="J163" s="79">
        <v>485</v>
      </c>
      <c r="K163" s="79">
        <v>471</v>
      </c>
      <c r="L163" s="79">
        <v>440</v>
      </c>
      <c r="M163" s="79">
        <v>480</v>
      </c>
      <c r="N163" s="79">
        <v>490</v>
      </c>
      <c r="O163" s="79">
        <v>440</v>
      </c>
      <c r="P163" s="185">
        <v>413.26</v>
      </c>
      <c r="Q163" s="79">
        <v>408.5</v>
      </c>
      <c r="R163" s="79">
        <v>420.15</v>
      </c>
      <c r="S163" s="79">
        <v>192</v>
      </c>
      <c r="T163" s="79">
        <v>395</v>
      </c>
      <c r="U163" s="79">
        <v>285</v>
      </c>
      <c r="V163" s="79">
        <v>480</v>
      </c>
      <c r="W163" s="185">
        <v>550</v>
      </c>
      <c r="X163" s="79">
        <v>550</v>
      </c>
      <c r="Y163" s="79">
        <v>550</v>
      </c>
      <c r="Z163" s="79">
        <v>507.5</v>
      </c>
      <c r="AA163" s="79">
        <v>500</v>
      </c>
      <c r="AB163" s="79">
        <v>200</v>
      </c>
      <c r="AC163" s="79">
        <v>200</v>
      </c>
      <c r="AD163" s="79">
        <v>200</v>
      </c>
      <c r="AE163" s="185">
        <v>425</v>
      </c>
      <c r="AF163" s="79">
        <v>435</v>
      </c>
      <c r="AG163" s="79">
        <v>340</v>
      </c>
      <c r="AH163" s="79">
        <v>350</v>
      </c>
      <c r="AI163" s="79">
        <v>317.5</v>
      </c>
      <c r="AJ163" s="79"/>
      <c r="AK163" s="79">
        <v>152.5</v>
      </c>
      <c r="AL163" s="79">
        <v>172.5</v>
      </c>
      <c r="AM163" s="79">
        <v>192.5</v>
      </c>
      <c r="AN163" s="79">
        <v>410.98</v>
      </c>
      <c r="AO163" s="79">
        <v>425</v>
      </c>
      <c r="AP163" s="79">
        <v>550</v>
      </c>
      <c r="AQ163" s="79">
        <v>550</v>
      </c>
      <c r="AR163" s="79">
        <v>550</v>
      </c>
      <c r="AS163" s="79">
        <v>3257.5</v>
      </c>
      <c r="AT163" s="79">
        <v>425</v>
      </c>
      <c r="AU163" s="79">
        <v>440.98</v>
      </c>
      <c r="AV163" s="79">
        <v>458.5</v>
      </c>
      <c r="AW163" s="79">
        <v>520</v>
      </c>
      <c r="AX163" s="79">
        <v>530</v>
      </c>
      <c r="AY163" s="79">
        <v>525</v>
      </c>
      <c r="AZ163" s="79">
        <v>515</v>
      </c>
      <c r="BA163" s="79">
        <v>525</v>
      </c>
      <c r="BB163" s="79">
        <v>520</v>
      </c>
      <c r="BC163" s="185">
        <v>3250</v>
      </c>
      <c r="BD163" s="79">
        <v>3290</v>
      </c>
      <c r="BE163" s="79">
        <v>3270</v>
      </c>
      <c r="BH163" s="79">
        <v>423.5</v>
      </c>
      <c r="BI163" s="79">
        <v>400</v>
      </c>
      <c r="BJ163" s="79">
        <v>27400</v>
      </c>
      <c r="BK163" s="79">
        <v>459.75</v>
      </c>
      <c r="BL163" s="182"/>
      <c r="BM163" s="79">
        <v>414</v>
      </c>
      <c r="BN163" s="174">
        <v>350</v>
      </c>
      <c r="BO163" s="80">
        <v>330</v>
      </c>
      <c r="BP163" s="79">
        <v>345</v>
      </c>
      <c r="BQ163" s="79">
        <v>445</v>
      </c>
      <c r="BR163" s="79">
        <v>445.36</v>
      </c>
      <c r="BS163" s="79">
        <v>337.5</v>
      </c>
      <c r="BT163" s="79">
        <v>452.5</v>
      </c>
      <c r="BU163" s="174">
        <v>380</v>
      </c>
      <c r="BV163" s="79">
        <v>410</v>
      </c>
      <c r="BW163" s="79">
        <v>395</v>
      </c>
      <c r="BX163" s="79">
        <v>640</v>
      </c>
      <c r="BY163" s="79">
        <v>670</v>
      </c>
      <c r="BZ163" s="79">
        <v>655</v>
      </c>
    </row>
    <row r="164" spans="1:78" x14ac:dyDescent="0.35">
      <c r="A164" s="104">
        <v>44260</v>
      </c>
      <c r="B164" s="79">
        <v>425</v>
      </c>
      <c r="C164" s="79">
        <v>350</v>
      </c>
      <c r="D164" s="79">
        <v>410</v>
      </c>
      <c r="E164" s="79">
        <v>410</v>
      </c>
      <c r="F164" s="79">
        <v>450</v>
      </c>
      <c r="G164" s="79">
        <v>390</v>
      </c>
      <c r="H164" s="79">
        <v>450</v>
      </c>
      <c r="I164" s="79">
        <v>569</v>
      </c>
      <c r="J164" s="79">
        <v>555</v>
      </c>
      <c r="K164" s="79">
        <v>471</v>
      </c>
      <c r="L164" s="79">
        <v>515</v>
      </c>
      <c r="M164" s="79">
        <v>550</v>
      </c>
      <c r="N164" s="79">
        <v>490</v>
      </c>
      <c r="O164" s="79">
        <v>510</v>
      </c>
      <c r="P164" s="185">
        <v>421.06</v>
      </c>
      <c r="Q164" s="79">
        <v>408.5</v>
      </c>
      <c r="R164" s="79">
        <v>426.29</v>
      </c>
      <c r="S164" s="79">
        <v>192</v>
      </c>
      <c r="T164" s="79">
        <v>445</v>
      </c>
      <c r="U164" s="79">
        <v>335</v>
      </c>
      <c r="V164" s="79">
        <v>550</v>
      </c>
      <c r="W164" s="185">
        <v>570</v>
      </c>
      <c r="X164" s="79">
        <v>570</v>
      </c>
      <c r="Y164" s="79">
        <v>570</v>
      </c>
      <c r="Z164" s="79">
        <v>520</v>
      </c>
      <c r="AA164" s="79">
        <v>550</v>
      </c>
      <c r="AB164" s="79">
        <v>200</v>
      </c>
      <c r="AC164" s="79">
        <v>200</v>
      </c>
      <c r="AD164" s="79">
        <v>200</v>
      </c>
      <c r="AE164" s="185">
        <v>428</v>
      </c>
      <c r="AF164" s="79">
        <v>433</v>
      </c>
      <c r="AG164" s="79">
        <v>340</v>
      </c>
      <c r="AH164" s="79">
        <v>350</v>
      </c>
      <c r="AI164" s="79">
        <v>317.5</v>
      </c>
      <c r="AJ164" s="79"/>
      <c r="AK164" s="79">
        <v>157.5</v>
      </c>
      <c r="AL164" s="79">
        <v>172.5</v>
      </c>
      <c r="AM164" s="79">
        <v>192.5</v>
      </c>
      <c r="AN164" s="79">
        <v>421.91</v>
      </c>
      <c r="AO164" s="79">
        <v>427</v>
      </c>
      <c r="AP164" s="79">
        <v>560</v>
      </c>
      <c r="AQ164" s="79">
        <v>570</v>
      </c>
      <c r="AR164" s="79">
        <v>565</v>
      </c>
      <c r="AS164" s="79">
        <v>3397.5</v>
      </c>
      <c r="AT164" s="79">
        <v>445</v>
      </c>
      <c r="AU164" s="79">
        <v>451.91</v>
      </c>
      <c r="AV164" s="79">
        <v>468</v>
      </c>
      <c r="AW164" s="79">
        <v>530</v>
      </c>
      <c r="AX164" s="79">
        <v>530</v>
      </c>
      <c r="AY164" s="79">
        <v>530</v>
      </c>
      <c r="AZ164" s="79">
        <v>535</v>
      </c>
      <c r="BA164" s="79">
        <v>545</v>
      </c>
      <c r="BB164" s="79">
        <v>540</v>
      </c>
      <c r="BC164" s="185">
        <v>3350</v>
      </c>
      <c r="BD164" s="79">
        <v>3390</v>
      </c>
      <c r="BE164" s="79">
        <v>3370</v>
      </c>
      <c r="BH164" s="79">
        <v>433.3</v>
      </c>
      <c r="BI164" s="79">
        <v>410</v>
      </c>
      <c r="BJ164" s="79">
        <v>28400</v>
      </c>
      <c r="BK164" s="79">
        <v>460.86</v>
      </c>
      <c r="BL164" s="182"/>
      <c r="BM164" s="79">
        <v>417</v>
      </c>
      <c r="BN164" s="174">
        <v>350</v>
      </c>
      <c r="BO164" s="80">
        <v>330</v>
      </c>
      <c r="BP164" s="79">
        <v>395</v>
      </c>
      <c r="BQ164" s="79">
        <v>445</v>
      </c>
      <c r="BR164" s="79">
        <v>461.27</v>
      </c>
      <c r="BS164" s="79">
        <v>337.5</v>
      </c>
      <c r="BT164" s="79">
        <v>475.5</v>
      </c>
      <c r="BU164" s="174">
        <v>380</v>
      </c>
      <c r="BV164" s="79">
        <v>410</v>
      </c>
      <c r="BW164" s="79">
        <v>395</v>
      </c>
      <c r="BX164" s="79">
        <v>640</v>
      </c>
      <c r="BY164" s="79">
        <v>670</v>
      </c>
      <c r="BZ164" s="79">
        <v>655</v>
      </c>
    </row>
    <row r="165" spans="1:78" x14ac:dyDescent="0.35">
      <c r="A165" s="104">
        <v>44267</v>
      </c>
      <c r="B165" s="79">
        <v>425</v>
      </c>
      <c r="C165" s="79">
        <v>400</v>
      </c>
      <c r="D165" s="79">
        <v>410</v>
      </c>
      <c r="E165" s="79">
        <v>410</v>
      </c>
      <c r="F165" s="79">
        <v>450</v>
      </c>
      <c r="G165" s="79">
        <v>440</v>
      </c>
      <c r="H165" s="79">
        <v>450</v>
      </c>
      <c r="I165" s="79">
        <v>569</v>
      </c>
      <c r="J165" s="79">
        <v>555</v>
      </c>
      <c r="K165" s="79">
        <v>541</v>
      </c>
      <c r="L165" s="79">
        <v>515</v>
      </c>
      <c r="M165" s="79">
        <v>550</v>
      </c>
      <c r="N165" s="79">
        <v>560</v>
      </c>
      <c r="O165" s="79">
        <v>510</v>
      </c>
      <c r="P165" s="185">
        <v>414.12</v>
      </c>
      <c r="Q165" s="79">
        <v>408.5</v>
      </c>
      <c r="R165" s="79">
        <v>424.37</v>
      </c>
      <c r="S165" s="79">
        <v>214</v>
      </c>
      <c r="T165" s="79">
        <v>445</v>
      </c>
      <c r="U165" s="79">
        <v>335</v>
      </c>
      <c r="V165" s="79">
        <v>550</v>
      </c>
      <c r="W165" s="185">
        <v>570</v>
      </c>
      <c r="X165" s="79">
        <v>570</v>
      </c>
      <c r="Y165" s="79">
        <v>570</v>
      </c>
      <c r="Z165" s="79">
        <v>520</v>
      </c>
      <c r="AA165" s="79">
        <v>555</v>
      </c>
      <c r="AB165" s="79">
        <v>200</v>
      </c>
      <c r="AC165" s="79">
        <v>200</v>
      </c>
      <c r="AD165" s="79">
        <v>200</v>
      </c>
      <c r="AE165" s="185">
        <v>411.5</v>
      </c>
      <c r="AF165" s="79">
        <v>416.5</v>
      </c>
      <c r="AG165" s="79">
        <v>340</v>
      </c>
      <c r="AH165" s="79">
        <v>350</v>
      </c>
      <c r="AI165" s="79">
        <v>317.5</v>
      </c>
      <c r="AJ165" s="79"/>
      <c r="AK165" s="79">
        <v>157.5</v>
      </c>
      <c r="AL165" s="79">
        <v>202.5</v>
      </c>
      <c r="AM165" s="79">
        <v>222.5</v>
      </c>
      <c r="AN165" s="79">
        <v>415.09</v>
      </c>
      <c r="AO165" s="79">
        <v>410.5</v>
      </c>
      <c r="AP165" s="79">
        <v>560</v>
      </c>
      <c r="AQ165" s="79">
        <v>570</v>
      </c>
      <c r="AR165" s="79">
        <v>565</v>
      </c>
      <c r="AS165" s="79">
        <v>3262.5</v>
      </c>
      <c r="AT165" s="79">
        <v>428.5</v>
      </c>
      <c r="AU165" s="79">
        <v>445.09</v>
      </c>
      <c r="AV165" s="79">
        <v>462</v>
      </c>
      <c r="AW165" s="79">
        <v>560</v>
      </c>
      <c r="AX165" s="79">
        <v>565</v>
      </c>
      <c r="AY165" s="79">
        <v>562.5</v>
      </c>
      <c r="AZ165" s="79">
        <v>540</v>
      </c>
      <c r="BA165" s="79">
        <v>560</v>
      </c>
      <c r="BB165" s="79">
        <v>550</v>
      </c>
      <c r="BC165" s="185">
        <v>3340</v>
      </c>
      <c r="BD165" s="79">
        <v>3390</v>
      </c>
      <c r="BE165" s="79">
        <v>3365</v>
      </c>
      <c r="BH165" s="79">
        <v>428.3</v>
      </c>
      <c r="BI165" s="79">
        <v>410</v>
      </c>
      <c r="BJ165" s="79">
        <v>28400</v>
      </c>
      <c r="BK165" s="79">
        <v>450.83</v>
      </c>
      <c r="BL165" s="182"/>
      <c r="BM165" s="79">
        <v>400.5</v>
      </c>
      <c r="BN165" s="174">
        <v>350</v>
      </c>
      <c r="BO165" s="80">
        <v>330</v>
      </c>
      <c r="BP165" s="79">
        <v>395</v>
      </c>
      <c r="BQ165" s="79">
        <v>475</v>
      </c>
      <c r="BR165" s="79">
        <v>454.45</v>
      </c>
      <c r="BS165" s="79">
        <v>337.5</v>
      </c>
      <c r="BT165" s="79">
        <v>462.5</v>
      </c>
      <c r="BU165" s="174">
        <v>410</v>
      </c>
      <c r="BV165" s="79">
        <v>440</v>
      </c>
      <c r="BW165" s="79">
        <v>425</v>
      </c>
      <c r="BX165" s="79">
        <v>650</v>
      </c>
      <c r="BY165" s="79">
        <v>680</v>
      </c>
      <c r="BZ165" s="79">
        <v>665</v>
      </c>
    </row>
    <row r="166" spans="1:78" x14ac:dyDescent="0.35">
      <c r="A166" s="104">
        <v>44274</v>
      </c>
      <c r="B166" s="79">
        <v>425</v>
      </c>
      <c r="C166" s="79">
        <v>400</v>
      </c>
      <c r="D166" s="79">
        <v>410</v>
      </c>
      <c r="E166" s="79">
        <v>410</v>
      </c>
      <c r="F166" s="79">
        <v>450</v>
      </c>
      <c r="G166" s="79">
        <v>440</v>
      </c>
      <c r="H166" s="79">
        <v>450</v>
      </c>
      <c r="I166" s="79">
        <v>569</v>
      </c>
      <c r="J166" s="79">
        <v>555</v>
      </c>
      <c r="K166" s="79">
        <v>541</v>
      </c>
      <c r="L166" s="79">
        <v>515</v>
      </c>
      <c r="M166" s="79">
        <v>550</v>
      </c>
      <c r="N166" s="79">
        <v>560</v>
      </c>
      <c r="O166" s="79">
        <v>510</v>
      </c>
      <c r="P166" s="185">
        <v>414.12</v>
      </c>
      <c r="Q166" s="79">
        <v>408.5</v>
      </c>
      <c r="R166" s="79">
        <v>424.37</v>
      </c>
      <c r="S166" s="79">
        <v>204</v>
      </c>
      <c r="T166" s="79">
        <v>445</v>
      </c>
      <c r="U166" s="79">
        <v>335</v>
      </c>
      <c r="V166" s="79">
        <v>550</v>
      </c>
      <c r="W166" s="185">
        <v>570</v>
      </c>
      <c r="X166" s="79">
        <v>570</v>
      </c>
      <c r="Y166" s="79">
        <v>570</v>
      </c>
      <c r="Z166" s="79">
        <v>520</v>
      </c>
      <c r="AA166" s="79">
        <v>555</v>
      </c>
      <c r="AB166" s="79">
        <v>365</v>
      </c>
      <c r="AC166" s="79">
        <v>370</v>
      </c>
      <c r="AD166" s="79">
        <v>367.5</v>
      </c>
      <c r="AE166" s="185">
        <v>411.5</v>
      </c>
      <c r="AF166" s="79">
        <v>416.5</v>
      </c>
      <c r="AG166" s="79">
        <v>365</v>
      </c>
      <c r="AH166" s="79">
        <v>370</v>
      </c>
      <c r="AI166" s="79">
        <v>340</v>
      </c>
      <c r="AJ166" s="79"/>
      <c r="AK166" s="79">
        <v>145</v>
      </c>
      <c r="AL166" s="79">
        <v>202.5</v>
      </c>
      <c r="AM166" s="79">
        <v>222.5</v>
      </c>
      <c r="AN166" s="79">
        <v>399.54</v>
      </c>
      <c r="AO166" s="79">
        <v>410.5</v>
      </c>
      <c r="AP166" s="79">
        <v>560</v>
      </c>
      <c r="AQ166" s="79">
        <v>565</v>
      </c>
      <c r="AR166" s="79">
        <v>562.5</v>
      </c>
      <c r="AS166" s="79">
        <v>3120</v>
      </c>
      <c r="AT166" s="79">
        <v>387.5</v>
      </c>
      <c r="AU166" s="79">
        <v>429.54</v>
      </c>
      <c r="AV166" s="79">
        <v>462</v>
      </c>
      <c r="AW166" s="79">
        <v>560</v>
      </c>
      <c r="AX166" s="79">
        <v>560</v>
      </c>
      <c r="AY166" s="79">
        <v>560</v>
      </c>
      <c r="AZ166" s="79">
        <v>530</v>
      </c>
      <c r="BA166" s="79">
        <v>540</v>
      </c>
      <c r="BB166" s="79">
        <v>535</v>
      </c>
      <c r="BC166" s="185">
        <v>3340</v>
      </c>
      <c r="BD166" s="79">
        <v>3390</v>
      </c>
      <c r="BE166" s="79">
        <v>3365</v>
      </c>
      <c r="BH166" s="79">
        <v>402.5</v>
      </c>
      <c r="BI166" s="79">
        <v>390</v>
      </c>
      <c r="BJ166" s="79">
        <v>28300</v>
      </c>
      <c r="BK166" s="79">
        <v>427.5</v>
      </c>
      <c r="BL166" s="182"/>
      <c r="BM166" s="79">
        <v>400.5</v>
      </c>
      <c r="BN166" s="174">
        <v>380</v>
      </c>
      <c r="BO166" s="80">
        <v>352.5</v>
      </c>
      <c r="BP166" s="79">
        <v>395</v>
      </c>
      <c r="BQ166" s="79">
        <v>472.5</v>
      </c>
      <c r="BR166" s="79">
        <v>438.9</v>
      </c>
      <c r="BS166" s="79">
        <v>347.5</v>
      </c>
      <c r="BT166" s="79">
        <v>437.5</v>
      </c>
      <c r="BU166" s="174">
        <v>410</v>
      </c>
      <c r="BV166" s="79">
        <v>440</v>
      </c>
      <c r="BW166" s="79">
        <v>425</v>
      </c>
      <c r="BX166" s="79">
        <v>650</v>
      </c>
      <c r="BY166" s="79">
        <v>680</v>
      </c>
      <c r="BZ166" s="79">
        <v>665</v>
      </c>
    </row>
    <row r="167" spans="1:78" ht="14.15" customHeight="1" x14ac:dyDescent="0.35">
      <c r="A167" s="123">
        <v>44281</v>
      </c>
      <c r="B167" s="95">
        <f>_xll.GetPrice($B$9,,"MID",$A167)</f>
        <v>425</v>
      </c>
      <c r="C167" s="95">
        <f>_xll.GetPrice($C$9,,"MID",$A167)</f>
        <v>400</v>
      </c>
      <c r="D167" s="95">
        <f>_xll.GetPrice($D$9,,"MID",$A167)</f>
        <v>410</v>
      </c>
      <c r="E167" s="95">
        <f>_xll.GetPrice($E$9,,"MID",$A167)</f>
        <v>410</v>
      </c>
      <c r="F167" s="95">
        <f>_xll.GetPrice($F$9,,"MID",$A167)</f>
        <v>450</v>
      </c>
      <c r="G167" s="95">
        <f>_xll.GetPrice($G$9,,"MID",$A167)</f>
        <v>440</v>
      </c>
      <c r="H167" s="95">
        <f>_xll.GetPrice($H$9,,"MID",$A167)</f>
        <v>450</v>
      </c>
      <c r="I167" s="95">
        <f>_xll.GetPrice($I$9,,"MID",$A167)</f>
        <v>569</v>
      </c>
      <c r="J167" s="95">
        <f>_xll.GetPrice($J$9,,"MID",$A167)</f>
        <v>555</v>
      </c>
      <c r="K167" s="95">
        <f>_xll.GetPrice($K$9,,"MID",$A167)</f>
        <v>541</v>
      </c>
      <c r="L167" s="95">
        <f>_xll.GetPrice($L$9,,"MID",$A167)</f>
        <v>515</v>
      </c>
      <c r="M167" s="95">
        <f>_xll.GetPrice($M$9,,"MID",$A167)</f>
        <v>550</v>
      </c>
      <c r="N167" s="95">
        <f>_xll.GetPrice($N$9,,"MID",$A167)</f>
        <v>560</v>
      </c>
      <c r="O167" s="95">
        <f>_xll.GetPrice($O$9,,"MID",$A167)</f>
        <v>510</v>
      </c>
      <c r="P167" s="192">
        <f>_xll.GetPrice($P$9,,"MID",$A167)</f>
        <v>414.12</v>
      </c>
      <c r="Q167" s="70">
        <f>_xll.GetPrice($Q$9,,"MID",$A167)</f>
        <v>391.4</v>
      </c>
      <c r="R167" s="70">
        <f>_xll.GetPrice($R$9,,"MID",$A167)</f>
        <v>424.37</v>
      </c>
      <c r="S167" s="70">
        <f>_xll.GetPrice($S$9,,"MID",$A167)</f>
        <v>195</v>
      </c>
      <c r="T167" s="70">
        <f>_xll.GetPrice($T$9,,"MID",$A167)</f>
        <v>445</v>
      </c>
      <c r="U167" s="70">
        <f>_xll.GetPrice($U$9,,"MID",$A167)</f>
        <v>335</v>
      </c>
      <c r="V167" s="70">
        <f>_xll.GetPrice($V$9,,"MID",$A167)</f>
        <v>550</v>
      </c>
      <c r="W167" s="188">
        <f>_xll.GetPrice($W$9,,"LOW",$A167)</f>
        <v>555</v>
      </c>
      <c r="X167" s="105">
        <f>_xll.GetPrice($X$9,,"HIGH",$A167)</f>
        <v>565</v>
      </c>
      <c r="Y167" s="105">
        <f>_xll.GetPrice($Y$9,,"MID",$A167)</f>
        <v>560</v>
      </c>
      <c r="Z167" s="105">
        <f>_xll.GetPrice($Z$9,,"MID",$A167)</f>
        <v>512.5</v>
      </c>
      <c r="AA167" s="105">
        <f>_xll.GetPrice($AA$9,,"MID",$A167)</f>
        <v>550</v>
      </c>
      <c r="AB167" s="105">
        <f>_xll.GetPrice($AB$9,,"LOW",$A167)</f>
        <v>365</v>
      </c>
      <c r="AC167" s="105">
        <f>_xll.GetPrice($AC$9,,"HIGH",$A167)</f>
        <v>370</v>
      </c>
      <c r="AD167" s="105">
        <f>_xll.GetPrice($AD$9,,"MID",$A167)</f>
        <v>367.5</v>
      </c>
      <c r="AE167" s="188">
        <f>_xll.GetPrice($AE$9,,"MID",$A167)</f>
        <v>381</v>
      </c>
      <c r="AF167" s="105">
        <f>_xll.GetPrice($AF$9,,"MID",$A167)</f>
        <v>386</v>
      </c>
      <c r="AG167" s="105">
        <f>_xll.GetPrice($AG$9,,"MID",$A167)</f>
        <v>365</v>
      </c>
      <c r="AH167" s="105">
        <f>_xll.GetPrice($AH$9,,"MID",$A167)</f>
        <v>370</v>
      </c>
      <c r="AI167" s="105">
        <f>_xll.GetPrice($AI$9,,"MID",$A167)</f>
        <v>340</v>
      </c>
      <c r="AK167" s="105">
        <f>_xll.GetPrice($AK$9,,"MID",$A167)</f>
        <v>145</v>
      </c>
      <c r="AL167" s="105">
        <f>_xll.GetPrice($AL$9,,"MID",$A167)</f>
        <v>202.5</v>
      </c>
      <c r="AM167" s="105">
        <f>_xll.GetPrice($AM$9,,"MID",$A167)</f>
        <v>222.5</v>
      </c>
      <c r="AN167" s="105">
        <f>_xll.GetPrice($AN$9,,"MID",$A167)</f>
        <v>389.14</v>
      </c>
      <c r="AO167" s="105">
        <f>_xll.GetPrice($AO$9,,"MID",$A167)</f>
        <v>380</v>
      </c>
      <c r="AP167" s="105">
        <f>_xll.GetPrice($AP$9,,"LOW",$A167)</f>
        <v>560</v>
      </c>
      <c r="AQ167" s="105">
        <f>_xll.GetPrice($AQ$9,,"HIGH",$A167)</f>
        <v>565</v>
      </c>
      <c r="AR167" s="105">
        <f>_xll.GetPrice(AR$9,,"MID",$A167)</f>
        <v>562.5</v>
      </c>
      <c r="AS167" s="105">
        <f>_xll.GetPrice($AS$9,,"MID",A167+3)</f>
        <v>3135</v>
      </c>
      <c r="AT167" s="105">
        <f>_xll.GetPrice($AT$9,,"MID",A167+3)</f>
        <v>391</v>
      </c>
      <c r="AU167" s="199">
        <f>_xll.GetPrice($AU$9,"WeeklyAverage","MID",$A167)</f>
        <v>419.14</v>
      </c>
      <c r="AV167" s="105">
        <f>_xll.GetPrice($AV$9,,"MID",$A167)</f>
        <v>415</v>
      </c>
      <c r="AW167" s="105">
        <f>_xll.GetPrice($AW$9,,"LOW",$A167)</f>
        <v>560</v>
      </c>
      <c r="AX167" s="105">
        <f>_xll.GetPrice($AX$9,,"HIGH",$A167)</f>
        <v>560</v>
      </c>
      <c r="AY167" s="105">
        <f>_xll.GetPrice($AY$9,,"MID",$A167)</f>
        <v>560</v>
      </c>
      <c r="AZ167" s="105">
        <f>_xll.GetPrice($AZ$9,,"LOW",$A167)</f>
        <v>520</v>
      </c>
      <c r="BA167" s="105">
        <f>_xll.GetPrice($BA$9,,"HIGH",$A167)</f>
        <v>530</v>
      </c>
      <c r="BB167" s="105">
        <f>_xll.GetPrice($BB$9,,"MID",$A167)</f>
        <v>525</v>
      </c>
      <c r="BC167" s="175">
        <f>_xll.GetPrice($BC$9,,"LOW",$A167+3)</f>
        <v>3290</v>
      </c>
      <c r="BD167" s="58">
        <f>_xll.GetPrice($BD$9,,"HIGH",$A167+3)</f>
        <v>3390</v>
      </c>
      <c r="BE167" s="58">
        <f>_xll.GetPrice($BE$9,,"MID",$A167+3)</f>
        <v>3340</v>
      </c>
      <c r="BH167" s="196">
        <f>_xll.GetPrice($BH$9,"WeeklyAverage","MID",$A167)</f>
        <v>390.7</v>
      </c>
      <c r="BI167" s="58">
        <f>_xll.GetPrice($BI$9,,"MID",$A167)</f>
        <v>390</v>
      </c>
      <c r="BJ167" s="58">
        <f>_xll.GetPrice($BJ$9,,"MID",$A167)</f>
        <v>28200</v>
      </c>
      <c r="BK167" s="58">
        <f>_xll.GetPrice($BK$9,,"MID",$A167)</f>
        <v>423.29</v>
      </c>
      <c r="BL167" s="182"/>
      <c r="BM167" s="58">
        <f>_xll.GetPrice($BM$9,,"MID",$A167)</f>
        <v>370</v>
      </c>
      <c r="BN167" s="175">
        <f>_xll.GetPrice($BN$9,,"MID",$A167)</f>
        <v>380</v>
      </c>
      <c r="BO167" s="58">
        <f>_xll.GetPrice($BO$9,,"MID",$A167)</f>
        <v>352.5</v>
      </c>
      <c r="BP167" s="58">
        <f>_xll.GetPrice($BP$9,,"MID",$A167)</f>
        <v>395</v>
      </c>
      <c r="BQ167" s="58">
        <f>_xll.GetPrice($BQ$9,,"MID",$A167)</f>
        <v>472.5</v>
      </c>
      <c r="BR167" s="19">
        <f>_xll.GetPrice($BR$9,"WeeklyAverage","MID",$A167)</f>
        <v>428.5</v>
      </c>
      <c r="BS167" s="198">
        <f>_xll.GetPrice($BS$9,,"MID",$A167)</f>
        <v>347.5</v>
      </c>
      <c r="BT167" s="156">
        <f>_xll.GetPrice($BT$9,,"MID",$A167)</f>
        <v>437</v>
      </c>
      <c r="BU167" s="165">
        <f>_xll.GetPrice($BU$9,,"LOW",$A167)</f>
        <v>410</v>
      </c>
      <c r="BV167" s="198">
        <f>_xll.GetPrice($BV$9,,"HIGH",$A167)</f>
        <v>440</v>
      </c>
      <c r="BW167" s="198">
        <f>_xll.GetPrice($BW$9,,"MID",$A167)</f>
        <v>425</v>
      </c>
      <c r="BX167" s="198">
        <f>_xll.GetPrice($BX$9,,"LOW",$A167)</f>
        <v>650</v>
      </c>
      <c r="BY167" s="198">
        <f>_xll.GetPrice($BY$9,,"HIGH",$A167)</f>
        <v>680</v>
      </c>
      <c r="BZ167" s="198">
        <f>_xll.GetPrice($BZ$9,,"MID",$A167)</f>
        <v>665</v>
      </c>
    </row>
    <row r="168" spans="1:78" ht="14.15" customHeight="1" x14ac:dyDescent="0.35">
      <c r="A168" s="210">
        <v>44288</v>
      </c>
      <c r="B168" s="95">
        <f>_xll.GetPrice($B$9,,"MID",$A168)</f>
        <v>425</v>
      </c>
      <c r="C168" s="95">
        <f>_xll.GetPrice($C$9,,"MID",$A168)</f>
        <v>400</v>
      </c>
      <c r="D168" s="95">
        <f>_xll.GetPrice($D$9,,"MID",$A168)</f>
        <v>410</v>
      </c>
      <c r="E168" s="95">
        <f>_xll.GetPrice($E$9,,"MID",$A168)</f>
        <v>410</v>
      </c>
      <c r="F168" s="95">
        <f>_xll.GetPrice($F$9,,"MID",$A168)</f>
        <v>450</v>
      </c>
      <c r="G168" s="95">
        <f>_xll.GetPrice($G$9,,"MID",$A168)</f>
        <v>440</v>
      </c>
      <c r="H168" s="95">
        <f>_xll.GetPrice($H$9,,"MID",$A168)</f>
        <v>450</v>
      </c>
      <c r="I168" s="95">
        <f>_xll.GetPrice($I$9,,"MID",$A168)</f>
        <v>569</v>
      </c>
      <c r="J168" s="95">
        <f>_xll.GetPrice($J$9,,"MID",$A168)</f>
        <v>555</v>
      </c>
      <c r="K168" s="95">
        <f>_xll.GetPrice($K$9,,"MID",$A168)</f>
        <v>541</v>
      </c>
      <c r="L168" s="95">
        <f>_xll.GetPrice($L$9,,"MID",$A168)</f>
        <v>515</v>
      </c>
      <c r="M168" s="95">
        <f>_xll.GetPrice($M$9,,"MID",$A168)</f>
        <v>550</v>
      </c>
      <c r="N168" s="95">
        <f>_xll.GetPrice($N$9,,"MID",$A168)</f>
        <v>560</v>
      </c>
      <c r="O168" s="95">
        <f>_xll.GetPrice($O$9,,"MID",$A168)</f>
        <v>510</v>
      </c>
      <c r="P168" s="192">
        <f>_xll.GetPrice($P$9,,"MID",$A168)</f>
        <v>387.5</v>
      </c>
      <c r="Q168" s="70">
        <f>_xll.GetPrice($Q$9,,"MID",$A168)</f>
        <v>397</v>
      </c>
      <c r="R168" s="70">
        <f>_xll.GetPrice($R$9,,"MID",$A168)</f>
        <v>392.5</v>
      </c>
      <c r="S168" s="70">
        <f>_xll.GetPrice($S$9,,"MID",$A168)</f>
        <v>195</v>
      </c>
      <c r="T168" s="70">
        <f>_xll.GetPrice($T$9,,"MID",$A168)</f>
        <v>445</v>
      </c>
      <c r="U168" s="70">
        <f>_xll.GetPrice($U$9,,"MID",$A168)</f>
        <v>335</v>
      </c>
      <c r="V168" s="70">
        <f>_xll.GetPrice($V$9,,"MID",$A168)</f>
        <v>550</v>
      </c>
      <c r="W168" s="188">
        <f>_xll.GetPrice($W$9,,"LOW",$A168)</f>
        <v>555</v>
      </c>
      <c r="X168" s="105">
        <f>_xll.GetPrice($X$9,,"HIGH",$A168)</f>
        <v>565</v>
      </c>
      <c r="Y168" s="105">
        <f>_xll.GetPrice($Y$9,,"MID",$A168)</f>
        <v>560</v>
      </c>
      <c r="Z168" s="105">
        <f>_xll.GetPrice($Z$9,,"MID",$A168)</f>
        <v>507.5</v>
      </c>
      <c r="AA168" s="105">
        <f>_xll.GetPrice($AA$9,,"MID",$A168)</f>
        <v>550</v>
      </c>
      <c r="AB168" s="105">
        <f>_xll.GetPrice($AB$9,,"LOW",$A168)</f>
        <v>365</v>
      </c>
      <c r="AC168" s="105">
        <f>_xll.GetPrice($AC$9,,"HIGH",$A168)</f>
        <v>370</v>
      </c>
      <c r="AD168" s="105">
        <f>_xll.GetPrice($AD$9,,"MID",$A168)</f>
        <v>367.5</v>
      </c>
      <c r="AE168" s="188">
        <f>_xll.GetPrice($AE$9,,"MID",$A168)</f>
        <v>394.5</v>
      </c>
      <c r="AF168" s="105">
        <f>_xll.GetPrice($AF$9,,"MID",$A168)</f>
        <v>399.5</v>
      </c>
      <c r="AG168" s="105">
        <f>_xll.GetPrice($AG$9,,"MID",$A168)</f>
        <v>365</v>
      </c>
      <c r="AH168" s="105">
        <f>_xll.GetPrice($AH$9,,"MID",$A168)</f>
        <v>370</v>
      </c>
      <c r="AI168" s="105">
        <f>_xll.GetPrice($AI$9,,"MID",$A168)</f>
        <v>340</v>
      </c>
      <c r="AK168" s="105">
        <f>_xll.GetPrice($AK$9,,"MID",$A168)</f>
        <v>147.5</v>
      </c>
      <c r="AL168" s="105">
        <f>_xll.GetPrice($AL$9,,"MID",$A168)</f>
        <v>202.5</v>
      </c>
      <c r="AM168" s="105">
        <f>_xll.GetPrice($AM$9,,"MID",$A168)</f>
        <v>222.5</v>
      </c>
      <c r="AN168" s="105">
        <f>_xll.GetPrice($AN$9,,"MID",$A168)</f>
        <v>388.18</v>
      </c>
      <c r="AO168" s="105">
        <f>_xll.GetPrice($AO$9,,"MID",$A168)</f>
        <v>392</v>
      </c>
      <c r="AP168" s="105">
        <f>_xll.GetPrice($AP$9,,"LOW",$A168)</f>
        <v>567</v>
      </c>
      <c r="AQ168" s="105">
        <f>_xll.GetPrice($AQ$9,,"HIGH",$A168)</f>
        <v>568</v>
      </c>
      <c r="AR168" s="105">
        <f>_xll.GetPrice(AR$9,,"MID",$A168)</f>
        <v>567.5</v>
      </c>
      <c r="AS168" s="105">
        <f>_xll.GetPrice($AS$9,,"MID",A168+3)</f>
        <v>3135</v>
      </c>
      <c r="AT168" s="105">
        <f>_xll.GetPrice($AT$9,,"MID",A168+3)</f>
        <v>391</v>
      </c>
      <c r="AU168" s="199">
        <f>_xll.GetPrice($AU$9,"WeeklyAverage","MID",$A168)</f>
        <v>418.18</v>
      </c>
      <c r="AV168" s="105">
        <f>_xll.GetPrice($AV$9,,"MID",$A168)</f>
        <v>428.5</v>
      </c>
      <c r="AW168" s="105">
        <f>_xll.GetPrice($AW$9,,"LOW",$A168)</f>
        <v>530</v>
      </c>
      <c r="AX168" s="105">
        <f>_xll.GetPrice($AX$9,,"HIGH",$A168)</f>
        <v>530</v>
      </c>
      <c r="AY168" s="105">
        <f>_xll.GetPrice($AY$9,,"MID",$A168)</f>
        <v>530</v>
      </c>
      <c r="AZ168" s="105">
        <f>_xll.GetPrice($AZ$9,,"LOW",$A168)</f>
        <v>535</v>
      </c>
      <c r="BA168" s="105">
        <f>_xll.GetPrice($BA$9,,"HIGH",$A168)</f>
        <v>542</v>
      </c>
      <c r="BB168" s="105">
        <f>_xll.GetPrice($BB$9,,"MID",$A168)</f>
        <v>538.5</v>
      </c>
      <c r="BC168" s="175">
        <f>_xll.GetPrice($BC$9,,"LOW",$A168+3)</f>
        <v>3290</v>
      </c>
      <c r="BD168" s="58">
        <f>_xll.GetPrice($BD$9,,"HIGH",$A168+3)</f>
        <v>3390</v>
      </c>
      <c r="BE168" s="58">
        <f>_xll.GetPrice($BE$9,,"MID",$A168+3)</f>
        <v>3340</v>
      </c>
      <c r="BH168" s="196">
        <f>_xll.GetPrice($BH$9,"WeeklyAverage","MID",$A168)</f>
        <v>401.25</v>
      </c>
      <c r="BI168" s="58">
        <f>_xll.GetPrice($BI$9,,"MID",$A168)</f>
        <v>400</v>
      </c>
      <c r="BJ168" s="58">
        <f>_xll.GetPrice($BJ$9,,"MID",$A168)</f>
        <v>30300</v>
      </c>
      <c r="BK168" s="58">
        <f>_xll.GetPrice($BK$9,,"MID",$A168)</f>
        <v>443.3</v>
      </c>
      <c r="BL168" s="182"/>
      <c r="BM168" s="58">
        <f>_xll.GetPrice($BM$9,,"MID",$A168)</f>
        <v>382</v>
      </c>
      <c r="BN168" s="175">
        <f>_xll.GetPrice($BN$9,,"MID",$A168)</f>
        <v>380</v>
      </c>
      <c r="BO168" s="58">
        <f>_xll.GetPrice($BO$9,,"MID",$A168)</f>
        <v>352.5</v>
      </c>
      <c r="BP168" s="58">
        <f>_xll.GetPrice($BP$9,,"MID",$A168)</f>
        <v>395</v>
      </c>
      <c r="BQ168" s="58">
        <f>_xll.GetPrice($BQ$9,,"MID",$A168)</f>
        <v>472.5</v>
      </c>
      <c r="BR168" s="19">
        <f>_xll.GetPrice($BR$9,"WeeklyAverage","MID",$A168)</f>
        <v>426.69</v>
      </c>
      <c r="BS168" s="198">
        <f>_xll.GetPrice($BS$9,,"MID",$A168)</f>
        <v>347.5</v>
      </c>
      <c r="BT168" s="156">
        <f>_xll.GetPrice($BT$9,,"MID",$A168)</f>
        <v>454.5</v>
      </c>
      <c r="BU168" s="165">
        <f>_xll.GetPrice($BU$9,,"LOW",$A168)</f>
        <v>410</v>
      </c>
      <c r="BV168" s="198">
        <f>_xll.GetPrice($BV$9,,"HIGH",$A168)</f>
        <v>440</v>
      </c>
      <c r="BW168" s="198">
        <f>_xll.GetPrice($BW$9,,"MID",$A168)</f>
        <v>425</v>
      </c>
      <c r="BX168" s="198">
        <f>_xll.GetPrice($BX$9,,"LOW",$A168)</f>
        <v>650</v>
      </c>
      <c r="BY168" s="198">
        <f>_xll.GetPrice($BY$9,,"HIGH",$A168)</f>
        <v>680</v>
      </c>
      <c r="BZ168" s="198">
        <f>_xll.GetPrice($BZ$9,,"MID",$A168)</f>
        <v>665</v>
      </c>
    </row>
    <row r="169" spans="1:78" ht="14.15" customHeight="1" x14ac:dyDescent="0.35">
      <c r="A169" s="123">
        <v>44295</v>
      </c>
      <c r="B169" s="95">
        <f>_xll.GetPrice($B$9,,"MID",$A169)</f>
        <v>405</v>
      </c>
      <c r="C169" s="95">
        <f>_xll.GetPrice($C$9,,"MID",$A169)</f>
        <v>380</v>
      </c>
      <c r="D169" s="95">
        <f>_xll.GetPrice($D$9,,"MID",$A169)</f>
        <v>390</v>
      </c>
      <c r="E169" s="95">
        <f>_xll.GetPrice($E$9,,"MID",$A169)</f>
        <v>390</v>
      </c>
      <c r="F169" s="95">
        <f>_xll.GetPrice($F$9,,"MID",$A169)</f>
        <v>430</v>
      </c>
      <c r="G169" s="95">
        <f>_xll.GetPrice($G$9,,"MID",$A169)</f>
        <v>420</v>
      </c>
      <c r="H169" s="95">
        <f>_xll.GetPrice($H$9,,"MID",$A169)</f>
        <v>430</v>
      </c>
      <c r="I169" s="95">
        <f>_xll.GetPrice($I$9,,"MID",$A169)</f>
        <v>549</v>
      </c>
      <c r="J169" s="95">
        <f>_xll.GetPrice($J$9,,"MID",$A169)</f>
        <v>555</v>
      </c>
      <c r="K169" s="95">
        <f>_xll.GetPrice($K$9,,"MID",$A169)</f>
        <v>541</v>
      </c>
      <c r="L169" s="95">
        <f>_xll.GetPrice($L$9,,"MID",$A169)</f>
        <v>515</v>
      </c>
      <c r="M169" s="95">
        <f>_xll.GetPrice($M$9,,"MID",$A169)</f>
        <v>550</v>
      </c>
      <c r="N169" s="95">
        <f>_xll.GetPrice($N$9,,"MID",$A169)</f>
        <v>560</v>
      </c>
      <c r="O169" s="95">
        <f>_xll.GetPrice($O$9,,"MID",$A169)</f>
        <v>510</v>
      </c>
      <c r="P169" s="192">
        <f>_xll.GetPrice($P$9,,"MID",$A169)</f>
        <v>402.56</v>
      </c>
      <c r="Q169" s="70">
        <f>_xll.GetPrice($Q$9,,"MID",$A169)</f>
        <v>397</v>
      </c>
      <c r="R169" s="70">
        <f>_xll.GetPrice($R$9,,"MID",$A169)</f>
        <v>412</v>
      </c>
      <c r="S169" s="70">
        <f>_xll.GetPrice($S$9,,"MID",$A169)</f>
        <v>195</v>
      </c>
      <c r="T169" s="70">
        <f>_xll.GetPrice($T$9,,"MID",$A169)</f>
        <v>425</v>
      </c>
      <c r="U169" s="70">
        <f>_xll.GetPrice($U$9,,"MID",$A169)</f>
        <v>315</v>
      </c>
      <c r="V169" s="70">
        <f>_xll.GetPrice($V$9,,"MID",$A169)</f>
        <v>550</v>
      </c>
      <c r="W169" s="188">
        <f>_xll.GetPrice($W$9,,"LOW",$A169)</f>
        <v>560</v>
      </c>
      <c r="X169" s="105">
        <f>_xll.GetPrice($X$9,,"HIGH",$A169)</f>
        <v>570</v>
      </c>
      <c r="Y169" s="105">
        <f>_xll.GetPrice($Y$9,,"MID",$A169)</f>
        <v>565</v>
      </c>
      <c r="Z169" s="105">
        <f>_xll.GetPrice($Z$9,,"MID",$A169)</f>
        <v>522.5</v>
      </c>
      <c r="AA169" s="105">
        <f>_xll.GetPrice($AA$9,,"MID",$A169)</f>
        <v>555</v>
      </c>
      <c r="AB169" s="105">
        <f>_xll.GetPrice($AB$9,,"LOW",$A169)</f>
        <v>365</v>
      </c>
      <c r="AC169" s="105">
        <f>_xll.GetPrice($AC$9,,"HIGH",$A169)</f>
        <v>370</v>
      </c>
      <c r="AD169" s="105">
        <f>_xll.GetPrice($AD$9,,"MID",$A169)</f>
        <v>367.5</v>
      </c>
      <c r="AE169" s="188">
        <f>_xll.GetPrice($AE$9,,"MID",$A169)</f>
        <v>397.5</v>
      </c>
      <c r="AF169" s="105">
        <f>_xll.GetPrice($AF$9,,"MID",$A169)</f>
        <v>402.5</v>
      </c>
      <c r="AG169" s="105">
        <f>_xll.GetPrice($AG$9,,"MID",$A169)</f>
        <v>365</v>
      </c>
      <c r="AH169" s="105">
        <f>_xll.GetPrice($AH$9,,"MID",$A169)</f>
        <v>370</v>
      </c>
      <c r="AI169" s="105">
        <f>_xll.GetPrice($AI$9,,"MID",$A169)</f>
        <v>340</v>
      </c>
      <c r="AK169" s="105">
        <f>_xll.GetPrice($AK$9,,"MID",$A169)</f>
        <v>150</v>
      </c>
      <c r="AL169" s="105">
        <f>_xll.GetPrice($AL$9,,"MID",$A169)</f>
        <v>202.5</v>
      </c>
      <c r="AM169" s="105">
        <f>_xll.GetPrice($AM$9,,"MID",$A169)</f>
        <v>222.5</v>
      </c>
      <c r="AN169" s="105">
        <f>_xll.GetPrice($AN$9,,"MID",$A169)</f>
        <v>395.52</v>
      </c>
      <c r="AO169" s="105">
        <f>_xll.GetPrice($AO$9,,"MID",$A169)</f>
        <v>404</v>
      </c>
      <c r="AP169" s="105">
        <f>_xll.GetPrice($AP$9,,"LOW",$A169)</f>
        <v>567</v>
      </c>
      <c r="AQ169" s="105">
        <f>_xll.GetPrice($AQ$9,,"HIGH",$A169)</f>
        <v>568</v>
      </c>
      <c r="AR169" s="105">
        <f>_xll.GetPrice(AR$9,,"MID",$A169)</f>
        <v>567.5</v>
      </c>
      <c r="AS169" s="105">
        <f>_xll.GetPrice($AS$9,,"MID",A169+3)</f>
        <v>3277.5</v>
      </c>
      <c r="AT169" s="105">
        <f>_xll.GetPrice($AT$9,,"MID",A169+3)</f>
        <v>391</v>
      </c>
      <c r="AU169" s="199">
        <f>_xll.GetPrice($AU$9,"WeeklyAverage","MID",$A169)</f>
        <v>425.52</v>
      </c>
      <c r="AV169" s="105">
        <f>_xll.GetPrice($AV$9,,"MID",$A169)</f>
        <v>436</v>
      </c>
      <c r="AW169" s="105">
        <f>_xll.GetPrice($AW$9,,"LOW",$A169)</f>
        <v>530</v>
      </c>
      <c r="AX169" s="105">
        <f>_xll.GetPrice($AX$9,,"HIGH",$A169)</f>
        <v>530</v>
      </c>
      <c r="AY169" s="105">
        <f>_xll.GetPrice($AY$9,,"MID",$A169)</f>
        <v>530</v>
      </c>
      <c r="AZ169" s="105">
        <f>_xll.GetPrice($AZ$9,,"LOW",$A169)</f>
        <v>535</v>
      </c>
      <c r="BA169" s="105">
        <f>_xll.GetPrice($BA$9,,"HIGH",$A169)</f>
        <v>542</v>
      </c>
      <c r="BB169" s="105">
        <f>_xll.GetPrice($BB$9,,"MID",$A169)</f>
        <v>538.5</v>
      </c>
      <c r="BC169" s="175">
        <f>_xll.GetPrice($BC$9,,"LOW",$A169+3)</f>
        <v>3290</v>
      </c>
      <c r="BD169" s="58">
        <f>_xll.GetPrice($BD$9,,"HIGH",$A169+3)</f>
        <v>3470</v>
      </c>
      <c r="BE169" s="58">
        <f>_xll.GetPrice($BE$9,,"MID",$A169+3)</f>
        <v>3380</v>
      </c>
      <c r="BH169" s="196">
        <f>_xll.GetPrice($BH$9,"WeeklyAverage","MID",$A169)</f>
        <v>410.8</v>
      </c>
      <c r="BI169" s="58">
        <f>_xll.GetPrice($BI$9,,"MID",$A169)</f>
        <v>415</v>
      </c>
      <c r="BJ169" s="58">
        <f>_xll.GetPrice($BJ$9,,"MID",$A169)</f>
        <v>30100</v>
      </c>
      <c r="BK169" s="58">
        <f>_xll.GetPrice($BK$9,,"MID",$A169)</f>
        <v>456.38</v>
      </c>
      <c r="BL169" s="182"/>
      <c r="BM169" s="58">
        <f>_xll.GetPrice($BM$9,,"MID",$A169)</f>
        <v>395</v>
      </c>
      <c r="BN169" s="175">
        <f>_xll.GetPrice($BN$9,,"MID",$A169)</f>
        <v>380</v>
      </c>
      <c r="BO169" s="58">
        <f>_xll.GetPrice($BO$9,,"MID",$A169)</f>
        <v>352.5</v>
      </c>
      <c r="BP169" s="58">
        <f>_xll.GetPrice($BP$9,,"MID",$A169)</f>
        <v>375</v>
      </c>
      <c r="BQ169" s="58">
        <f>_xll.GetPrice($BQ$9,,"MID",$A169)</f>
        <v>472.5</v>
      </c>
      <c r="BR169" s="19">
        <f>_xll.GetPrice($BR$9,"WeeklyAverage","MID",$A169)</f>
        <v>431.49</v>
      </c>
      <c r="BS169" s="198">
        <f>_xll.GetPrice($BS$9,,"MID",$A169)</f>
        <v>347.5</v>
      </c>
      <c r="BT169" s="156">
        <f>_xll.GetPrice($BT$9,,"MID",$A169)</f>
        <v>460.5</v>
      </c>
      <c r="BU169" s="165">
        <f>_xll.GetPrice($BU$9,,"LOW",$A169)</f>
        <v>410</v>
      </c>
      <c r="BV169" s="198">
        <f>_xll.GetPrice($BV$9,,"HIGH",$A169)</f>
        <v>440</v>
      </c>
      <c r="BW169" s="198">
        <f>_xll.GetPrice($BW$9,,"MID",$A169)</f>
        <v>425</v>
      </c>
      <c r="BX169" s="198">
        <f>_xll.GetPrice($BX$9,,"LOW",$A169)</f>
        <v>650</v>
      </c>
      <c r="BY169" s="198">
        <f>_xll.GetPrice($BY$9,,"HIGH",$A169)</f>
        <v>680</v>
      </c>
      <c r="BZ169" s="198">
        <f>_xll.GetPrice($BZ$9,,"MID",$A169)</f>
        <v>665</v>
      </c>
    </row>
    <row r="170" spans="1:78" ht="14.15" customHeight="1" x14ac:dyDescent="0.35">
      <c r="A170" s="123">
        <v>44302</v>
      </c>
      <c r="B170" s="95">
        <f>_xll.GetPrice($B$9,,"MID",$A170)</f>
        <v>405</v>
      </c>
      <c r="C170" s="95">
        <f>_xll.GetPrice($C$9,,"MID",$A170)</f>
        <v>380</v>
      </c>
      <c r="D170" s="95">
        <f>_xll.GetPrice($D$9,,"MID",$A170)</f>
        <v>390</v>
      </c>
      <c r="E170" s="95">
        <f>_xll.GetPrice($E$9,,"MID",$A170)</f>
        <v>390</v>
      </c>
      <c r="F170" s="95">
        <f>_xll.GetPrice($F$9,,"MID",$A170)</f>
        <v>430</v>
      </c>
      <c r="G170" s="95">
        <f>_xll.GetPrice($G$9,,"MID",$A170)</f>
        <v>420</v>
      </c>
      <c r="H170" s="95">
        <f>_xll.GetPrice($H$9,,"MID",$A170)</f>
        <v>430</v>
      </c>
      <c r="I170" s="95">
        <f>_xll.GetPrice($I$9,,"MID",$A170)</f>
        <v>549</v>
      </c>
      <c r="J170" s="95">
        <f>_xll.GetPrice($J$9,,"MID",$A170)</f>
        <v>555</v>
      </c>
      <c r="K170" s="95">
        <f>_xll.GetPrice($K$9,,"MID",$A170)</f>
        <v>541</v>
      </c>
      <c r="L170" s="95">
        <f>_xll.GetPrice($L$9,,"MID",$A170)</f>
        <v>515</v>
      </c>
      <c r="M170" s="95">
        <f>_xll.GetPrice($M$9,,"MID",$A170)</f>
        <v>550</v>
      </c>
      <c r="N170" s="95">
        <f>_xll.GetPrice($N$9,,"MID",$A170)</f>
        <v>560</v>
      </c>
      <c r="O170" s="95">
        <f>_xll.GetPrice($O$9,,"MID",$A170)</f>
        <v>510</v>
      </c>
      <c r="P170" s="192">
        <f>_xll.GetPrice($P$9,,"MID",$A170)</f>
        <v>402</v>
      </c>
      <c r="Q170" s="70">
        <f>_xll.GetPrice($Q$9,,"MID",$A170)</f>
        <v>402.5</v>
      </c>
      <c r="R170" s="70">
        <f>_xll.GetPrice($R$9,,"MID",$A170)</f>
        <v>407</v>
      </c>
      <c r="S170" s="70">
        <f>_xll.GetPrice($S$9,,"MID",$A170)</f>
        <v>195</v>
      </c>
      <c r="T170" s="70">
        <f>_xll.GetPrice($T$9,,"MID",$A170)</f>
        <v>425</v>
      </c>
      <c r="U170" s="70">
        <f>_xll.GetPrice($U$9,,"MID",$A170)</f>
        <v>315</v>
      </c>
      <c r="V170" s="70">
        <f>_xll.GetPrice($V$9,,"MID",$A170)</f>
        <v>550</v>
      </c>
      <c r="W170" s="188">
        <f>_xll.GetPrice($W$9,,"LOW",$A170)</f>
        <v>570</v>
      </c>
      <c r="X170" s="105">
        <f>_xll.GetPrice($X$9,,"HIGH",$A170)</f>
        <v>580</v>
      </c>
      <c r="Y170" s="105">
        <f>_xll.GetPrice($Y$9,,"MID",$A170)</f>
        <v>575</v>
      </c>
      <c r="Z170" s="105">
        <f>_xll.GetPrice($Z$9,,"MID",$A170)</f>
        <v>540</v>
      </c>
      <c r="AA170" s="105">
        <f>_xll.GetPrice($AA$9,,"MID",$A170)</f>
        <v>555</v>
      </c>
      <c r="AB170" s="105">
        <f>_xll.GetPrice($AB$9,,"LOW",$A170)</f>
        <v>365</v>
      </c>
      <c r="AC170" s="105">
        <f>_xll.GetPrice($AC$9,,"HIGH",$A170)</f>
        <v>370</v>
      </c>
      <c r="AD170" s="105">
        <f>_xll.GetPrice($AD$9,,"MID",$A170)</f>
        <v>367.5</v>
      </c>
      <c r="AE170" s="188">
        <f>_xll.GetPrice($AE$9,,"MID",$A170)</f>
        <v>397.5</v>
      </c>
      <c r="AF170" s="105">
        <f>_xll.GetPrice($AF$9,,"MID",$A170)</f>
        <v>402.5</v>
      </c>
      <c r="AG170" s="105">
        <f>_xll.GetPrice($AG$9,,"MID",$A170)</f>
        <v>365</v>
      </c>
      <c r="AH170" s="105">
        <f>_xll.GetPrice($AH$9,,"MID",$A170)</f>
        <v>370</v>
      </c>
      <c r="AI170" s="105">
        <f>_xll.GetPrice($AI$9,,"MID",$A170)</f>
        <v>340</v>
      </c>
      <c r="AK170" s="105">
        <f>_xll.GetPrice($AK$9,,"MID",$A170)</f>
        <v>150</v>
      </c>
      <c r="AL170" s="105">
        <f>_xll.GetPrice($AL$9,,"MID",$A170)</f>
        <v>202.5</v>
      </c>
      <c r="AM170" s="105">
        <f>_xll.GetPrice($AM$9,,"MID",$A170)</f>
        <v>222.5</v>
      </c>
      <c r="AN170" s="105">
        <f>_xll.GetPrice($AN$9,,"MID",$A170)</f>
        <v>398.29</v>
      </c>
      <c r="AO170" s="105">
        <f>_xll.GetPrice($AO$9,,"MID",$A170)</f>
        <v>404</v>
      </c>
      <c r="AP170" s="105">
        <f>_xll.GetPrice($AP$9,,"LOW",$A170)</f>
        <v>565</v>
      </c>
      <c r="AQ170" s="105">
        <f>_xll.GetPrice($AQ$9,,"HIGH",$A170)</f>
        <v>580</v>
      </c>
      <c r="AR170" s="105">
        <f>_xll.GetPrice(AR$9,,"MID",$A170)</f>
        <v>572.5</v>
      </c>
      <c r="AS170" s="105">
        <f>_xll.GetPrice($AS$9,,"MID",A170+3)</f>
        <v>3257.5</v>
      </c>
      <c r="AT170" s="105">
        <f>_xll.GetPrice($AT$9,,"MID",A170+3)</f>
        <v>391</v>
      </c>
      <c r="AU170" s="199">
        <f>_xll.GetPrice($AU$9,"WeeklyAverage","MID",$A170)</f>
        <v>423.29</v>
      </c>
      <c r="AV170" s="105">
        <f>_xll.GetPrice($AV$9,,"MID",$A170)</f>
        <v>436</v>
      </c>
      <c r="AW170" s="105">
        <f>_xll.GetPrice($AW$9,,"LOW",$A170)</f>
        <v>530</v>
      </c>
      <c r="AX170" s="105">
        <f>_xll.GetPrice($AX$9,,"HIGH",$A170)</f>
        <v>530</v>
      </c>
      <c r="AY170" s="105">
        <f>_xll.GetPrice($AY$9,,"MID",$A170)</f>
        <v>530</v>
      </c>
      <c r="AZ170" s="105">
        <f>_xll.GetPrice($AZ$9,,"LOW",$A170)</f>
        <v>535</v>
      </c>
      <c r="BA170" s="105">
        <f>_xll.GetPrice($BA$9,,"HIGH",$A170)</f>
        <v>550</v>
      </c>
      <c r="BB170" s="105">
        <f>_xll.GetPrice($BB$9,,"MID",$A170)</f>
        <v>542.5</v>
      </c>
      <c r="BC170" s="175">
        <f>_xll.GetPrice($BC$9,,"LOW",$A170+3)</f>
        <v>3290</v>
      </c>
      <c r="BD170" s="58">
        <f>_xll.GetPrice($BD$9,,"HIGH",$A170+3)</f>
        <v>3490</v>
      </c>
      <c r="BE170" s="58">
        <f>_xll.GetPrice($BE$9,,"MID",$A170+3)</f>
        <v>3390</v>
      </c>
      <c r="BH170" s="196">
        <f>_xll.GetPrice($BH$9,"WeeklyAverage","MID",$A170)</f>
        <v>426.8</v>
      </c>
      <c r="BI170" s="58">
        <f>_xll.GetPrice($BI$9,,"MID",$A170)</f>
        <v>415</v>
      </c>
      <c r="BJ170" s="58">
        <f>_xll.GetPrice($BJ$9,,"MID",$A170)</f>
        <v>31700</v>
      </c>
      <c r="BK170" s="58">
        <f>_xll.GetPrice($BK$9,,"MID",$A170)</f>
        <v>457.22</v>
      </c>
      <c r="BL170" s="182"/>
      <c r="BM170" s="58">
        <f>_xll.GetPrice($BM$9,,"MID",$A170)</f>
        <v>395</v>
      </c>
      <c r="BN170" s="175">
        <f>_xll.GetPrice($BN$9,,"MID",$A170)</f>
        <v>382.5</v>
      </c>
      <c r="BO170" s="58">
        <f>_xll.GetPrice($BO$9,,"MID",$A170)</f>
        <v>352.5</v>
      </c>
      <c r="BP170" s="58">
        <f>_xll.GetPrice($BP$9,,"MID",$A170)</f>
        <v>375</v>
      </c>
      <c r="BQ170" s="58">
        <f>_xll.GetPrice($BQ$9,,"MID",$A170)</f>
        <v>450</v>
      </c>
      <c r="BR170" s="19">
        <f>_xll.GetPrice($BR$9,"WeeklyAverage","MID",$A170)</f>
        <v>429.26</v>
      </c>
      <c r="BS170" s="198">
        <f>_xll.GetPrice($BS$9,,"MID",$A170)</f>
        <v>347.5</v>
      </c>
      <c r="BT170" s="156">
        <f>_xll.GetPrice($BT$9,,"MID",$A170)</f>
        <v>459</v>
      </c>
      <c r="BU170" s="165">
        <f>_xll.GetPrice($BU$9,,"LOW",$A170)</f>
        <v>410</v>
      </c>
      <c r="BV170" s="198">
        <f>_xll.GetPrice($BV$9,,"HIGH",$A170)</f>
        <v>440</v>
      </c>
      <c r="BW170" s="198">
        <f>_xll.GetPrice($BW$9,,"MID",$A170)</f>
        <v>425</v>
      </c>
      <c r="BX170" s="198">
        <f>_xll.GetPrice($BX$9,,"LOW",$A170)</f>
        <v>650</v>
      </c>
      <c r="BY170" s="198">
        <f>_xll.GetPrice($BY$9,,"HIGH",$A170)</f>
        <v>680</v>
      </c>
      <c r="BZ170" s="198">
        <f>_xll.GetPrice($BZ$9,,"MID",$A170)</f>
        <v>665</v>
      </c>
    </row>
    <row r="171" spans="1:78" ht="14.15" customHeight="1" x14ac:dyDescent="0.35">
      <c r="A171" s="123">
        <v>44309</v>
      </c>
      <c r="B171" s="95">
        <f>_xll.GetPrice($B$9,,"MID",$A171)</f>
        <v>405</v>
      </c>
      <c r="C171" s="95">
        <f>_xll.GetPrice($C$9,,"MID",$A171)</f>
        <v>380</v>
      </c>
      <c r="D171" s="95">
        <f>_xll.GetPrice($D$9,,"MID",$A171)</f>
        <v>390</v>
      </c>
      <c r="E171" s="95">
        <f>_xll.GetPrice($E$9,,"MID",$A171)</f>
        <v>390</v>
      </c>
      <c r="F171" s="95">
        <f>_xll.GetPrice($F$9,,"MID",$A171)</f>
        <v>430</v>
      </c>
      <c r="G171" s="95">
        <f>_xll.GetPrice($G$9,,"MID",$A171)</f>
        <v>420</v>
      </c>
      <c r="H171" s="95">
        <f>_xll.GetPrice($H$9,,"MID",$A171)</f>
        <v>430</v>
      </c>
      <c r="I171" s="95">
        <f>_xll.GetPrice($I$9,,"MID",$A171)</f>
        <v>549</v>
      </c>
      <c r="J171" s="95">
        <f>_xll.GetPrice($J$9,,"MID",$A171)</f>
        <v>555</v>
      </c>
      <c r="K171" s="95">
        <f>_xll.GetPrice($K$9,,"MID",$A171)</f>
        <v>541</v>
      </c>
      <c r="L171" s="95">
        <f>_xll.GetPrice($L$9,,"MID",$A171)</f>
        <v>515</v>
      </c>
      <c r="M171" s="95">
        <f>_xll.GetPrice($M$9,,"MID",$A171)</f>
        <v>550</v>
      </c>
      <c r="N171" s="95">
        <f>_xll.GetPrice($N$9,,"MID",$A171)</f>
        <v>560</v>
      </c>
      <c r="O171" s="95">
        <f>_xll.GetPrice($O$9,,"MID",$A171)</f>
        <v>510</v>
      </c>
      <c r="P171" s="192">
        <f>_xll.GetPrice($P$9,,"MID",$A171)</f>
        <v>402</v>
      </c>
      <c r="Q171" s="70">
        <f>_xll.GetPrice($Q$9,,"MID",$A171)</f>
        <v>402.5</v>
      </c>
      <c r="R171" s="70">
        <f>_xll.GetPrice($R$9,,"MID",$A171)</f>
        <v>412</v>
      </c>
      <c r="S171" s="70">
        <f>_xll.GetPrice($S$9,,"MID",$A171)</f>
        <v>195</v>
      </c>
      <c r="T171" s="70">
        <f>_xll.GetPrice($T$9,,"MID",$A171)</f>
        <v>425</v>
      </c>
      <c r="U171" s="70">
        <f>_xll.GetPrice($U$9,,"MID",$A171)</f>
        <v>315</v>
      </c>
      <c r="V171" s="70">
        <f>_xll.GetPrice($V$9,,"MID",$A171)</f>
        <v>550</v>
      </c>
      <c r="W171" s="188">
        <f>_xll.GetPrice($W$9,,"LOW",$A171)</f>
        <v>575</v>
      </c>
      <c r="X171" s="105">
        <f>_xll.GetPrice($X$9,,"HIGH",$A171)</f>
        <v>585</v>
      </c>
      <c r="Y171" s="105">
        <f>_xll.GetPrice($Y$9,,"MID",$A171)</f>
        <v>580</v>
      </c>
      <c r="Z171" s="105">
        <f>_xll.GetPrice($Z$9,,"MID",$A171)</f>
        <v>542.5</v>
      </c>
      <c r="AA171" s="105">
        <f>_xll.GetPrice($AA$9,,"MID",$A171)</f>
        <v>565</v>
      </c>
      <c r="AB171" s="105">
        <f>_xll.GetPrice($AB$9,,"LOW",$A171)</f>
        <v>365</v>
      </c>
      <c r="AC171" s="105">
        <f>_xll.GetPrice($AC$9,,"HIGH",$A171)</f>
        <v>370</v>
      </c>
      <c r="AD171" s="105">
        <f>_xll.GetPrice($AD$9,,"MID",$A171)</f>
        <v>367.5</v>
      </c>
      <c r="AE171" s="188">
        <f>_xll.GetPrice($AE$9,,"MID",$A171)</f>
        <v>398.5</v>
      </c>
      <c r="AF171" s="105">
        <f>_xll.GetPrice($AF$9,,"MID",$A171)</f>
        <v>403.5</v>
      </c>
      <c r="AG171" s="105">
        <f>_xll.GetPrice($AG$9,,"MID",$A171)</f>
        <v>365</v>
      </c>
      <c r="AH171" s="105">
        <f>_xll.GetPrice($AH$9,,"MID",$A171)</f>
        <v>370</v>
      </c>
      <c r="AI171" s="105">
        <f>_xll.GetPrice($AI$9,,"MID",$A171)</f>
        <v>340</v>
      </c>
      <c r="AK171" s="105">
        <f>_xll.GetPrice($AK$9,,"MID",$A171)</f>
        <v>152.5</v>
      </c>
      <c r="AL171" s="105">
        <f>_xll.GetPrice($AL$9,,"MID",$A171)</f>
        <v>202.5</v>
      </c>
      <c r="AM171" s="105">
        <f>_xll.GetPrice($AM$9,,"MID",$A171)</f>
        <v>222.5</v>
      </c>
      <c r="AN171" s="105">
        <f>_xll.GetPrice($AN$9,,"MID",$A171)</f>
        <v>396.79</v>
      </c>
      <c r="AO171" s="105">
        <f>_xll.GetPrice($AO$9,,"MID",$A171)</f>
        <v>400</v>
      </c>
      <c r="AP171" s="105">
        <f>_xll.GetPrice($AP$9,,"LOW",$A171)</f>
        <v>585</v>
      </c>
      <c r="AQ171" s="105">
        <f>_xll.GetPrice($AQ$9,,"HIGH",$A171)</f>
        <v>588</v>
      </c>
      <c r="AR171" s="105">
        <f>_xll.GetPrice(AR$9,,"MID",$A171)</f>
        <v>586.5</v>
      </c>
      <c r="AS171" s="105">
        <f>_xll.GetPrice($AS$9,,"MID",A171+3)</f>
        <v>3237.5</v>
      </c>
      <c r="AT171" s="105">
        <f>_xll.GetPrice($AT$9,,"MID",A171+3)</f>
        <v>391</v>
      </c>
      <c r="AU171" s="199">
        <f>_xll.GetPrice($AU$9,"WeeklyAverage","MID",$A171)</f>
        <v>421.79</v>
      </c>
      <c r="AV171" s="105">
        <f>_xll.GetPrice($AV$9,,"MID",$A171)</f>
        <v>434</v>
      </c>
      <c r="AW171" s="105">
        <f>_xll.GetPrice($AW$9,,"LOW",$A171)</f>
        <v>540</v>
      </c>
      <c r="AX171" s="105">
        <f>_xll.GetPrice($AX$9,,"HIGH",$A171)</f>
        <v>540</v>
      </c>
      <c r="AY171" s="105">
        <f>_xll.GetPrice($AY$9,,"MID",$A171)</f>
        <v>540</v>
      </c>
      <c r="AZ171" s="105">
        <f>_xll.GetPrice($AZ$9,,"LOW",$A171)</f>
        <v>550</v>
      </c>
      <c r="BA171" s="105">
        <f>_xll.GetPrice($BA$9,,"HIGH",$A171)</f>
        <v>558</v>
      </c>
      <c r="BB171" s="105">
        <f>_xll.GetPrice($BB$9,,"MID",$A171)</f>
        <v>554</v>
      </c>
      <c r="BC171" s="175">
        <f>_xll.GetPrice($BC$9,,"LOW",$A171+3)</f>
        <v>3290</v>
      </c>
      <c r="BD171" s="58">
        <f>_xll.GetPrice($BD$9,,"HIGH",$A171+3)</f>
        <v>3490</v>
      </c>
      <c r="BE171" s="58">
        <f>_xll.GetPrice($BE$9,,"MID",$A171+3)</f>
        <v>3390</v>
      </c>
      <c r="BH171" s="196">
        <f>_xll.GetPrice($BH$9,"WeeklyAverage","MID",$A171)</f>
        <v>429.1</v>
      </c>
      <c r="BI171" s="58">
        <f>_xll.GetPrice($BI$9,,"MID",$A171)</f>
        <v>415</v>
      </c>
      <c r="BJ171" s="58">
        <f>_xll.GetPrice($BJ$9,,"MID",$A171)</f>
        <v>30400</v>
      </c>
      <c r="BK171" s="58">
        <f>_xll.GetPrice($BK$9,,"MID",$A171)</f>
        <v>456.5</v>
      </c>
      <c r="BL171" s="182"/>
      <c r="BM171" s="58">
        <f>_xll.GetPrice($BM$9,,"MID",$A171)</f>
        <v>390</v>
      </c>
      <c r="BN171" s="175">
        <f>_xll.GetPrice($BN$9,,"MID",$A171)</f>
        <v>382.5</v>
      </c>
      <c r="BO171" s="58">
        <f>_xll.GetPrice($BO$9,,"MID",$A171)</f>
        <v>355</v>
      </c>
      <c r="BP171" s="58">
        <f>_xll.GetPrice($BP$9,,"MID",$A171)</f>
        <v>375</v>
      </c>
      <c r="BQ171" s="58">
        <f>_xll.GetPrice($BQ$9,,"MID",$A171)</f>
        <v>450</v>
      </c>
      <c r="BR171" s="19">
        <f>_xll.GetPrice($BR$9,"WeeklyAverage","MID",$A171)</f>
        <v>427.76</v>
      </c>
      <c r="BS171" s="198">
        <f>_xll.GetPrice($BS$9,,"MID",$A171)</f>
        <v>347.5</v>
      </c>
      <c r="BT171" s="156">
        <f>_xll.GetPrice($BT$9,,"MID",$A171)</f>
        <v>465</v>
      </c>
      <c r="BU171" s="165">
        <f>_xll.GetPrice($BU$9,,"LOW",$A171)</f>
        <v>410</v>
      </c>
      <c r="BV171" s="198">
        <f>_xll.GetPrice($BV$9,,"HIGH",$A171)</f>
        <v>440</v>
      </c>
      <c r="BW171" s="198">
        <f>_xll.GetPrice($BW$9,,"MID",$A171)</f>
        <v>425</v>
      </c>
      <c r="BX171" s="198">
        <f>_xll.GetPrice($BX$9,,"LOW",$A171)</f>
        <v>650</v>
      </c>
      <c r="BY171" s="198">
        <f>_xll.GetPrice($BY$9,,"HIGH",$A171)</f>
        <v>680</v>
      </c>
      <c r="BZ171" s="198">
        <f>_xll.GetPrice($BZ$9,,"MID",$A171)</f>
        <v>665</v>
      </c>
    </row>
    <row r="172" spans="1:78" ht="14.15" customHeight="1" x14ac:dyDescent="0.35">
      <c r="A172" s="123">
        <v>44316</v>
      </c>
      <c r="B172" s="95">
        <f>_xll.GetPrice($B$9,,"MID",$A172)</f>
        <v>405</v>
      </c>
      <c r="C172" s="95">
        <f>_xll.GetPrice($C$9,,"MID",$A172)</f>
        <v>380</v>
      </c>
      <c r="D172" s="95">
        <f>_xll.GetPrice($D$9,,"MID",$A172)</f>
        <v>390</v>
      </c>
      <c r="E172" s="95">
        <f>_xll.GetPrice($E$9,,"MID",$A172)</f>
        <v>390</v>
      </c>
      <c r="F172" s="95">
        <f>_xll.GetPrice($F$9,,"MID",$A172)</f>
        <v>430</v>
      </c>
      <c r="G172" s="95">
        <f>_xll.GetPrice($G$9,,"MID",$A172)</f>
        <v>420</v>
      </c>
      <c r="H172" s="95">
        <f>_xll.GetPrice($H$9,,"MID",$A172)</f>
        <v>430</v>
      </c>
      <c r="I172" s="95">
        <f>_xll.GetPrice($I$9,,"MID",$A172)</f>
        <v>549</v>
      </c>
      <c r="J172" s="95">
        <f>_xll.GetPrice($J$9,,"MID",$A172)</f>
        <v>555</v>
      </c>
      <c r="K172" s="95">
        <f>_xll.GetPrice($K$9,,"MID",$A172)</f>
        <v>541</v>
      </c>
      <c r="L172" s="95">
        <f>_xll.GetPrice($L$9,,"MID",$A172)</f>
        <v>515</v>
      </c>
      <c r="M172" s="95">
        <f>_xll.GetPrice($M$9,,"MID",$A172)</f>
        <v>550</v>
      </c>
      <c r="N172" s="95">
        <f>_xll.GetPrice($N$9,,"MID",$A172)</f>
        <v>560</v>
      </c>
      <c r="O172" s="95">
        <f>_xll.GetPrice($O$9,,"MID",$A172)</f>
        <v>510</v>
      </c>
      <c r="P172" s="192">
        <f>_xll.GetPrice($P$9,,"MID",$A172)</f>
        <v>401</v>
      </c>
      <c r="Q172" s="70">
        <f>_xll.GetPrice($Q$9,,"MID",$A172)</f>
        <v>402.5</v>
      </c>
      <c r="R172" s="70">
        <f>_xll.GetPrice($R$9,,"MID",$A172)</f>
        <v>406</v>
      </c>
      <c r="S172" s="70">
        <f>_xll.GetPrice($S$9,,"MID",$A172)</f>
        <v>195</v>
      </c>
      <c r="T172" s="70">
        <f>_xll.GetPrice($T$9,,"MID",$A172)</f>
        <v>425</v>
      </c>
      <c r="U172" s="70">
        <f>_xll.GetPrice($U$9,,"MID",$A172)</f>
        <v>315</v>
      </c>
      <c r="V172" s="70">
        <f>_xll.GetPrice($V$9,,"MID",$A172)</f>
        <v>550</v>
      </c>
      <c r="W172" s="188">
        <f>_xll.GetPrice($W$9,,"LOW",$A172)</f>
        <v>585</v>
      </c>
      <c r="X172" s="105">
        <f>_xll.GetPrice($X$9,,"HIGH",$A172)</f>
        <v>595</v>
      </c>
      <c r="Y172" s="105">
        <f>_xll.GetPrice($Y$9,,"MID",$A172)</f>
        <v>590</v>
      </c>
      <c r="Z172" s="105">
        <f>_xll.GetPrice($Z$9,,"MID",$A172)</f>
        <v>552.5</v>
      </c>
      <c r="AA172" s="105">
        <f>_xll.GetPrice($AA$9,,"MID",$A172)</f>
        <v>570</v>
      </c>
      <c r="AB172" s="105">
        <f>_xll.GetPrice($AB$9,,"LOW",$A172)</f>
        <v>365</v>
      </c>
      <c r="AC172" s="105">
        <f>_xll.GetPrice($AC$9,,"HIGH",$A172)</f>
        <v>370</v>
      </c>
      <c r="AD172" s="105">
        <f>_xll.GetPrice($AD$9,,"MID",$A172)</f>
        <v>367.5</v>
      </c>
      <c r="AE172" s="188">
        <f>_xll.GetPrice($AE$9,,"MID",$A172)</f>
        <v>412</v>
      </c>
      <c r="AF172" s="105">
        <f>_xll.GetPrice($AF$9,,"MID",$A172)</f>
        <v>417</v>
      </c>
      <c r="AG172" s="105">
        <f>_xll.GetPrice($AG$9,,"MID",$A172)</f>
        <v>365</v>
      </c>
      <c r="AH172" s="105">
        <f>_xll.GetPrice($AH$9,,"MID",$A172)</f>
        <v>370</v>
      </c>
      <c r="AI172" s="105">
        <f>_xll.GetPrice($AI$9,,"MID",$A172)</f>
        <v>340</v>
      </c>
      <c r="AK172" s="105">
        <f>_xll.GetPrice($AK$9,,"MID",$A172)</f>
        <v>152.5</v>
      </c>
      <c r="AL172" s="105">
        <f>_xll.GetPrice($AL$9,,"MID",$A172)</f>
        <v>202.5</v>
      </c>
      <c r="AM172" s="105">
        <f>_xll.GetPrice($AM$9,,"MID",$A172)</f>
        <v>222.5</v>
      </c>
      <c r="AN172" s="105">
        <f>_xll.GetPrice($AN$9,,"MID",$A172)</f>
        <v>405.54</v>
      </c>
      <c r="AO172" s="105">
        <f>_xll.GetPrice($AO$9,,"MID",$A172)</f>
        <v>419</v>
      </c>
      <c r="AP172" s="105">
        <f>_xll.GetPrice($AP$9,,"LOW",$A172)</f>
        <v>590</v>
      </c>
      <c r="AQ172" s="105">
        <f>_xll.GetPrice($AQ$9,,"HIGH",$A172)</f>
        <v>593</v>
      </c>
      <c r="AR172" s="105">
        <f>_xll.GetPrice(AR$9,,"MID",$A172)</f>
        <v>591.5</v>
      </c>
      <c r="AS172" s="105">
        <f>_xll.GetPrice($AS$9,,"MID",A172+3)</f>
        <v>3237.5</v>
      </c>
      <c r="AT172" s="105">
        <f>_xll.GetPrice($AT$9,,"MID",A172+3)</f>
        <v>391</v>
      </c>
      <c r="AU172" s="199">
        <f>_xll.GetPrice($AU$9,"WeeklyAverage","MID",$A172)</f>
        <v>430.54</v>
      </c>
      <c r="AV172" s="105">
        <f>_xll.GetPrice($AV$9,,"MID",$A172)</f>
        <v>444</v>
      </c>
      <c r="AW172" s="105">
        <f>_xll.GetPrice($AW$9,,"LOW",$A172)</f>
        <v>550</v>
      </c>
      <c r="AX172" s="105">
        <f>_xll.GetPrice($AX$9,,"HIGH",$A172)</f>
        <v>590</v>
      </c>
      <c r="AY172" s="105">
        <f>_xll.GetPrice($AY$9,,"MID",$A172)</f>
        <v>570</v>
      </c>
      <c r="AZ172" s="105">
        <f>_xll.GetPrice($AZ$9,,"LOW",$A172)</f>
        <v>555</v>
      </c>
      <c r="BA172" s="105">
        <f>_xll.GetPrice($BA$9,,"HIGH",$A172)</f>
        <v>565</v>
      </c>
      <c r="BB172" s="105">
        <f>_xll.GetPrice($BB$9,,"MID",$A172)</f>
        <v>560</v>
      </c>
      <c r="BC172" s="175">
        <f>_xll.GetPrice($BC$9,,"LOW",$A172+3)</f>
        <v>3340</v>
      </c>
      <c r="BD172" s="58">
        <f>_xll.GetPrice($BD$9,,"HIGH",$A172+3)</f>
        <v>3540</v>
      </c>
      <c r="BE172" s="58">
        <f>_xll.GetPrice($BE$9,,"MID",$A172+3)</f>
        <v>3440</v>
      </c>
      <c r="BH172" s="196">
        <f>_xll.GetPrice($BH$9,"WeeklyAverage","MID",$A172)</f>
        <v>425.4</v>
      </c>
      <c r="BI172" s="58">
        <f>_xll.GetPrice($BI$9,,"MID",$A172)</f>
        <v>422.5</v>
      </c>
      <c r="BJ172" s="58">
        <f>_xll.GetPrice($BJ$9,,"MID",$A172)</f>
        <v>29700</v>
      </c>
      <c r="BK172" s="58">
        <f>_xll.GetPrice($BK$9,,"MID",$A172)</f>
        <v>468.83</v>
      </c>
      <c r="BL172" s="182"/>
      <c r="BM172" s="58">
        <f>_xll.GetPrice($BM$9,,"MID",$A172)</f>
        <v>409</v>
      </c>
      <c r="BN172" s="175">
        <f>_xll.GetPrice($BN$9,,"MID",$A172)</f>
        <v>382.5</v>
      </c>
      <c r="BO172" s="58">
        <f>_xll.GetPrice($BO$9,,"MID",$A172)</f>
        <v>355</v>
      </c>
      <c r="BP172" s="58">
        <f>_xll.GetPrice($BP$9,,"MID",$A172)</f>
        <v>375</v>
      </c>
      <c r="BQ172" s="58">
        <f>_xll.GetPrice($BQ$9,,"MID",$A172)</f>
        <v>460</v>
      </c>
      <c r="BR172" s="19">
        <f>_xll.GetPrice($BR$9,"WeeklyAverage","MID",$A172)</f>
        <v>436.51</v>
      </c>
      <c r="BS172" s="198">
        <f>_xll.GetPrice($BS$9,,"MID",$A172)</f>
        <v>347.5</v>
      </c>
      <c r="BT172" s="156">
        <f>_xll.GetPrice($BT$9,,"MID",$A172)</f>
        <v>475</v>
      </c>
      <c r="BU172" s="165">
        <f>_xll.GetPrice($BU$9,,"LOW",$A172)</f>
        <v>410</v>
      </c>
      <c r="BV172" s="198">
        <f>_xll.GetPrice($BV$9,,"HIGH",$A172)</f>
        <v>440</v>
      </c>
      <c r="BW172" s="198">
        <f>_xll.GetPrice($BW$9,,"MID",$A172)</f>
        <v>425</v>
      </c>
      <c r="BX172" s="198">
        <f>_xll.GetPrice($BX$9,,"LOW",$A172)</f>
        <v>650</v>
      </c>
      <c r="BY172" s="198">
        <f>_xll.GetPrice($BY$9,,"HIGH",$A172)</f>
        <v>680</v>
      </c>
      <c r="BZ172" s="198">
        <f>_xll.GetPrice($BZ$9,,"MID",$A172)</f>
        <v>665</v>
      </c>
    </row>
    <row r="173" spans="1:78" x14ac:dyDescent="0.35">
      <c r="A173" s="215">
        <v>44323</v>
      </c>
      <c r="B173" s="95">
        <f>_xll.GetPrice($B$9,,"MID",$A173)</f>
        <v>425</v>
      </c>
      <c r="C173" s="95">
        <f>_xll.GetPrice($C$9,,"MID",$A173)</f>
        <v>405</v>
      </c>
      <c r="D173" s="95">
        <f>_xll.GetPrice($D$9,,"MID",$A173)</f>
        <v>410</v>
      </c>
      <c r="E173" s="95">
        <f>_xll.GetPrice($E$9,,"MID",$A173)</f>
        <v>410</v>
      </c>
      <c r="F173" s="95">
        <f>_xll.GetPrice($F$9,,"MID",$A173)</f>
        <v>450</v>
      </c>
      <c r="G173" s="95">
        <f>_xll.GetPrice($G$9,,"MID",$A173)</f>
        <v>450</v>
      </c>
      <c r="H173" s="95">
        <f>_xll.GetPrice($H$9,,"MID",$A173)</f>
        <v>450</v>
      </c>
      <c r="I173" s="95">
        <f>_xll.GetPrice($I$9,,"MID",$A173)</f>
        <v>569</v>
      </c>
      <c r="J173" s="95">
        <f>_xll.GetPrice($J$9,,"MID",$A173)</f>
        <v>555</v>
      </c>
      <c r="K173" s="95">
        <f>_xll.GetPrice($K$9,,"MID",$A173)</f>
        <v>541</v>
      </c>
      <c r="L173" s="95">
        <f>_xll.GetPrice($L$9,,"MID",$A173)</f>
        <v>515</v>
      </c>
      <c r="M173" s="95">
        <f>_xll.GetPrice($M$9,,"MID",$A173)</f>
        <v>550</v>
      </c>
      <c r="N173" s="95">
        <f>_xll.GetPrice($N$9,,"MID",$A173)</f>
        <v>560</v>
      </c>
      <c r="O173" s="95">
        <f>_xll.GetPrice($O$9,,"MID",$A173)</f>
        <v>510</v>
      </c>
      <c r="P173" s="192">
        <f>_xll.GetPrice($P$9,,"MID",$A173)</f>
        <v>401</v>
      </c>
      <c r="Q173" s="70">
        <f>_xll.GetPrice($Q$9,,"MID",$A173)</f>
        <v>402.5</v>
      </c>
      <c r="R173" s="70">
        <f>_xll.GetPrice($R$9,,"MID",$A173)</f>
        <v>406</v>
      </c>
      <c r="S173" s="70">
        <f>_xll.GetPrice($S$9,,"MID",$A173)</f>
        <v>200</v>
      </c>
      <c r="T173" s="70">
        <f>_xll.GetPrice($T$9,,"MID",$A173)</f>
        <v>448</v>
      </c>
      <c r="U173" s="70">
        <f>_xll.GetPrice($U$9,,"MID",$A173)</f>
        <v>335</v>
      </c>
      <c r="V173" s="70">
        <f>_xll.GetPrice($V$9,,"MID",$A173)</f>
        <v>550</v>
      </c>
      <c r="W173" s="188">
        <f>_xll.GetPrice($W$9,,"LOW",$A173)</f>
        <v>620</v>
      </c>
      <c r="X173" s="105">
        <f>_xll.GetPrice($X$9,,"HIGH",$A173)</f>
        <v>635</v>
      </c>
      <c r="Y173" s="105">
        <f>_xll.GetPrice($Y$9,,"MID",$A173)</f>
        <v>627.5</v>
      </c>
      <c r="Z173" s="105">
        <f>_xll.GetPrice($Z$9,,"MID",$A173)</f>
        <v>582.5</v>
      </c>
      <c r="AA173" s="105">
        <f>_xll.GetPrice($AA$9,,"MID",$A173)</f>
        <v>610</v>
      </c>
      <c r="AB173" s="105">
        <f>_xll.GetPrice($AB$9,,"LOW",$A173)</f>
        <v>365</v>
      </c>
      <c r="AC173" s="105">
        <f>_xll.GetPrice($AC$9,,"HIGH",$A173)</f>
        <v>370</v>
      </c>
      <c r="AD173" s="105">
        <f>_xll.GetPrice($AD$9,,"MID",$A173)</f>
        <v>367.5</v>
      </c>
      <c r="AE173" s="188">
        <f>_xll.GetPrice($AE$9,,"MID",$A173)</f>
        <v>445</v>
      </c>
      <c r="AF173" s="105">
        <f>_xll.GetPrice($AF$9,,"MID",$A173)</f>
        <v>455</v>
      </c>
      <c r="AG173" s="105">
        <f>_xll.GetPrice($AG$9,,"MID",$A173)</f>
        <v>365</v>
      </c>
      <c r="AH173" s="105">
        <f>_xll.GetPrice($AH$9,,"MID",$A173)</f>
        <v>370</v>
      </c>
      <c r="AI173" s="105">
        <f>_xll.GetPrice($AI$9,,"MID",$A173)</f>
        <v>340</v>
      </c>
      <c r="AK173" s="105">
        <f>_xll.GetPrice($AK$9,,"MID",$A173)</f>
        <v>157.5</v>
      </c>
      <c r="AL173" s="105">
        <f>_xll.GetPrice($AL$9,,"MID",$A173)</f>
        <v>202.5</v>
      </c>
      <c r="AM173" s="105">
        <f>_xll.GetPrice($AM$9,,"MID",$A173)</f>
        <v>222.5</v>
      </c>
      <c r="AN173" s="105">
        <f>_xll.GetPrice($AN$9,,"MID",$A173)</f>
        <v>442.13</v>
      </c>
      <c r="AO173" s="105">
        <f>_xll.GetPrice($AO$9,,"MID",$A173)</f>
        <v>443</v>
      </c>
      <c r="AP173" s="105">
        <f>_xll.GetPrice($AP$9,,"LOW",$A173)</f>
        <v>605</v>
      </c>
      <c r="AQ173" s="105">
        <f>_xll.GetPrice($AQ$9,,"HIGH",$A173)</f>
        <v>620</v>
      </c>
      <c r="AR173" s="105">
        <f>_xll.GetPrice(AR$9,,"MID",$A173)</f>
        <v>612.5</v>
      </c>
      <c r="AS173" s="105">
        <f>_xll.GetPrice($AS$9,,"MID",A173+3)</f>
        <v>3805</v>
      </c>
      <c r="AT173" s="105">
        <f>_xll.GetPrice($AT$9,,"MID",A173+3)</f>
        <v>452.5</v>
      </c>
      <c r="AU173" s="199">
        <f>_xll.GetPrice($AU$9,"WeeklyAverage","MID",$A173)</f>
        <v>471.79</v>
      </c>
      <c r="AV173" s="105">
        <f>_xll.GetPrice($AV$9,,"MID",$A173)</f>
        <v>483</v>
      </c>
      <c r="AW173" s="105">
        <f>_xll.GetPrice($AW$9,,"LOW",$A173)</f>
        <v>595</v>
      </c>
      <c r="AX173" s="105">
        <f>_xll.GetPrice($AX$9,,"HIGH",$A173)</f>
        <v>595</v>
      </c>
      <c r="AY173" s="105">
        <f>_xll.GetPrice($AY$9,,"MID",$A173)</f>
        <v>595</v>
      </c>
      <c r="AZ173" s="105">
        <f>_xll.GetPrice($AZ$9,,"LOW",$A173)</f>
        <v>575</v>
      </c>
      <c r="BA173" s="105">
        <f>_xll.GetPrice($BA$9,,"HIGH",$A173)</f>
        <v>590</v>
      </c>
      <c r="BB173" s="105">
        <f>_xll.GetPrice($BB$9,,"MID",$A173)</f>
        <v>582.5</v>
      </c>
      <c r="BC173" s="175">
        <f>_xll.GetPrice($BC$9,,"LOW",$A173+3)</f>
        <v>3410</v>
      </c>
      <c r="BD173" s="58">
        <f>_xll.GetPrice($BD$9,,"HIGH",$A173+3)</f>
        <v>3720</v>
      </c>
      <c r="BE173" s="58">
        <f>_xll.GetPrice($BE$9,,"MID",$A173+3)</f>
        <v>3565</v>
      </c>
      <c r="BH173" s="196">
        <f>_xll.GetPrice($BH$9,"WeeklyAverage","MID",$A173)</f>
        <v>431.1</v>
      </c>
      <c r="BI173" s="58">
        <f>_xll.GetPrice($BI$9,,"MID",$A173)</f>
        <v>452.5</v>
      </c>
      <c r="BJ173" s="58">
        <f>_xll.GetPrice($BJ$9,,"MID",$A173)</f>
        <v>30200</v>
      </c>
      <c r="BK173" s="58">
        <f>_xll.GetPrice($BK$9,,"MID",$A173)</f>
        <v>478.96</v>
      </c>
      <c r="BL173" s="182"/>
      <c r="BM173" s="58">
        <f>_xll.GetPrice($BM$9,,"MID",$A173)</f>
        <v>427.5</v>
      </c>
      <c r="BN173" s="175">
        <f>_xll.GetPrice($BN$9,,"MID",$A173)</f>
        <v>382.5</v>
      </c>
      <c r="BO173" s="58">
        <f>_xll.GetPrice($BO$9,,"MID",$A173)</f>
        <v>355</v>
      </c>
      <c r="BP173" s="58">
        <f>_xll.GetPrice($BP$9,,"MID",$A173)</f>
        <v>395</v>
      </c>
      <c r="BQ173" s="58">
        <f>_xll.GetPrice($BQ$9,,"MID",$A173)</f>
        <v>460</v>
      </c>
      <c r="BR173" s="19">
        <f>_xll.GetPrice($BR$9,"WeeklyAverage","MID",$A173)</f>
        <v>476.41</v>
      </c>
      <c r="BS173" s="198">
        <f>_xll.GetPrice($BS$9,,"MID",$A173)</f>
        <v>347.5</v>
      </c>
      <c r="BT173" s="156">
        <f>_xll.GetPrice($BT$9,,"MID",$A173)</f>
        <v>487.5</v>
      </c>
      <c r="BU173" s="165">
        <f>_xll.GetPrice($BU$9,,"LOW",$A173)</f>
        <v>410</v>
      </c>
      <c r="BV173" s="198">
        <f>_xll.GetPrice($BV$9,,"HIGH",$A173)</f>
        <v>440</v>
      </c>
      <c r="BW173" s="198">
        <f>_xll.GetPrice($BW$9,,"MID",$A173)</f>
        <v>425</v>
      </c>
      <c r="BX173" s="198">
        <f>_xll.GetPrice($BX$9,,"LOW",$A173)</f>
        <v>650</v>
      </c>
      <c r="BY173" s="198">
        <f>_xll.GetPrice($BY$9,,"HIGH",$A173)</f>
        <v>680</v>
      </c>
      <c r="BZ173" s="198">
        <f>_xll.GetPrice($BZ$9,,"MID",$A173)</f>
        <v>665</v>
      </c>
    </row>
    <row r="174" spans="1:78" x14ac:dyDescent="0.35">
      <c r="A174" s="215">
        <v>44330</v>
      </c>
      <c r="B174" s="95">
        <f>_xll.GetPrice($B$9,,"MID",$A174)</f>
        <v>425</v>
      </c>
      <c r="C174" s="95">
        <f>_xll.GetPrice($C$9,,"MID",$A174)</f>
        <v>405</v>
      </c>
      <c r="D174" s="95">
        <f>_xll.GetPrice($D$9,,"MID",$A174)</f>
        <v>410</v>
      </c>
      <c r="E174" s="95">
        <f>_xll.GetPrice($E$9,,"MID",$A174)</f>
        <v>410</v>
      </c>
      <c r="F174" s="95">
        <f>_xll.GetPrice($F$9,,"MID",$A174)</f>
        <v>450</v>
      </c>
      <c r="G174" s="95">
        <f>_xll.GetPrice($G$9,,"MID",$A174)</f>
        <v>450</v>
      </c>
      <c r="H174" s="95">
        <f>_xll.GetPrice($H$9,,"MID",$A174)</f>
        <v>450</v>
      </c>
      <c r="I174" s="95">
        <f>_xll.GetPrice($I$9,,"MID",$A174)</f>
        <v>569</v>
      </c>
      <c r="J174" s="95">
        <f>_xll.GetPrice($J$9,,"MID",$A174)</f>
        <v>555</v>
      </c>
      <c r="K174" s="95">
        <f>_xll.GetPrice($K$9,,"MID",$A174)</f>
        <v>541</v>
      </c>
      <c r="L174" s="95">
        <f>_xll.GetPrice($L$9,,"MID",$A174)</f>
        <v>515</v>
      </c>
      <c r="M174" s="95">
        <f>_xll.GetPrice($M$9,,"MID",$A174)</f>
        <v>550</v>
      </c>
      <c r="N174" s="95">
        <f>_xll.GetPrice($N$9,,"MID",$A174)</f>
        <v>560</v>
      </c>
      <c r="O174" s="95">
        <f>_xll.GetPrice($O$9,,"MID",$A174)</f>
        <v>510</v>
      </c>
      <c r="P174" s="192">
        <f>_xll.GetPrice($P$9,,"MID",$A174)</f>
        <v>401</v>
      </c>
      <c r="Q174" s="70">
        <f>_xll.GetPrice($Q$9,,"MID",$A174)</f>
        <v>402.5</v>
      </c>
      <c r="R174" s="70">
        <f>_xll.GetPrice($R$9,,"MID",$A174)</f>
        <v>406</v>
      </c>
      <c r="S174" s="70">
        <f>_xll.GetPrice($S$9,,"MID",$A174)</f>
        <v>214</v>
      </c>
      <c r="T174" s="70">
        <f>_xll.GetPrice($T$9,,"MID",$A174)</f>
        <v>448</v>
      </c>
      <c r="U174" s="70">
        <f>_xll.GetPrice($U$9,,"MID",$A174)</f>
        <v>335</v>
      </c>
      <c r="V174" s="70">
        <f>_xll.GetPrice($V$9,,"MID",$A174)</f>
        <v>550</v>
      </c>
      <c r="W174" s="188">
        <f>_xll.GetPrice($W$9,,"LOW",$A174)</f>
        <v>640</v>
      </c>
      <c r="X174" s="105">
        <f>_xll.GetPrice($X$9,,"HIGH",$A174)</f>
        <v>650</v>
      </c>
      <c r="Y174" s="105">
        <f>_xll.GetPrice($Y$9,,"MID",$A174)</f>
        <v>645</v>
      </c>
      <c r="Z174" s="105">
        <f>_xll.GetPrice($Z$9,,"MID",$A174)</f>
        <v>600</v>
      </c>
      <c r="AA174" s="105">
        <f>_xll.GetPrice($AA$9,,"MID",$A174)</f>
        <v>635</v>
      </c>
      <c r="AB174" s="105">
        <f>_xll.GetPrice($AB$9,,"LOW",$A174)</f>
        <v>440</v>
      </c>
      <c r="AC174" s="105">
        <f>_xll.GetPrice($AC$9,,"HIGH",$A174)</f>
        <v>450</v>
      </c>
      <c r="AD174" s="105">
        <f>_xll.GetPrice($AD$9,,"MID",$A174)</f>
        <v>445</v>
      </c>
      <c r="AE174" s="188">
        <f>_xll.GetPrice($AE$9,,"MID",$A174)</f>
        <v>476</v>
      </c>
      <c r="AF174" s="105">
        <f>_xll.GetPrice($AF$9,,"MID",$A174)</f>
        <v>496</v>
      </c>
      <c r="AG174" s="105">
        <f>_xll.GetPrice($AG$9,,"MID",$A174)</f>
        <v>365</v>
      </c>
      <c r="AH174" s="105">
        <f>_xll.GetPrice($AH$9,,"MID",$A174)</f>
        <v>370</v>
      </c>
      <c r="AI174" s="105">
        <f>_xll.GetPrice($AI$9,,"MID",$A174)</f>
        <v>375</v>
      </c>
      <c r="AK174" s="105">
        <f>_xll.GetPrice($AK$9,,"MID",$A174)</f>
        <v>167.5</v>
      </c>
      <c r="AL174" s="105">
        <f>_xll.GetPrice($AL$9,,"MID",$A174)</f>
        <v>217.5</v>
      </c>
      <c r="AM174" s="105">
        <f>_xll.GetPrice($AM$9,,"MID",$A174)</f>
        <v>237.5</v>
      </c>
      <c r="AN174" s="105">
        <f>_xll.GetPrice($AN$9,,"MID",$A174)</f>
        <v>472.74</v>
      </c>
      <c r="AO174" s="105">
        <f>_xll.GetPrice($AO$9,,"MID",$A174)</f>
        <v>492.5</v>
      </c>
      <c r="AP174" s="105">
        <f>_xll.GetPrice($AP$9,,"LOW",$A174)</f>
        <v>610</v>
      </c>
      <c r="AQ174" s="105">
        <f>_xll.GetPrice($AQ$9,,"HIGH",$A174)</f>
        <v>620</v>
      </c>
      <c r="AR174" s="105">
        <f>_xll.GetPrice(AR$9,,"MID",$A174)</f>
        <v>615</v>
      </c>
      <c r="AS174" s="105">
        <f>_xll.GetPrice($AS$9,,"MID",A174+3)</f>
        <v>3960</v>
      </c>
      <c r="AT174" s="105">
        <f>_xll.GetPrice($AT$9,,"MID",A174+3)</f>
        <v>455</v>
      </c>
      <c r="AU174" s="199">
        <f>_xll.GetPrice($AU$9,"WeeklyAverage","MID",$A174)</f>
        <v>497.74</v>
      </c>
      <c r="AV174" s="105">
        <f>_xll.GetPrice($AV$9,,"MID",$A174)</f>
        <v>517.5</v>
      </c>
      <c r="AW174" s="105">
        <f>_xll.GetPrice($AW$9,,"LOW",$A174)</f>
        <v>620</v>
      </c>
      <c r="AX174" s="105">
        <f>_xll.GetPrice($AX$9,,"HIGH",$A174)</f>
        <v>635</v>
      </c>
      <c r="AY174" s="105">
        <f>_xll.GetPrice($AY$9,,"MID",$A174)</f>
        <v>627.5</v>
      </c>
      <c r="AZ174" s="105">
        <f>_xll.GetPrice($AZ$9,,"LOW",$A174)</f>
        <v>580</v>
      </c>
      <c r="BA174" s="105">
        <f>_xll.GetPrice($BA$9,,"HIGH",$A174)</f>
        <v>600</v>
      </c>
      <c r="BB174" s="105">
        <f>_xll.GetPrice($BB$9,,"MID",$A174)</f>
        <v>590</v>
      </c>
      <c r="BC174" s="175">
        <f>_xll.GetPrice($BC$9,,"LOW",$A174+3)</f>
        <v>3880</v>
      </c>
      <c r="BD174" s="58">
        <f>_xll.GetPrice($BD$9,,"HIGH",$A174+3)</f>
        <v>4190</v>
      </c>
      <c r="BE174" s="58">
        <f>_xll.GetPrice($BE$9,,"MID",$A174+3)</f>
        <v>4035</v>
      </c>
      <c r="BH174" s="196">
        <f>_xll.GetPrice($BH$9,"WeeklyAverage","MID",$A174)</f>
        <v>461.25</v>
      </c>
      <c r="BI174" s="58">
        <f>_xll.GetPrice($BI$9,,"MID",$A174)</f>
        <v>477.5</v>
      </c>
      <c r="BJ174" s="58">
        <f>_xll.GetPrice($BJ$9,,"MID",$A174)</f>
        <v>32500</v>
      </c>
      <c r="BK174" s="58">
        <f>_xll.GetPrice($BK$9,,"MID",$A174)</f>
        <v>510.55</v>
      </c>
      <c r="BL174" s="182"/>
      <c r="BM174" s="58">
        <f>_xll.GetPrice($BM$9,,"MID",$A174)</f>
        <v>466</v>
      </c>
      <c r="BN174" s="175">
        <f>_xll.GetPrice($BN$9,,"MID",$A174)</f>
        <v>382.5</v>
      </c>
      <c r="BO174" s="58">
        <f>_xll.GetPrice($BO$9,,"MID",$A174)</f>
        <v>405</v>
      </c>
      <c r="BP174" s="58">
        <f>_xll.GetPrice($BP$9,,"MID",$A174)</f>
        <v>395</v>
      </c>
      <c r="BQ174" s="58">
        <f>_xll.GetPrice($BQ$9,,"MID",$A174)</f>
        <v>460</v>
      </c>
      <c r="BR174" s="19">
        <f>_xll.GetPrice($BR$9,"WeeklyAverage","MID",$A174)</f>
        <v>502.32</v>
      </c>
      <c r="BS174" s="198">
        <f>_xll.GetPrice($BS$9,,"MID",$A174)</f>
        <v>400</v>
      </c>
      <c r="BT174" s="156">
        <f>_xll.GetPrice($BT$9,,"MID",$A174)</f>
        <v>537.5</v>
      </c>
      <c r="BU174" s="165">
        <f>_xll.GetPrice($BU$9,,"LOW",$A174)</f>
        <v>410</v>
      </c>
      <c r="BV174" s="198">
        <f>_xll.GetPrice($BV$9,,"HIGH",$A174)</f>
        <v>440</v>
      </c>
      <c r="BW174" s="198">
        <f>_xll.GetPrice($BW$9,,"MID",$A174)</f>
        <v>425</v>
      </c>
      <c r="BX174" s="198">
        <f>_xll.GetPrice($BX$9,,"LOW",$A174)</f>
        <v>670</v>
      </c>
      <c r="BY174" s="198">
        <f>_xll.GetPrice($BY$9,,"HIGH",$A174)</f>
        <v>700</v>
      </c>
      <c r="BZ174" s="198">
        <f>_xll.GetPrice($BZ$9,,"MID",$A174)</f>
        <v>685</v>
      </c>
    </row>
    <row r="175" spans="1:78" x14ac:dyDescent="0.35">
      <c r="A175" s="215">
        <v>44337</v>
      </c>
      <c r="B175" s="95">
        <f>_xll.GetPrice($B$9,,"MID",$A175)</f>
        <v>425</v>
      </c>
      <c r="C175" s="95">
        <f>_xll.GetPrice($C$9,,"MID",$A175)</f>
        <v>405</v>
      </c>
      <c r="D175" s="95">
        <f>_xll.GetPrice($D$9,,"MID",$A175)</f>
        <v>410</v>
      </c>
      <c r="E175" s="95">
        <f>_xll.GetPrice($E$9,,"MID",$A175)</f>
        <v>410</v>
      </c>
      <c r="F175" s="95">
        <f>_xll.GetPrice($F$9,,"MID",$A175)</f>
        <v>450</v>
      </c>
      <c r="G175" s="95">
        <f>_xll.GetPrice($G$9,,"MID",$A175)</f>
        <v>450</v>
      </c>
      <c r="H175" s="95">
        <f>_xll.GetPrice($H$9,,"MID",$A175)</f>
        <v>450</v>
      </c>
      <c r="I175" s="95">
        <f>_xll.GetPrice($I$9,,"MID",$A175)</f>
        <v>569</v>
      </c>
      <c r="J175" s="95">
        <f>_xll.GetPrice($J$9,,"MID",$A175)</f>
        <v>555</v>
      </c>
      <c r="K175" s="95">
        <f>_xll.GetPrice($K$9,,"MID",$A175)</f>
        <v>541</v>
      </c>
      <c r="L175" s="95">
        <f>_xll.GetPrice($L$9,,"MID",$A175)</f>
        <v>515</v>
      </c>
      <c r="M175" s="95">
        <f>_xll.GetPrice($M$9,,"MID",$A175)</f>
        <v>550</v>
      </c>
      <c r="N175" s="95">
        <f>_xll.GetPrice($N$9,,"MID",$A175)</f>
        <v>560</v>
      </c>
      <c r="O175" s="95">
        <f>_xll.GetPrice($O$9,,"MID",$A175)</f>
        <v>510</v>
      </c>
      <c r="P175" s="192">
        <f>_xll.GetPrice($P$9,,"MID",$A175)</f>
        <v>401</v>
      </c>
      <c r="Q175" s="70">
        <f>_xll.GetPrice($Q$9,,"MID",$A175)</f>
        <v>402.5</v>
      </c>
      <c r="R175" s="70">
        <f>_xll.GetPrice($R$9,,"MID",$A175)</f>
        <v>406</v>
      </c>
      <c r="S175" s="70">
        <f>_xll.GetPrice($S$9,,"MID",$A175)</f>
        <v>214</v>
      </c>
      <c r="T175" s="70">
        <f>_xll.GetPrice($T$9,,"MID",$A175)</f>
        <v>448</v>
      </c>
      <c r="U175" s="70">
        <f>_xll.GetPrice($U$9,,"MID",$A175)</f>
        <v>335</v>
      </c>
      <c r="V175" s="70">
        <f>_xll.GetPrice($V$9,,"MID",$A175)</f>
        <v>550</v>
      </c>
      <c r="W175" s="188">
        <f>_xll.GetPrice($W$9,,"LOW",$A175)</f>
        <v>650</v>
      </c>
      <c r="X175" s="105">
        <f>_xll.GetPrice($X$9,,"HIGH",$A175)</f>
        <v>670</v>
      </c>
      <c r="Y175" s="105">
        <f>_xll.GetPrice($Y$9,,"MID",$A175)</f>
        <v>660</v>
      </c>
      <c r="Z175" s="105">
        <f>_xll.GetPrice($Z$9,,"MID",$A175)</f>
        <v>615</v>
      </c>
      <c r="AA175" s="105">
        <f>_xll.GetPrice($AA$9,,"MID",$A175)</f>
        <v>635</v>
      </c>
      <c r="AB175" s="105">
        <f>_xll.GetPrice($AB$9,,"LOW",$A175)</f>
        <v>440</v>
      </c>
      <c r="AC175" s="105">
        <f>_xll.GetPrice($AC$9,,"HIGH",$A175)</f>
        <v>450</v>
      </c>
      <c r="AD175" s="105">
        <f>_xll.GetPrice($AD$9,,"MID",$A175)</f>
        <v>445</v>
      </c>
      <c r="AE175" s="188">
        <f>_xll.GetPrice($AE$9,,"MID",$A175)</f>
        <v>477</v>
      </c>
      <c r="AF175" s="105">
        <f>_xll.GetPrice($AF$9,,"MID",$A175)</f>
        <v>497</v>
      </c>
      <c r="AG175" s="105">
        <f>_xll.GetPrice($AG$9,,"MID",$A175)</f>
        <v>400</v>
      </c>
      <c r="AH175" s="105">
        <f>_xll.GetPrice($AH$9,,"MID",$A175)</f>
        <v>407.5</v>
      </c>
      <c r="AI175" s="105">
        <f>_xll.GetPrice($AI$9,,"MID",$A175)</f>
        <v>375</v>
      </c>
      <c r="AK175" s="105">
        <f>_xll.GetPrice($AK$9,,"MID",$A175)</f>
        <v>175</v>
      </c>
      <c r="AL175" s="105">
        <f>_xll.GetPrice($AL$9,,"MID",$A175)</f>
        <v>217.5</v>
      </c>
      <c r="AM175" s="105">
        <f>_xll.GetPrice($AM$9,,"MID",$A175)</f>
        <v>237.5</v>
      </c>
      <c r="AN175" s="105">
        <f>_xll.GetPrice($AN$9,,"MID",$A175)</f>
        <v>479.75</v>
      </c>
      <c r="AO175" s="105">
        <f>_xll.GetPrice($AO$9,,"MID",$A175)</f>
        <v>490</v>
      </c>
      <c r="AP175" s="105">
        <f>_xll.GetPrice($AP$9,,"LOW",$A175)</f>
        <v>680</v>
      </c>
      <c r="AQ175" s="105">
        <f>_xll.GetPrice($AQ$9,,"HIGH",$A175)</f>
        <v>685</v>
      </c>
      <c r="AR175" s="105">
        <f>_xll.GetPrice(AR$9,,"MID",$A175)</f>
        <v>682.5</v>
      </c>
      <c r="AS175" s="105">
        <f>_xll.GetPrice($AS$9,,"MID",A175+3)</f>
        <v>4085</v>
      </c>
      <c r="AT175" s="105">
        <f>_xll.GetPrice($AT$9,,"MID",A175+3)</f>
        <v>477.5</v>
      </c>
      <c r="AU175" s="199">
        <f>_xll.GetPrice($AU$9,"WeeklyAverage","MID",$A175)</f>
        <v>504.75</v>
      </c>
      <c r="AV175" s="105">
        <f>_xll.GetPrice($AV$9,,"MID",$A175)</f>
        <v>520</v>
      </c>
      <c r="AW175" s="105">
        <f>_xll.GetPrice($AW$9,,"LOW",$A175)</f>
        <v>640</v>
      </c>
      <c r="AX175" s="105">
        <f>_xll.GetPrice($AX$9,,"HIGH",$A175)</f>
        <v>650</v>
      </c>
      <c r="AY175" s="105">
        <f>_xll.GetPrice($AY$9,,"MID",$A175)</f>
        <v>645</v>
      </c>
      <c r="AZ175" s="105">
        <f>_xll.GetPrice($AZ$9,,"LOW",$A175)</f>
        <v>635</v>
      </c>
      <c r="BA175" s="105">
        <f>_xll.GetPrice($BA$9,,"HIGH",$A175)</f>
        <v>655</v>
      </c>
      <c r="BB175" s="105">
        <f>_xll.GetPrice($BB$9,,"MID",$A175)</f>
        <v>645</v>
      </c>
      <c r="BC175" s="175">
        <f>_xll.GetPrice($BC$9,,"LOW",$A175+3)</f>
        <v>3820</v>
      </c>
      <c r="BD175" s="58">
        <f>_xll.GetPrice($BD$9,,"HIGH",$A175+3)</f>
        <v>3860</v>
      </c>
      <c r="BE175" s="58">
        <f>_xll.GetPrice($BE$9,,"MID",$A175+3)</f>
        <v>3840</v>
      </c>
      <c r="BH175" s="196">
        <f>_xll.GetPrice($BH$9,"WeeklyAverage","MID",$A175)</f>
        <v>476.1</v>
      </c>
      <c r="BI175" s="58">
        <f>_xll.GetPrice($BI$9,,"MID",$A175)</f>
        <v>472.5</v>
      </c>
      <c r="BJ175" s="58">
        <f>_xll.GetPrice($BJ$9,,"MID",$A175)</f>
        <v>30450</v>
      </c>
      <c r="BK175" s="58">
        <f>_xll.GetPrice($BK$9,,"MID",$A175)</f>
        <v>517.88</v>
      </c>
      <c r="BL175" s="182"/>
      <c r="BM175" s="58">
        <f>_xll.GetPrice($BM$9,,"MID",$A175)</f>
        <v>467.5</v>
      </c>
      <c r="BN175" s="175">
        <f>_xll.GetPrice($BN$9,,"MID",$A175)</f>
        <v>415</v>
      </c>
      <c r="BO175" s="58">
        <f>_xll.GetPrice($BO$9,,"MID",$A175)</f>
        <v>405</v>
      </c>
      <c r="BP175" s="58">
        <f>_xll.GetPrice($BP$9,,"MID",$A175)</f>
        <v>395</v>
      </c>
      <c r="BQ175" s="58">
        <f>_xll.GetPrice($BQ$9,,"MID",$A175)</f>
        <v>460</v>
      </c>
      <c r="BR175" s="19">
        <f>_xll.GetPrice($BR$9,"WeeklyAverage","MID",$A175)</f>
        <v>509.33</v>
      </c>
      <c r="BS175" s="198">
        <f>_xll.GetPrice($BS$9,,"MID",$A175)</f>
        <v>400</v>
      </c>
      <c r="BT175" s="156">
        <f>_xll.GetPrice($BT$9,,"MID",$A175)</f>
        <v>512.5</v>
      </c>
      <c r="BU175" s="165">
        <f>_xll.GetPrice($BU$9,,"LOW",$A175)</f>
        <v>410</v>
      </c>
      <c r="BV175" s="198">
        <f>_xll.GetPrice($BV$9,,"HIGH",$A175)</f>
        <v>440</v>
      </c>
      <c r="BW175" s="198">
        <f>_xll.GetPrice($BW$9,,"MID",$A175)</f>
        <v>425</v>
      </c>
      <c r="BX175" s="198">
        <f>_xll.GetPrice($BX$9,,"LOW",$A175)</f>
        <v>705</v>
      </c>
      <c r="BY175" s="198">
        <f>_xll.GetPrice($BY$9,,"HIGH",$A175)</f>
        <v>735</v>
      </c>
      <c r="BZ175" s="198">
        <f>_xll.GetPrice($BZ$9,,"MID",$A175)</f>
        <v>720</v>
      </c>
    </row>
    <row r="176" spans="1:78" x14ac:dyDescent="0.35">
      <c r="A176" s="215">
        <v>44344</v>
      </c>
      <c r="B176" s="95">
        <f>_xll.GetPrice($B$9,,"MID",$A176)</f>
        <v>425</v>
      </c>
      <c r="C176" s="95">
        <f>_xll.GetPrice($C$9,,"MID",$A176)</f>
        <v>405</v>
      </c>
      <c r="D176" s="95">
        <f>_xll.GetPrice($D$9,,"MID",$A176)</f>
        <v>410</v>
      </c>
      <c r="E176" s="95">
        <f>_xll.GetPrice($E$9,,"MID",$A176)</f>
        <v>410</v>
      </c>
      <c r="F176" s="95">
        <f>_xll.GetPrice($F$9,,"MID",$A176)</f>
        <v>450</v>
      </c>
      <c r="G176" s="95">
        <f>_xll.GetPrice($G$9,,"MID",$A176)</f>
        <v>450</v>
      </c>
      <c r="H176" s="95">
        <f>_xll.GetPrice($H$9,,"MID",$A176)</f>
        <v>450</v>
      </c>
      <c r="I176" s="95">
        <f>_xll.GetPrice($I$9,,"MID",$A176)</f>
        <v>569</v>
      </c>
      <c r="J176" s="95">
        <f>_xll.GetPrice($J$9,,"MID",$A176)</f>
        <v>555</v>
      </c>
      <c r="K176" s="95">
        <f>_xll.GetPrice($K$9,,"MID",$A176)</f>
        <v>541</v>
      </c>
      <c r="L176" s="95">
        <f>_xll.GetPrice($L$9,,"MID",$A176)</f>
        <v>515</v>
      </c>
      <c r="M176" s="95">
        <f>_xll.GetPrice($M$9,,"MID",$A176)</f>
        <v>550</v>
      </c>
      <c r="N176" s="95">
        <f>_xll.GetPrice($N$9,,"MID",$A176)</f>
        <v>560</v>
      </c>
      <c r="O176" s="95">
        <f>_xll.GetPrice($O$9,,"MID",$A176)</f>
        <v>510</v>
      </c>
      <c r="P176" s="192">
        <f>_xll.GetPrice($P$9,,"MID",$A176)</f>
        <v>495</v>
      </c>
      <c r="Q176" s="70">
        <f>_xll.GetPrice($Q$9,,"MID",$A176)</f>
        <v>402.5</v>
      </c>
      <c r="R176" s="70">
        <f>_xll.GetPrice($R$9,,"MID",$A176)</f>
        <v>500</v>
      </c>
      <c r="S176" s="70">
        <f>_xll.GetPrice($S$9,,"MID",$A176)</f>
        <v>215</v>
      </c>
      <c r="T176" s="70">
        <f>_xll.GetPrice($T$9,,"MID",$A176)</f>
        <v>448</v>
      </c>
      <c r="U176" s="70">
        <f>_xll.GetPrice($U$9,,"MID",$A176)</f>
        <v>335</v>
      </c>
      <c r="V176" s="70">
        <f>_xll.GetPrice($V$9,,"MID",$A176)</f>
        <v>550</v>
      </c>
      <c r="W176" s="188">
        <f>_xll.GetPrice($W$9,,"LOW",$A176)</f>
        <v>665</v>
      </c>
      <c r="X176" s="105">
        <f>_xll.GetPrice($X$9,,"HIGH",$A176)</f>
        <v>665</v>
      </c>
      <c r="Y176" s="105">
        <f>_xll.GetPrice($Y$9,,"MID",$A176)</f>
        <v>665</v>
      </c>
      <c r="Z176" s="105">
        <f>_xll.GetPrice($Z$9,,"MID",$A176)</f>
        <v>620</v>
      </c>
      <c r="AA176" s="105">
        <f>_xll.GetPrice($AA$9,,"MID",$A176)</f>
        <v>650</v>
      </c>
      <c r="AB176" s="105">
        <f>_xll.GetPrice($AB$9,,"LOW",$A176)</f>
        <v>440</v>
      </c>
      <c r="AC176" s="105">
        <f>_xll.GetPrice($AC$9,,"HIGH",$A176)</f>
        <v>450</v>
      </c>
      <c r="AD176" s="105">
        <f>_xll.GetPrice($AD$9,,"MID",$A176)</f>
        <v>445</v>
      </c>
      <c r="AE176" s="188">
        <f>_xll.GetPrice($AE$9,,"MID",$A176)</f>
        <v>477.5</v>
      </c>
      <c r="AF176" s="105">
        <f>_xll.GetPrice($AF$9,,"MID",$A176)</f>
        <v>487.5</v>
      </c>
      <c r="AG176" s="105">
        <f>_xll.GetPrice($AG$9,,"MID",$A176)</f>
        <v>400</v>
      </c>
      <c r="AH176" s="105">
        <f>_xll.GetPrice($AH$9,,"MID",$A176)</f>
        <v>407.5</v>
      </c>
      <c r="AI176" s="105">
        <f>_xll.GetPrice($AI$9,,"MID",$A176)</f>
        <v>375</v>
      </c>
      <c r="AK176" s="105">
        <f>_xll.GetPrice($AK$9,,"MID",$A176)</f>
        <v>175</v>
      </c>
      <c r="AL176" s="105">
        <f>_xll.GetPrice($AL$9,,"MID",$A176)</f>
        <v>217.5</v>
      </c>
      <c r="AM176" s="105">
        <f>_xll.GetPrice($AM$9,,"MID",$A176)</f>
        <v>237.5</v>
      </c>
      <c r="AN176" s="105">
        <f>_xll.GetPrice($AN$9,,"MID",$A176)</f>
        <v>481.84</v>
      </c>
      <c r="AO176" s="105">
        <f>_xll.GetPrice($AO$9,,"MID",$A176)</f>
        <v>478</v>
      </c>
      <c r="AP176" s="105">
        <f>_xll.GetPrice($AP$9,,"LOW",$A176)</f>
        <v>660</v>
      </c>
      <c r="AQ176" s="105">
        <f>_xll.GetPrice($AQ$9,,"HIGH",$A176)</f>
        <v>665</v>
      </c>
      <c r="AR176" s="105">
        <f>_xll.GetPrice(AR$9,,"MID",$A176)</f>
        <v>662.5</v>
      </c>
      <c r="AS176" s="105">
        <f>_xll.GetPrice($AS$9,,"MID",A176+3)</f>
        <v>4085</v>
      </c>
      <c r="AT176" s="105">
        <f>_xll.GetPrice($AT$9,,"MID",A176+3)</f>
        <v>477.5</v>
      </c>
      <c r="AU176" s="199">
        <f>_xll.GetPrice($AU$9,"WeeklyAverage","MID",$A176)</f>
        <v>506.84</v>
      </c>
      <c r="AV176" s="105">
        <f>_xll.GetPrice($AV$9,,"MID",$A176)</f>
        <v>508</v>
      </c>
      <c r="AW176" s="105">
        <f>_xll.GetPrice($AW$9,,"LOW",$A176)</f>
        <v>640</v>
      </c>
      <c r="AX176" s="105">
        <f>_xll.GetPrice($AX$9,,"HIGH",$A176)</f>
        <v>650</v>
      </c>
      <c r="AY176" s="105">
        <f>_xll.GetPrice($AY$9,,"MID",$A176)</f>
        <v>645</v>
      </c>
      <c r="AZ176" s="105">
        <f>_xll.GetPrice($AZ$9,,"LOW",$A176)</f>
        <v>630</v>
      </c>
      <c r="BA176" s="105">
        <f>_xll.GetPrice($BA$9,,"HIGH",$A176)</f>
        <v>635</v>
      </c>
      <c r="BB176" s="105">
        <f>_xll.GetPrice($BB$9,,"MID",$A176)</f>
        <v>632.5</v>
      </c>
      <c r="BC176" s="175">
        <f>_xll.GetPrice($BC$9,,"LOW",$A176+3)</f>
        <v>3550</v>
      </c>
      <c r="BD176" s="58">
        <f>_xll.GetPrice($BD$9,,"HIGH",$A176+3)</f>
        <v>3590</v>
      </c>
      <c r="BE176" s="58">
        <f>_xll.GetPrice($BE$9,,"MID",$A176+3)</f>
        <v>3570</v>
      </c>
      <c r="BH176" s="196">
        <f>_xll.GetPrice($BH$9,"WeeklyAverage","MID",$A176)</f>
        <v>457.5</v>
      </c>
      <c r="BI176" s="58">
        <f>_xll.GetPrice($BI$9,,"MID",$A176)</f>
        <v>465</v>
      </c>
      <c r="BJ176" s="58">
        <f>_xll.GetPrice($BJ$9,,"MID",$A176)</f>
        <v>30600</v>
      </c>
      <c r="BK176" s="58">
        <f>_xll.GetPrice($BK$9,,"MID",$A176)</f>
        <v>495.42</v>
      </c>
      <c r="BL176" s="182"/>
      <c r="BM176" s="58">
        <f>_xll.GetPrice($BM$9,,"MID",$A176)</f>
        <v>465.5</v>
      </c>
      <c r="BN176" s="175">
        <f>_xll.GetPrice($BN$9,,"MID",$A176)</f>
        <v>415</v>
      </c>
      <c r="BO176" s="58">
        <f>_xll.GetPrice($BO$9,,"MID",$A176)</f>
        <v>405</v>
      </c>
      <c r="BP176" s="58">
        <f>_xll.GetPrice($BP$9,,"MID",$A176)</f>
        <v>395</v>
      </c>
      <c r="BQ176" s="58">
        <f>_xll.GetPrice($BQ$9,,"MID",$A176)</f>
        <v>460</v>
      </c>
      <c r="BR176" s="19">
        <f>_xll.GetPrice($BR$9,"WeeklyAverage","MID",$A176)</f>
        <v>511.41</v>
      </c>
      <c r="BS176" s="198">
        <f>_xll.GetPrice($BS$9,,"MID",$A176)</f>
        <v>400</v>
      </c>
      <c r="BT176" s="156">
        <f>_xll.GetPrice($BT$9,,"MID",$A176)</f>
        <v>497.5</v>
      </c>
      <c r="BU176" s="165">
        <f>_xll.GetPrice($BU$9,,"LOW",$A176)</f>
        <v>410</v>
      </c>
      <c r="BV176" s="198">
        <f>_xll.GetPrice($BV$9,,"HIGH",$A176)</f>
        <v>440</v>
      </c>
      <c r="BW176" s="198">
        <f>_xll.GetPrice($BW$9,,"MID",$A176)</f>
        <v>425</v>
      </c>
      <c r="BX176" s="198">
        <f>_xll.GetPrice($BX$9,,"LOW",$A176)</f>
        <v>725</v>
      </c>
      <c r="BY176" s="198">
        <f>_xll.GetPrice($BY$9,,"HIGH",$A176)</f>
        <v>755</v>
      </c>
      <c r="BZ176" s="198">
        <f>_xll.GetPrice($BZ$9,,"MID",$A176)</f>
        <v>740</v>
      </c>
    </row>
    <row r="177" spans="1:78" x14ac:dyDescent="0.35">
      <c r="A177" s="215">
        <v>44351</v>
      </c>
      <c r="B177" s="95">
        <f>_xll.GetPrice($B$9,,"MID",$A177)</f>
        <v>425</v>
      </c>
      <c r="C177" s="95">
        <f>_xll.GetPrice($C$9,,"MID",$A177)</f>
        <v>405</v>
      </c>
      <c r="D177" s="95">
        <f>_xll.GetPrice($D$9,,"MID",$A177)</f>
        <v>410</v>
      </c>
      <c r="E177" s="95">
        <f>_xll.GetPrice($E$9,,"MID",$A177)</f>
        <v>410</v>
      </c>
      <c r="F177" s="95">
        <f>_xll.GetPrice($F$9,,"MID",$A177)</f>
        <v>450</v>
      </c>
      <c r="G177" s="95">
        <f>_xll.GetPrice($G$9,,"MID",$A177)</f>
        <v>450</v>
      </c>
      <c r="H177" s="95">
        <f>_xll.GetPrice($H$9,,"MID",$A177)</f>
        <v>450</v>
      </c>
      <c r="I177" s="95">
        <f>_xll.GetPrice($I$9,,"MID",$A177)</f>
        <v>569</v>
      </c>
      <c r="J177" s="95">
        <f>_xll.GetPrice($J$9,,"MID",$A177)</f>
        <v>555</v>
      </c>
      <c r="K177" s="95">
        <f>_xll.GetPrice($K$9,,"MID",$A177)</f>
        <v>541</v>
      </c>
      <c r="L177" s="95">
        <f>_xll.GetPrice($L$9,,"MID",$A177)</f>
        <v>515</v>
      </c>
      <c r="M177" s="95">
        <f>_xll.GetPrice($M$9,,"MID",$A177)</f>
        <v>550</v>
      </c>
      <c r="N177" s="95">
        <f>_xll.GetPrice($N$9,,"MID",$A177)</f>
        <v>560</v>
      </c>
      <c r="O177" s="95">
        <f>_xll.GetPrice($O$9,,"MID",$A177)</f>
        <v>510</v>
      </c>
      <c r="P177" s="192">
        <f>_xll.GetPrice($P$9,,"MID",$A177)</f>
        <v>473</v>
      </c>
      <c r="Q177" s="70">
        <f>_xll.GetPrice($Q$9,,"MID",$A177)</f>
        <v>480</v>
      </c>
      <c r="R177" s="70">
        <f>_xll.GetPrice($R$9,,"MID",$A177)</f>
        <v>483</v>
      </c>
      <c r="S177" s="70">
        <f>_xll.GetPrice($S$9,,"MID",$A177)</f>
        <v>250</v>
      </c>
      <c r="T177" s="70">
        <f>_xll.GetPrice($T$9,,"MID",$A177)</f>
        <v>448</v>
      </c>
      <c r="U177" s="70">
        <f>_xll.GetPrice($U$9,,"MID",$A177)</f>
        <v>335</v>
      </c>
      <c r="V177" s="70">
        <f>_xll.GetPrice($V$9,,"MID",$A177)</f>
        <v>550</v>
      </c>
      <c r="W177" s="188">
        <f>_xll.GetPrice($W$9,,"LOW",$A177)</f>
        <v>665</v>
      </c>
      <c r="X177" s="105">
        <f>_xll.GetPrice($X$9,,"HIGH",$A177)</f>
        <v>665</v>
      </c>
      <c r="Y177" s="105">
        <f>_xll.GetPrice($Y$9,,"MID",$A177)</f>
        <v>665</v>
      </c>
      <c r="Z177" s="105">
        <f>_xll.GetPrice($Z$9,,"MID",$A177)</f>
        <v>620</v>
      </c>
      <c r="AA177" s="105">
        <f>_xll.GetPrice($AA$9,,"MID",$A177)</f>
        <v>650</v>
      </c>
      <c r="AB177" s="105">
        <f>_xll.GetPrice($AB$9,,"LOW",$A177)</f>
        <v>440</v>
      </c>
      <c r="AC177" s="105">
        <f>_xll.GetPrice($AC$9,,"HIGH",$A177)</f>
        <v>450</v>
      </c>
      <c r="AD177" s="105">
        <f>_xll.GetPrice($AD$9,,"MID",$A177)</f>
        <v>445</v>
      </c>
      <c r="AE177" s="188">
        <f>_xll.GetPrice($AE$9,,"MID",$A177)</f>
        <v>477.5</v>
      </c>
      <c r="AF177" s="105">
        <f>_xll.GetPrice($AF$9,,"MID",$A177)</f>
        <v>487.5</v>
      </c>
      <c r="AG177" s="105">
        <f>_xll.GetPrice($AG$9,,"MID",$A177)</f>
        <v>400</v>
      </c>
      <c r="AH177" s="105">
        <f>_xll.GetPrice($AH$9,,"MID",$A177)</f>
        <v>407.5</v>
      </c>
      <c r="AI177" s="105">
        <f>_xll.GetPrice($AI$9,,"MID",$A177)</f>
        <v>375</v>
      </c>
      <c r="AK177" s="105">
        <f>_xll.GetPrice($AK$9,,"MID",$A177)</f>
        <v>175</v>
      </c>
      <c r="AL177" s="105">
        <f>_xll.GetPrice($AL$9,,"MID",$A177)</f>
        <v>217.5</v>
      </c>
      <c r="AM177" s="105">
        <f>_xll.GetPrice($AM$9,,"MID",$A177)</f>
        <v>237.5</v>
      </c>
      <c r="AN177" s="105">
        <f>_xll.GetPrice($AN$9,,"MID",$A177)</f>
        <v>470.71</v>
      </c>
      <c r="AO177" s="105">
        <f>_xll.GetPrice($AO$9,,"MID",$A177)</f>
        <v>478</v>
      </c>
      <c r="AP177" s="105">
        <f>_xll.GetPrice($AP$9,,"LOW",$A177)</f>
        <v>650</v>
      </c>
      <c r="AQ177" s="105">
        <f>_xll.GetPrice($AQ$9,,"HIGH",$A177)</f>
        <v>670</v>
      </c>
      <c r="AR177" s="105">
        <f>_xll.GetPrice(AR$9,,"MID",$A177)</f>
        <v>660</v>
      </c>
      <c r="AS177" s="105">
        <f>_xll.GetPrice($AS$9,,"MID",A177+3)</f>
        <v>3925</v>
      </c>
      <c r="AT177" s="105">
        <f>_xll.GetPrice($AT$9,,"MID",A177+3)</f>
        <v>470</v>
      </c>
      <c r="AU177" s="199">
        <f>_xll.GetPrice($AU$9,"WeeklyAverage","MID",$A177)</f>
        <v>495.71</v>
      </c>
      <c r="AV177" s="105">
        <f>_xll.GetPrice($AV$9,,"MID",$A177)</f>
        <v>508</v>
      </c>
      <c r="AW177" s="105">
        <f>_xll.GetPrice($AW$9,,"LOW",$A177)</f>
        <v>630</v>
      </c>
      <c r="AX177" s="105">
        <f>_xll.GetPrice($AX$9,,"HIGH",$A177)</f>
        <v>650</v>
      </c>
      <c r="AY177" s="105">
        <f>_xll.GetPrice($AY$9,,"MID",$A177)</f>
        <v>640</v>
      </c>
      <c r="AZ177" s="105">
        <f>_xll.GetPrice($AZ$9,,"LOW",$A177)</f>
        <v>625</v>
      </c>
      <c r="BA177" s="105">
        <f>_xll.GetPrice($BA$9,,"HIGH",$A177)</f>
        <v>635</v>
      </c>
      <c r="BB177" s="105">
        <f>_xll.GetPrice($BB$9,,"MID",$A177)</f>
        <v>630</v>
      </c>
      <c r="BC177" s="175">
        <f>_xll.GetPrice($BC$9,,"LOW",$A177+3)</f>
        <v>3550</v>
      </c>
      <c r="BD177" s="58">
        <f>_xll.GetPrice($BD$9,,"HIGH",$A177+3)</f>
        <v>3660</v>
      </c>
      <c r="BE177" s="58">
        <f>_xll.GetPrice($BE$9,,"MID",$A177+3)</f>
        <v>3605</v>
      </c>
      <c r="BH177" s="196">
        <f>_xll.GetPrice($BH$9,"WeeklyAverage","MID",$A177)</f>
        <v>445.6</v>
      </c>
      <c r="BI177" s="58">
        <f>_xll.GetPrice($BI$9,,"MID",$A177)</f>
        <v>467.5</v>
      </c>
      <c r="BJ177" s="58">
        <f>_xll.GetPrice($BJ$9,,"MID",$A177)</f>
        <v>32800</v>
      </c>
      <c r="BK177" s="58">
        <f>_xll.GetPrice($BK$9,,"MID",$A177)</f>
        <v>509.5</v>
      </c>
      <c r="BL177" s="182"/>
      <c r="BM177" s="58">
        <f>_xll.GetPrice($BM$9,,"MID",$A177)</f>
        <v>465.5</v>
      </c>
      <c r="BN177" s="175">
        <f>_xll.GetPrice($BN$9,,"MID",$A177)</f>
        <v>415</v>
      </c>
      <c r="BO177" s="58">
        <f>_xll.GetPrice($BO$9,,"MID",$A177)</f>
        <v>405</v>
      </c>
      <c r="BP177" s="58">
        <f>_xll.GetPrice($BP$9,,"MID",$A177)</f>
        <v>395</v>
      </c>
      <c r="BQ177" s="58">
        <f>_xll.GetPrice($BQ$9,,"MID",$A177)</f>
        <v>455</v>
      </c>
      <c r="BR177" s="19">
        <f>_xll.GetPrice($BR$9,"WeeklyAverage","MID",$A177)</f>
        <v>501.56</v>
      </c>
      <c r="BS177" s="198">
        <f>_xll.GetPrice($BS$9,,"MID",$A177)</f>
        <v>400</v>
      </c>
      <c r="BT177" s="156">
        <f>_xll.GetPrice($BT$9,,"MID",$A177)</f>
        <v>497.5</v>
      </c>
      <c r="BU177" s="165">
        <f>_xll.GetPrice($BU$9,,"LOW",$A177)</f>
        <v>440</v>
      </c>
      <c r="BV177" s="198">
        <f>_xll.GetPrice($BV$9,,"HIGH",$A177)</f>
        <v>460</v>
      </c>
      <c r="BW177" s="198">
        <f>_xll.GetPrice($BW$9,,"MID",$A177)</f>
        <v>450</v>
      </c>
      <c r="BX177" s="198">
        <f>_xll.GetPrice($BX$9,,"LOW",$A177)</f>
        <v>750</v>
      </c>
      <c r="BY177" s="198">
        <f>_xll.GetPrice($BY$9,,"HIGH",$A177)</f>
        <v>780</v>
      </c>
      <c r="BZ177" s="198">
        <f>_xll.GetPrice($BZ$9,,"MID",$A177)</f>
        <v>765</v>
      </c>
    </row>
    <row r="178" spans="1:78" x14ac:dyDescent="0.35">
      <c r="A178" s="215">
        <v>44358</v>
      </c>
      <c r="B178" s="95">
        <f>_xll.GetPrice($B$9,,"MID",$A178)</f>
        <v>475</v>
      </c>
      <c r="C178" s="95">
        <f>_xll.GetPrice($C$9,,"MID",$A178)</f>
        <v>455</v>
      </c>
      <c r="D178" s="95">
        <f>_xll.GetPrice($D$9,,"MID",$A178)</f>
        <v>455</v>
      </c>
      <c r="E178" s="95">
        <f>_xll.GetPrice($E$9,,"MID",$A178)</f>
        <v>460</v>
      </c>
      <c r="F178" s="95">
        <f>_xll.GetPrice($F$9,,"MID",$A178)</f>
        <v>500</v>
      </c>
      <c r="G178" s="95">
        <f>_xll.GetPrice($G$9,,"MID",$A178)</f>
        <v>505</v>
      </c>
      <c r="H178" s="95">
        <f>_xll.GetPrice($H$9,,"MID",$A178)</f>
        <v>500</v>
      </c>
      <c r="I178" s="95">
        <f>_xll.GetPrice($I$9,,"MID",$A178)</f>
        <v>629</v>
      </c>
      <c r="J178" s="95">
        <f>_xll.GetPrice($J$9,,"MID",$A178)</f>
        <v>615</v>
      </c>
      <c r="K178" s="95">
        <f>_xll.GetPrice($K$9,,"MID",$A178)</f>
        <v>601</v>
      </c>
      <c r="L178" s="95">
        <f>_xll.GetPrice($L$9,,"MID",$A178)</f>
        <v>565</v>
      </c>
      <c r="M178" s="95">
        <f>_xll.GetPrice($M$9,,"MID",$A178)</f>
        <v>610</v>
      </c>
      <c r="N178" s="95">
        <f>_xll.GetPrice($N$9,,"MID",$A178)</f>
        <v>620</v>
      </c>
      <c r="O178" s="95">
        <f>_xll.GetPrice($O$9,,"MID",$A178)</f>
        <v>560</v>
      </c>
      <c r="P178" s="192">
        <f>_xll.GetPrice($P$9,,"MID",$A178)</f>
        <v>473</v>
      </c>
      <c r="Q178" s="70">
        <f>_xll.GetPrice($Q$9,,"MID",$A178)</f>
        <v>465</v>
      </c>
      <c r="R178" s="70">
        <f>_xll.GetPrice($R$9,,"MID",$A178)</f>
        <v>483</v>
      </c>
      <c r="S178" s="70">
        <f>_xll.GetPrice($S$9,,"MID",$A178)</f>
        <v>250</v>
      </c>
      <c r="T178" s="70">
        <f>_xll.GetPrice($T$9,,"MID",$A178)</f>
        <v>508</v>
      </c>
      <c r="U178" s="70">
        <f>_xll.GetPrice($U$9,,"MID",$A178)</f>
        <v>385</v>
      </c>
      <c r="V178" s="70">
        <f>_xll.GetPrice($V$9,,"MID",$A178)</f>
        <v>605</v>
      </c>
      <c r="W178" s="188">
        <f>_xll.GetPrice($W$9,,"LOW",$A178)</f>
        <v>672</v>
      </c>
      <c r="X178" s="105">
        <f>_xll.GetPrice($X$9,,"HIGH",$A178)</f>
        <v>672</v>
      </c>
      <c r="Y178" s="105">
        <f>_xll.GetPrice($Y$9,,"MID",$A178)</f>
        <v>672</v>
      </c>
      <c r="Z178" s="105">
        <f>_xll.GetPrice($Z$9,,"MID",$A178)</f>
        <v>620</v>
      </c>
      <c r="AA178" s="105">
        <f>_xll.GetPrice($AA$9,,"MID",$A178)</f>
        <v>652</v>
      </c>
      <c r="AB178" s="105">
        <f>_xll.GetPrice($AB$9,,"LOW",$A178)</f>
        <v>440</v>
      </c>
      <c r="AC178" s="105">
        <f>_xll.GetPrice($AC$9,,"HIGH",$A178)</f>
        <v>450</v>
      </c>
      <c r="AD178" s="105">
        <f>_xll.GetPrice($AD$9,,"MID",$A178)</f>
        <v>445</v>
      </c>
      <c r="AE178" s="188">
        <f>_xll.GetPrice($AE$9,,"MID",$A178)</f>
        <v>476</v>
      </c>
      <c r="AF178" s="105">
        <f>_xll.GetPrice($AF$9,,"MID",$A178)</f>
        <v>494.5</v>
      </c>
      <c r="AG178" s="105">
        <f>_xll.GetPrice($AG$9,,"MID",$A178)</f>
        <v>440</v>
      </c>
      <c r="AH178" s="105">
        <f>_xll.GetPrice($AH$9,,"MID",$A178)</f>
        <v>455</v>
      </c>
      <c r="AI178" s="105">
        <f>_xll.GetPrice($AI$9,,"MID",$A178)</f>
        <v>440</v>
      </c>
      <c r="AK178" s="105">
        <f>_xll.GetPrice($AK$9,,"MID",$A178)</f>
        <v>175</v>
      </c>
      <c r="AL178" s="105">
        <f>_xll.GetPrice($AL$9,,"MID",$A178)</f>
        <v>217.5</v>
      </c>
      <c r="AM178" s="105">
        <f>_xll.GetPrice($AM$9,,"MID",$A178)</f>
        <v>237.5</v>
      </c>
      <c r="AN178" s="105">
        <f>_xll.GetPrice($AN$9,,"MID",$A178)</f>
        <v>473.45</v>
      </c>
      <c r="AO178" s="105">
        <f>_xll.GetPrice($AO$9,,"MID",$A178)</f>
        <v>487.5</v>
      </c>
      <c r="AP178" s="105">
        <f>_xll.GetPrice($AP$9,,"LOW",$A178)</f>
        <v>660</v>
      </c>
      <c r="AQ178" s="105">
        <f>_xll.GetPrice($AQ$9,,"HIGH",$A178)</f>
        <v>665</v>
      </c>
      <c r="AR178" s="105">
        <f>_xll.GetPrice(AR$9,,"MID",$A178)</f>
        <v>662.5</v>
      </c>
      <c r="AS178" s="105">
        <f>_xll.GetPrice($AS$9,,"MID",A178+3)</f>
        <v>4032.5</v>
      </c>
      <c r="AT178" s="105">
        <f>_xll.GetPrice($AT$9,,"MID",A178+3)</f>
        <v>470</v>
      </c>
      <c r="AU178" s="199">
        <f>_xll.GetPrice($AU$9,"WeeklyAverage","MID",$A178)</f>
        <v>503.45</v>
      </c>
      <c r="AV178" s="105">
        <f>_xll.GetPrice($AV$9,,"MID",$A178)</f>
        <v>522.5</v>
      </c>
      <c r="AW178" s="105">
        <f>_xll.GetPrice($AW$9,,"LOW",$A178)</f>
        <v>640</v>
      </c>
      <c r="AX178" s="105">
        <f>_xll.GetPrice($AX$9,,"HIGH",$A178)</f>
        <v>650</v>
      </c>
      <c r="AY178" s="105">
        <f>_xll.GetPrice($AY$9,,"MID",$A178)</f>
        <v>645</v>
      </c>
      <c r="AZ178" s="105">
        <f>_xll.GetPrice($AZ$9,,"LOW",$A178)</f>
        <v>630</v>
      </c>
      <c r="BA178" s="105">
        <f>_xll.GetPrice($BA$9,,"HIGH",$A178)</f>
        <v>635</v>
      </c>
      <c r="BB178" s="105">
        <f>_xll.GetPrice($BB$9,,"MID",$A178)</f>
        <v>632.5</v>
      </c>
      <c r="BC178" s="175">
        <f>_xll.GetPrice($BC$9,,"LOW",$A178+3)</f>
        <v>3640</v>
      </c>
      <c r="BD178" s="58">
        <f>_xll.GetPrice($BD$9,,"HIGH",$A178+3)</f>
        <v>3760</v>
      </c>
      <c r="BE178" s="58">
        <f>_xll.GetPrice($BE$9,,"MID",$A178+3)</f>
        <v>3700</v>
      </c>
      <c r="BH178" s="196">
        <f>_xll.GetPrice($BH$9,"WeeklyAverage","MID",$A178)</f>
        <v>441.6</v>
      </c>
      <c r="BI178" s="58">
        <f>_xll.GetPrice($BI$9,,"MID",$A178)</f>
        <v>475</v>
      </c>
      <c r="BJ178" s="58">
        <f>_xll.GetPrice($BJ$9,,"MID",$A178)</f>
        <v>32300</v>
      </c>
      <c r="BK178" s="58">
        <f>_xll.GetPrice($BK$9,,"MID",$A178)</f>
        <v>516.47</v>
      </c>
      <c r="BL178" s="182"/>
      <c r="BM178" s="58">
        <f>_xll.GetPrice($BM$9,,"MID",$A178)</f>
        <v>454.5</v>
      </c>
      <c r="BN178" s="175">
        <f>_xll.GetPrice($BN$9,,"MID",$A178)</f>
        <v>480</v>
      </c>
      <c r="BO178" s="58">
        <f>_xll.GetPrice($BO$9,,"MID",$A178)</f>
        <v>470</v>
      </c>
      <c r="BP178" s="58">
        <f>_xll.GetPrice($BP$9,,"MID",$A178)</f>
        <v>450</v>
      </c>
      <c r="BQ178" s="58">
        <f>_xll.GetPrice($BQ$9,,"MID",$A178)</f>
        <v>455</v>
      </c>
      <c r="BR178" s="19">
        <f>_xll.GetPrice($BR$9,"WeeklyAverage","MID",$A178)</f>
        <v>509.58</v>
      </c>
      <c r="BS178" s="198">
        <f>_xll.GetPrice($BS$9,,"MID",$A178)</f>
        <v>465</v>
      </c>
      <c r="BT178" s="156">
        <f>_xll.GetPrice($BT$9,,"MID",$A178)</f>
        <v>520</v>
      </c>
      <c r="BU178" s="165">
        <f>_xll.GetPrice($BU$9,,"LOW",$A178)</f>
        <v>440</v>
      </c>
      <c r="BV178" s="198">
        <f>_xll.GetPrice($BV$9,,"HIGH",$A178)</f>
        <v>460</v>
      </c>
      <c r="BW178" s="198">
        <f>_xll.GetPrice($BW$9,,"MID",$A178)</f>
        <v>450</v>
      </c>
      <c r="BX178" s="198">
        <f>_xll.GetPrice($BX$9,,"LOW",$A178)</f>
        <v>750</v>
      </c>
      <c r="BY178" s="198">
        <f>_xll.GetPrice($BY$9,,"HIGH",$A178)</f>
        <v>780</v>
      </c>
      <c r="BZ178" s="198">
        <f>_xll.GetPrice($BZ$9,,"MID",$A178)</f>
        <v>765</v>
      </c>
    </row>
    <row r="179" spans="1:78" x14ac:dyDescent="0.35">
      <c r="A179" s="215">
        <f t="shared" ref="A179:A258" si="2">A178+7</f>
        <v>44365</v>
      </c>
      <c r="B179" s="95">
        <f>_xll.GetPrice($B$9,,"MID",$A179)</f>
        <v>475</v>
      </c>
      <c r="C179" s="95">
        <f>_xll.GetPrice($C$9,,"MID",$A179)</f>
        <v>455</v>
      </c>
      <c r="D179" s="95">
        <f>_xll.GetPrice($D$9,,"MID",$A179)</f>
        <v>455</v>
      </c>
      <c r="E179" s="95">
        <f>_xll.GetPrice($E$9,,"MID",$A179)</f>
        <v>460</v>
      </c>
      <c r="F179" s="95">
        <f>_xll.GetPrice($F$9,,"MID",$A179)</f>
        <v>500</v>
      </c>
      <c r="G179" s="95">
        <f>_xll.GetPrice($G$9,,"MID",$A179)</f>
        <v>505</v>
      </c>
      <c r="H179" s="95">
        <f>_xll.GetPrice($H$9,,"MID",$A179)</f>
        <v>500</v>
      </c>
      <c r="I179" s="95">
        <f>_xll.GetPrice($I$9,,"MID",$A179)</f>
        <v>629</v>
      </c>
      <c r="J179" s="95">
        <f>_xll.GetPrice($J$9,,"MID",$A179)</f>
        <v>615</v>
      </c>
      <c r="K179" s="95">
        <f>_xll.GetPrice($K$9,,"MID",$A179)</f>
        <v>601</v>
      </c>
      <c r="L179" s="95">
        <f>_xll.GetPrice($L$9,,"MID",$A179)</f>
        <v>565</v>
      </c>
      <c r="M179" s="95">
        <f>_xll.GetPrice($M$9,,"MID",$A179)</f>
        <v>610</v>
      </c>
      <c r="N179" s="95">
        <f>_xll.GetPrice($N$9,,"MID",$A179)</f>
        <v>620</v>
      </c>
      <c r="O179" s="95">
        <f>_xll.GetPrice($O$9,,"MID",$A179)</f>
        <v>560</v>
      </c>
      <c r="P179" s="192">
        <f>_xll.GetPrice($P$9,,"MID",$A179)</f>
        <v>468.5</v>
      </c>
      <c r="Q179" s="70">
        <f>_xll.GetPrice($Q$9,,"MID",$A179)</f>
        <v>457.5</v>
      </c>
      <c r="R179" s="70">
        <f>_xll.GetPrice($R$9,,"MID",$A179)</f>
        <v>488</v>
      </c>
      <c r="S179" s="70">
        <f>_xll.GetPrice($S$9,,"MID",$A179)</f>
        <v>254</v>
      </c>
      <c r="T179" s="70">
        <f>_xll.GetPrice($T$9,,"MID",$A179)</f>
        <v>508</v>
      </c>
      <c r="U179" s="70">
        <f>_xll.GetPrice($U$9,,"MID",$A179)</f>
        <v>385</v>
      </c>
      <c r="V179" s="70">
        <f>_xll.GetPrice($V$9,,"MID",$A179)</f>
        <v>605</v>
      </c>
      <c r="W179" s="188">
        <f>_xll.GetPrice($W$9,,"LOW",$A179)</f>
        <v>650</v>
      </c>
      <c r="X179" s="105">
        <f>_xll.GetPrice($X$9,,"HIGH",$A179)</f>
        <v>665</v>
      </c>
      <c r="Y179" s="105">
        <f>_xll.GetPrice($Y$9,,"MID",$A179)</f>
        <v>657.5</v>
      </c>
      <c r="Z179" s="105">
        <f>_xll.GetPrice($Z$9,,"MID",$A179)</f>
        <v>620</v>
      </c>
      <c r="AA179" s="105">
        <f>_xll.GetPrice($AA$9,,"MID",$A179)</f>
        <v>645</v>
      </c>
      <c r="AB179" s="105">
        <f>_xll.GetPrice($AB$9,,"LOW",$A179)</f>
        <v>440</v>
      </c>
      <c r="AC179" s="105">
        <f>_xll.GetPrice($AC$9,,"HIGH",$A179)</f>
        <v>450</v>
      </c>
      <c r="AD179" s="105">
        <f>_xll.GetPrice($AD$9,,"MID",$A179)</f>
        <v>445</v>
      </c>
      <c r="AE179" s="188">
        <f>_xll.GetPrice($AE$9,,"MID",$A179)</f>
        <v>474.5</v>
      </c>
      <c r="AF179" s="105">
        <f>_xll.GetPrice($AF$9,,"MID",$A179)</f>
        <v>479.5</v>
      </c>
      <c r="AG179" s="105">
        <f>_xll.GetPrice($AG$9,,"MID",$A179)</f>
        <v>440</v>
      </c>
      <c r="AH179" s="105">
        <f>_xll.GetPrice($AH$9,,"MID",$A179)</f>
        <v>455</v>
      </c>
      <c r="AI179" s="105">
        <f>_xll.GetPrice($AI$9,,"MID",$A179)</f>
        <v>440</v>
      </c>
      <c r="AK179" s="105">
        <f>_xll.GetPrice($AK$9,,"MID",$A179)</f>
        <v>182.5</v>
      </c>
      <c r="AL179" s="105">
        <f>_xll.GetPrice($AL$9,,"MID",$A179)</f>
        <v>232.5</v>
      </c>
      <c r="AM179" s="105">
        <f>_xll.GetPrice($AM$9,,"MID",$A179)</f>
        <v>252.5</v>
      </c>
      <c r="AN179" s="105">
        <f>_xll.GetPrice($AN$9,,"MID",$A179)</f>
        <v>471.12</v>
      </c>
      <c r="AO179" s="105">
        <f>_xll.GetPrice($AO$9,,"MID",$A179)</f>
        <v>480</v>
      </c>
      <c r="AP179" s="105">
        <f>_xll.GetPrice($AP$9,,"LOW",$A179)</f>
        <v>650</v>
      </c>
      <c r="AQ179" s="105">
        <f>_xll.GetPrice($AQ$9,,"HIGH",$A179)</f>
        <v>665</v>
      </c>
      <c r="AR179" s="105">
        <f>_xll.GetPrice(AR$9,,"MID",$A179)</f>
        <v>657.5</v>
      </c>
      <c r="AS179" s="105">
        <f>_xll.GetPrice($AS$9,,"MID",A179+3)</f>
        <v>4032.5</v>
      </c>
      <c r="AT179" s="105">
        <f>_xll.GetPrice($AT$9,,"MID",A179+3)</f>
        <v>470</v>
      </c>
      <c r="AU179" s="199">
        <f>_xll.GetPrice($AU$9,"WeeklyAverage","MID",$A179)</f>
        <v>501.12</v>
      </c>
      <c r="AV179" s="105">
        <f>_xll.GetPrice($AV$9,,"MID",$A179)</f>
        <v>520</v>
      </c>
      <c r="AW179" s="105">
        <f>_xll.GetPrice($AW$9,,"LOW",$A179)</f>
        <v>640</v>
      </c>
      <c r="AX179" s="105">
        <f>_xll.GetPrice($AX$9,,"HIGH",$A179)</f>
        <v>650</v>
      </c>
      <c r="AY179" s="105">
        <f>_xll.GetPrice($AY$9,,"MID",$A179)</f>
        <v>645</v>
      </c>
      <c r="AZ179" s="105">
        <f>_xll.GetPrice($AZ$9,,"LOW",$A179)</f>
        <v>625</v>
      </c>
      <c r="BA179" s="105">
        <f>_xll.GetPrice($BA$9,,"HIGH",$A179)</f>
        <v>635</v>
      </c>
      <c r="BB179" s="105">
        <f>_xll.GetPrice($BB$9,,"MID",$A179)</f>
        <v>630</v>
      </c>
      <c r="BC179" s="175">
        <f>_xll.GetPrice($BC$9,,"LOW",$A179+3)</f>
        <v>3720</v>
      </c>
      <c r="BD179" s="58">
        <f>_xll.GetPrice($BD$9,,"HIGH",$A179+3)</f>
        <v>3810</v>
      </c>
      <c r="BE179" s="58">
        <f>_xll.GetPrice($BE$9,,"MID",$A179+3)</f>
        <v>3765</v>
      </c>
      <c r="BH179" s="196">
        <f>_xll.GetPrice($BH$9,"WeeklyAverage","MID",$A179)</f>
        <v>446.2</v>
      </c>
      <c r="BI179" s="58">
        <f>_xll.GetPrice($BI$9,,"MID",$A179)</f>
        <v>472.5</v>
      </c>
      <c r="BJ179" s="58">
        <f>_xll.GetPrice($BJ$9,,"MID",$A179)</f>
        <v>31600</v>
      </c>
      <c r="BK179" s="58">
        <f>_xll.GetPrice($BK$9,,"MID",$A179)</f>
        <v>533.92999999999995</v>
      </c>
      <c r="BL179" s="182"/>
      <c r="BM179" s="58">
        <f>_xll.GetPrice($BM$9,,"MID",$A179)</f>
        <v>462.5</v>
      </c>
      <c r="BN179" s="175">
        <f>_xll.GetPrice($BN$9,,"MID",$A179)</f>
        <v>480</v>
      </c>
      <c r="BO179" s="58">
        <f>_xll.GetPrice($BO$9,,"MID",$A179)</f>
        <v>470</v>
      </c>
      <c r="BP179" s="58">
        <f>_xll.GetPrice($BP$9,,"MID",$A179)</f>
        <v>450</v>
      </c>
      <c r="BQ179" s="58">
        <f>_xll.GetPrice($BQ$9,,"MID",$A179)</f>
        <v>465</v>
      </c>
      <c r="BR179" s="19">
        <f>_xll.GetPrice($BR$9,"WeeklyAverage","MID",$A179)</f>
        <v>507.3</v>
      </c>
      <c r="BS179" s="198">
        <f>_xll.GetPrice($BS$9,,"MID",$A179)</f>
        <v>465</v>
      </c>
      <c r="BT179" s="156">
        <f>_xll.GetPrice($BT$9,,"MID",$A179)</f>
        <v>520</v>
      </c>
      <c r="BU179" s="165">
        <f>_xll.GetPrice($BU$9,,"LOW",$A179)</f>
        <v>440</v>
      </c>
      <c r="BV179" s="198">
        <f>_xll.GetPrice($BV$9,,"HIGH",$A179)</f>
        <v>460</v>
      </c>
      <c r="BW179" s="198">
        <f>_xll.GetPrice($BW$9,,"MID",$A179)</f>
        <v>450</v>
      </c>
      <c r="BX179" s="198">
        <f>_xll.GetPrice($BX$9,,"LOW",$A179)</f>
        <v>750</v>
      </c>
      <c r="BY179" s="198">
        <f>_xll.GetPrice($BY$9,,"HIGH",$A179)</f>
        <v>780</v>
      </c>
      <c r="BZ179" s="198">
        <f>_xll.GetPrice($BZ$9,,"MID",$A179)</f>
        <v>765</v>
      </c>
    </row>
    <row r="180" spans="1:78" x14ac:dyDescent="0.35">
      <c r="A180" s="215">
        <f t="shared" si="2"/>
        <v>44372</v>
      </c>
      <c r="B180" s="95">
        <f>_xll.GetPrice($B$9,,"MID",$A180)</f>
        <v>475</v>
      </c>
      <c r="C180" s="95">
        <f>_xll.GetPrice($C$9,,"MID",$A180)</f>
        <v>455</v>
      </c>
      <c r="D180" s="95">
        <f>_xll.GetPrice($D$9,,"MID",$A180)</f>
        <v>455</v>
      </c>
      <c r="E180" s="95">
        <f>_xll.GetPrice($E$9,,"MID",$A180)</f>
        <v>460</v>
      </c>
      <c r="F180" s="95">
        <f>_xll.GetPrice($F$9,,"MID",$A180)</f>
        <v>500</v>
      </c>
      <c r="G180" s="95">
        <f>_xll.GetPrice($G$9,,"MID",$A180)</f>
        <v>505</v>
      </c>
      <c r="H180" s="95">
        <f>_xll.GetPrice($H$9,,"MID",$A180)</f>
        <v>500</v>
      </c>
      <c r="I180" s="95">
        <f>_xll.GetPrice($I$9,,"MID",$A180)</f>
        <v>629</v>
      </c>
      <c r="J180" s="95">
        <f>_xll.GetPrice($J$9,,"MID",$A180)</f>
        <v>615</v>
      </c>
      <c r="K180" s="95">
        <f>_xll.GetPrice($K$9,,"MID",$A180)</f>
        <v>601</v>
      </c>
      <c r="L180" s="95">
        <f>_xll.GetPrice($L$9,,"MID",$A180)</f>
        <v>565</v>
      </c>
      <c r="M180" s="95">
        <f>_xll.GetPrice($M$9,,"MID",$A180)</f>
        <v>610</v>
      </c>
      <c r="N180" s="95">
        <f>_xll.GetPrice($N$9,,"MID",$A180)</f>
        <v>620</v>
      </c>
      <c r="O180" s="95">
        <f>_xll.GetPrice($O$9,,"MID",$A180)</f>
        <v>560</v>
      </c>
      <c r="P180" s="192">
        <f>_xll.GetPrice($P$9,,"MID",$A180)</f>
        <v>468.5</v>
      </c>
      <c r="Q180" s="70">
        <f>_xll.GetPrice($Q$9,,"MID",$A180)</f>
        <v>470</v>
      </c>
      <c r="R180" s="70">
        <f>_xll.GetPrice($R$9,,"MID",$A180)</f>
        <v>488</v>
      </c>
      <c r="S180" s="70">
        <f>_xll.GetPrice($S$9,,"MID",$A180)</f>
        <v>254</v>
      </c>
      <c r="T180" s="70">
        <f>_xll.GetPrice($T$9,,"MID",$A180)</f>
        <v>508</v>
      </c>
      <c r="U180" s="70">
        <f>_xll.GetPrice($U$9,,"MID",$A180)</f>
        <v>385</v>
      </c>
      <c r="V180" s="70">
        <f>_xll.GetPrice($V$9,,"MID",$A180)</f>
        <v>605</v>
      </c>
      <c r="W180" s="188">
        <f>_xll.GetPrice($W$9,,"LOW",$A180)</f>
        <v>645</v>
      </c>
      <c r="X180" s="105">
        <f>_xll.GetPrice($X$9,,"HIGH",$A180)</f>
        <v>655</v>
      </c>
      <c r="Y180" s="105">
        <f>_xll.GetPrice($Y$9,,"MID",$A180)</f>
        <v>650</v>
      </c>
      <c r="Z180" s="105">
        <f>_xll.GetPrice($Z$9,,"MID",$A180)</f>
        <v>620</v>
      </c>
      <c r="AA180" s="105">
        <f>_xll.GetPrice($AA$9,,"MID",$A180)</f>
        <v>632.5</v>
      </c>
      <c r="AB180" s="105">
        <f>_xll.GetPrice($AB$9,,"LOW",$A180)</f>
        <v>440</v>
      </c>
      <c r="AC180" s="105">
        <f>_xll.GetPrice($AC$9,,"HIGH",$A180)</f>
        <v>450</v>
      </c>
      <c r="AD180" s="105">
        <f>_xll.GetPrice($AD$9,,"MID",$A180)</f>
        <v>445</v>
      </c>
      <c r="AE180" s="188">
        <f>_xll.GetPrice($AE$9,,"MID",$A180)</f>
        <v>466</v>
      </c>
      <c r="AF180" s="105">
        <f>_xll.GetPrice($AF$9,,"MID",$A180)</f>
        <v>486</v>
      </c>
      <c r="AG180" s="105">
        <f>_xll.GetPrice($AG$9,,"MID",$A180)</f>
        <v>440</v>
      </c>
      <c r="AH180" s="105">
        <f>_xll.GetPrice($AH$9,,"MID",$A180)</f>
        <v>455</v>
      </c>
      <c r="AI180" s="105">
        <f>_xll.GetPrice($AI$9,,"MID",$A180)</f>
        <v>440</v>
      </c>
      <c r="AK180" s="105">
        <f>_xll.GetPrice($AK$9,,"MID",$A180)</f>
        <v>182.5</v>
      </c>
      <c r="AL180" s="105">
        <f>_xll.GetPrice($AL$9,,"MID",$A180)</f>
        <v>232.5</v>
      </c>
      <c r="AM180" s="105">
        <f>_xll.GetPrice($AM$9,,"MID",$A180)</f>
        <v>252.5</v>
      </c>
      <c r="AN180" s="105">
        <f>_xll.GetPrice($AN$9,,"MID",$A180)</f>
        <v>470.14</v>
      </c>
      <c r="AO180" s="105">
        <f>_xll.GetPrice($AO$9,,"MID",$A180)</f>
        <v>479</v>
      </c>
      <c r="AP180" s="105">
        <f>_xll.GetPrice($AP$9,,"LOW",$A180)</f>
        <v>650</v>
      </c>
      <c r="AQ180" s="105">
        <f>_xll.GetPrice($AQ$9,,"HIGH",$A180)</f>
        <v>665</v>
      </c>
      <c r="AR180" s="105">
        <f>_xll.GetPrice(AR$9,,"MID",$A180)</f>
        <v>657.5</v>
      </c>
      <c r="AS180" s="105">
        <f>_xll.GetPrice($AS$9,,"MID",A180+3)</f>
        <v>4032.5</v>
      </c>
      <c r="AT180" s="105">
        <f>_xll.GetPrice($AT$9,,"MID",A180+3)</f>
        <v>470</v>
      </c>
      <c r="AU180" s="199">
        <f>_xll.GetPrice($AU$9,"WeeklyAverage","MID",$A180)</f>
        <v>500.14</v>
      </c>
      <c r="AV180" s="105">
        <f>_xll.GetPrice($AV$9,,"MID",$A180)</f>
        <v>514</v>
      </c>
      <c r="AW180" s="105">
        <f>_xll.GetPrice($AW$9,,"LOW",$A180)</f>
        <v>640</v>
      </c>
      <c r="AX180" s="105">
        <f>_xll.GetPrice($AX$9,,"HIGH",$A180)</f>
        <v>650</v>
      </c>
      <c r="AY180" s="105">
        <f>_xll.GetPrice($AY$9,,"MID",$A180)</f>
        <v>645</v>
      </c>
      <c r="AZ180" s="105">
        <f>_xll.GetPrice($AZ$9,,"LOW",$A180)</f>
        <v>610</v>
      </c>
      <c r="BA180" s="105">
        <f>_xll.GetPrice($BA$9,,"HIGH",$A180)</f>
        <v>635</v>
      </c>
      <c r="BB180" s="105">
        <f>_xll.GetPrice($BB$9,,"MID",$A180)</f>
        <v>622.5</v>
      </c>
      <c r="BC180" s="175">
        <f>_xll.GetPrice($BC$9,,"LOW",$A180+3)</f>
        <v>3720</v>
      </c>
      <c r="BD180" s="58">
        <f>_xll.GetPrice($BD$9,,"HIGH",$A180+3)</f>
        <v>3780</v>
      </c>
      <c r="BE180" s="58">
        <f>_xll.GetPrice($BE$9,,"MID",$A180+3)</f>
        <v>3750</v>
      </c>
      <c r="BH180" s="196">
        <f>_xll.GetPrice($BH$9,"WeeklyAverage","MID",$A180)</f>
        <v>453.2</v>
      </c>
      <c r="BI180" s="58">
        <f>_xll.GetPrice($BI$9,,"MID",$A180)</f>
        <v>472.5</v>
      </c>
      <c r="BJ180" s="58">
        <f>_xll.GetPrice($BJ$9,,"MID",$A180)</f>
        <v>31400</v>
      </c>
      <c r="BK180" s="58">
        <f>_xll.GetPrice($BK$9,,"MID",$A180)</f>
        <v>524.57000000000005</v>
      </c>
      <c r="BL180" s="182"/>
      <c r="BM180" s="58">
        <f>_xll.GetPrice($BM$9,,"MID",$A180)</f>
        <v>454</v>
      </c>
      <c r="BN180" s="175">
        <f>_xll.GetPrice($BN$9,,"MID",$A180)</f>
        <v>480</v>
      </c>
      <c r="BO180" s="58">
        <f>_xll.GetPrice($BO$9,,"MID",$A180)</f>
        <v>470</v>
      </c>
      <c r="BP180" s="58">
        <f>_xll.GetPrice($BP$9,,"MID",$A180)</f>
        <v>450</v>
      </c>
      <c r="BQ180" s="58">
        <f>_xll.GetPrice($BQ$9,,"MID",$A180)</f>
        <v>465</v>
      </c>
      <c r="BR180" s="19">
        <f>_xll.GetPrice($BR$9,"WeeklyAverage","MID",$A180)</f>
        <v>506.32</v>
      </c>
      <c r="BS180" s="198">
        <f>_xll.GetPrice($BS$9,,"MID",$A180)</f>
        <v>465</v>
      </c>
      <c r="BT180" s="156">
        <f>_xll.GetPrice($BT$9,,"MID",$A180)</f>
        <v>510</v>
      </c>
      <c r="BU180" s="165">
        <f>_xll.GetPrice($BU$9,,"LOW",$A180)</f>
        <v>440</v>
      </c>
      <c r="BV180" s="198">
        <f>_xll.GetPrice($BV$9,,"HIGH",$A180)</f>
        <v>460</v>
      </c>
      <c r="BW180" s="198">
        <f>_xll.GetPrice($BW$9,,"MID",$A180)</f>
        <v>450</v>
      </c>
      <c r="BX180" s="198">
        <f>_xll.GetPrice($BX$9,,"LOW",$A180)</f>
        <v>750</v>
      </c>
      <c r="BY180" s="198">
        <f>_xll.GetPrice($BY$9,,"HIGH",$A180)</f>
        <v>780</v>
      </c>
      <c r="BZ180" s="198">
        <f>_xll.GetPrice($BZ$9,,"MID",$A180)</f>
        <v>765</v>
      </c>
    </row>
    <row r="181" spans="1:78" x14ac:dyDescent="0.35">
      <c r="A181" s="215">
        <f t="shared" si="2"/>
        <v>44379</v>
      </c>
      <c r="B181" s="95">
        <f>_xll.GetPrice($B$9,,"MID",$A181)</f>
        <v>475</v>
      </c>
      <c r="C181" s="95">
        <f>_xll.GetPrice($C$9,,"MID",$A181)</f>
        <v>455</v>
      </c>
      <c r="D181" s="95">
        <f>_xll.GetPrice($D$9,,"MID",$A181)</f>
        <v>455</v>
      </c>
      <c r="E181" s="95">
        <f>_xll.GetPrice($E$9,,"MID",$A181)</f>
        <v>460</v>
      </c>
      <c r="F181" s="95">
        <f>_xll.GetPrice($F$9,,"MID",$A181)</f>
        <v>500</v>
      </c>
      <c r="G181" s="95">
        <f>_xll.GetPrice($G$9,,"MID",$A181)</f>
        <v>505</v>
      </c>
      <c r="H181" s="95">
        <f>_xll.GetPrice($H$9,,"MID",$A181)</f>
        <v>500</v>
      </c>
      <c r="I181" s="95">
        <f>_xll.GetPrice($I$9,,"MID",$A181)</f>
        <v>629</v>
      </c>
      <c r="J181" s="95">
        <f>_xll.GetPrice($J$9,,"MID",$A181)</f>
        <v>615</v>
      </c>
      <c r="K181" s="95">
        <f>_xll.GetPrice($K$9,,"MID",$A181)</f>
        <v>601</v>
      </c>
      <c r="L181" s="95">
        <f>_xll.GetPrice($L$9,,"MID",$A181)</f>
        <v>565</v>
      </c>
      <c r="M181" s="95">
        <f>_xll.GetPrice($M$9,,"MID",$A181)</f>
        <v>610</v>
      </c>
      <c r="N181" s="95">
        <f>_xll.GetPrice($N$9,,"MID",$A181)</f>
        <v>620</v>
      </c>
      <c r="O181" s="95">
        <f>_xll.GetPrice($O$9,,"MID",$A181)</f>
        <v>560</v>
      </c>
      <c r="P181" s="192">
        <f>_xll.GetPrice($P$9,,"MID",$A181)</f>
        <v>465.67</v>
      </c>
      <c r="Q181" s="70">
        <f>_xll.GetPrice($Q$9,,"MID",$A181)</f>
        <v>470</v>
      </c>
      <c r="R181" s="70">
        <f>_xll.GetPrice($R$9,,"MID",$A181)</f>
        <v>486.05</v>
      </c>
      <c r="S181" s="70">
        <f>_xll.GetPrice($S$9,,"MID",$A181)</f>
        <v>232</v>
      </c>
      <c r="T181" s="70">
        <f>_xll.GetPrice($T$9,,"MID",$A181)</f>
        <v>508</v>
      </c>
      <c r="U181" s="70">
        <f>_xll.GetPrice($U$9,,"MID",$A181)</f>
        <v>385</v>
      </c>
      <c r="V181" s="70">
        <f>_xll.GetPrice($V$9,,"MID",$A181)</f>
        <v>605</v>
      </c>
      <c r="W181" s="188">
        <f>_xll.GetPrice($W$9,,"LOW",$A181)</f>
        <v>650</v>
      </c>
      <c r="X181" s="105">
        <f>_xll.GetPrice($X$9,,"HIGH",$A181)</f>
        <v>655</v>
      </c>
      <c r="Y181" s="105">
        <f>_xll.GetPrice($Y$9,,"MID",$A181)</f>
        <v>652.5</v>
      </c>
      <c r="Z181" s="105">
        <f>_xll.GetPrice($Z$9,,"MID",$A181)</f>
        <v>622.5</v>
      </c>
      <c r="AA181" s="105">
        <f>_xll.GetPrice($AA$9,,"MID",$A181)</f>
        <v>632.5</v>
      </c>
      <c r="AB181" s="105">
        <f>_xll.GetPrice($AB$9,,"LOW",$A181)</f>
        <v>440</v>
      </c>
      <c r="AC181" s="105">
        <f>_xll.GetPrice($AC$9,,"HIGH",$A181)</f>
        <v>450</v>
      </c>
      <c r="AD181" s="105">
        <f>_xll.GetPrice($AD$9,,"MID",$A181)</f>
        <v>445</v>
      </c>
      <c r="AE181" s="188">
        <f>_xll.GetPrice($AE$9,,"MID",$A181)</f>
        <v>469</v>
      </c>
      <c r="AF181" s="105">
        <f>_xll.GetPrice($AF$9,,"MID",$A181)</f>
        <v>489</v>
      </c>
      <c r="AG181" s="105">
        <f>_xll.GetPrice($AG$9,,"MID",$A181)</f>
        <v>440</v>
      </c>
      <c r="AH181" s="105">
        <f>_xll.GetPrice($AH$9,,"MID",$A181)</f>
        <v>455</v>
      </c>
      <c r="AI181" s="105">
        <f>_xll.GetPrice($AI$9,,"MID",$A181)</f>
        <v>440</v>
      </c>
      <c r="AK181" s="105">
        <f>_xll.GetPrice($AK$9,,"MID",$A181)</f>
        <v>182.5</v>
      </c>
      <c r="AL181" s="105">
        <f>_xll.GetPrice($AL$9,,"MID",$A181)</f>
        <v>232.5</v>
      </c>
      <c r="AM181" s="105">
        <f>_xll.GetPrice($AM$9,,"MID",$A181)</f>
        <v>252.5</v>
      </c>
      <c r="AN181" s="105">
        <f>_xll.GetPrice($AN$9,,"MID",$A181)</f>
        <v>466.3</v>
      </c>
      <c r="AO181" s="105">
        <f>_xll.GetPrice($AO$9,,"MID",$A181)</f>
        <v>481.5</v>
      </c>
      <c r="AP181" s="105">
        <f>_xll.GetPrice($AP$9,,"LOW",$A181)</f>
        <v>655</v>
      </c>
      <c r="AQ181" s="105">
        <f>_xll.GetPrice($AQ$9,,"HIGH",$A181)</f>
        <v>660</v>
      </c>
      <c r="AR181" s="105">
        <f>_xll.GetPrice(AR$9,,"MID",$A181)</f>
        <v>657.5</v>
      </c>
      <c r="AS181" s="105">
        <f>_xll.GetPrice($AS$9,,"MID",A181+3)</f>
        <v>4032.5</v>
      </c>
      <c r="AT181" s="105">
        <f>_xll.GetPrice($AT$9,,"MID",A181+3)</f>
        <v>480</v>
      </c>
      <c r="AU181" s="199">
        <f>_xll.GetPrice($AU$9,"WeeklyAverage","MID",$A181)</f>
        <v>496.3</v>
      </c>
      <c r="AV181" s="105">
        <f>_xll.GetPrice($AV$9,,"MID",$A181)</f>
        <v>516</v>
      </c>
      <c r="AW181" s="105">
        <f>_xll.GetPrice($AW$9,,"LOW",$A181)</f>
        <v>640</v>
      </c>
      <c r="AX181" s="105">
        <f>_xll.GetPrice($AX$9,,"HIGH",$A181)</f>
        <v>650</v>
      </c>
      <c r="AY181" s="105">
        <f>_xll.GetPrice($AY$9,,"MID",$A181)</f>
        <v>645</v>
      </c>
      <c r="AZ181" s="105">
        <f>_xll.GetPrice($AZ$9,,"LOW",$A181)</f>
        <v>610</v>
      </c>
      <c r="BA181" s="105">
        <f>_xll.GetPrice($BA$9,,"HIGH",$A181)</f>
        <v>630</v>
      </c>
      <c r="BB181" s="105">
        <f>_xll.GetPrice($BB$9,,"MID",$A181)</f>
        <v>620</v>
      </c>
      <c r="BC181" s="175">
        <f>_xll.GetPrice($BC$9,,"LOW",$A181+3)</f>
        <v>3720</v>
      </c>
      <c r="BD181" s="58">
        <f>_xll.GetPrice($BD$9,,"HIGH",$A181+3)</f>
        <v>3780</v>
      </c>
      <c r="BE181" s="58">
        <f>_xll.GetPrice($BE$9,,"MID",$A181+3)</f>
        <v>3750</v>
      </c>
      <c r="BH181" s="196">
        <f>_xll.GetPrice($BH$9,"WeeklyAverage","MID",$A181)</f>
        <v>457.1</v>
      </c>
      <c r="BI181" s="58">
        <f>_xll.GetPrice($BI$9,,"MID",$A181)</f>
        <v>447.5</v>
      </c>
      <c r="BJ181" s="58">
        <f>_xll.GetPrice($BJ$9,,"MID",$A181)</f>
        <v>30400</v>
      </c>
      <c r="BK181" s="58">
        <f>_xll.GetPrice($BK$9,,"MID",$A181)</f>
        <v>533.44000000000005</v>
      </c>
      <c r="BL181" s="182"/>
      <c r="BM181" s="58">
        <f>_xll.GetPrice($BM$9,,"MID",$A181)</f>
        <v>453.5</v>
      </c>
      <c r="BN181" s="175">
        <f>_xll.GetPrice($BN$9,,"MID",$A181)</f>
        <v>480</v>
      </c>
      <c r="BO181" s="58">
        <f>_xll.GetPrice($BO$9,,"MID",$A181)</f>
        <v>470</v>
      </c>
      <c r="BP181" s="58">
        <f>_xll.GetPrice($BP$9,,"MID",$A181)</f>
        <v>450</v>
      </c>
      <c r="BQ181" s="58">
        <f>_xll.GetPrice($BQ$9,,"MID",$A181)</f>
        <v>465</v>
      </c>
      <c r="BR181" s="19">
        <f>_xll.GetPrice($BR$9,"WeeklyAverage","MID",$A181)</f>
        <v>503.06</v>
      </c>
      <c r="BS181" s="198">
        <f>_xll.GetPrice($BS$9,,"MID",$A181)</f>
        <v>465</v>
      </c>
      <c r="BT181" s="156">
        <f>_xll.GetPrice($BT$9,,"MID",$A181)</f>
        <v>510</v>
      </c>
      <c r="BU181" s="165">
        <f>_xll.GetPrice($BU$9,,"LOW",$A181)</f>
        <v>440</v>
      </c>
      <c r="BV181" s="198">
        <f>_xll.GetPrice($BV$9,,"HIGH",$A181)</f>
        <v>460</v>
      </c>
      <c r="BW181" s="198">
        <f>_xll.GetPrice($BW$9,,"MID",$A181)</f>
        <v>450</v>
      </c>
      <c r="BX181" s="198">
        <f>_xll.GetPrice($BX$9,,"LOW",$A181)</f>
        <v>750</v>
      </c>
      <c r="BY181" s="198">
        <f>_xll.GetPrice($BY$9,,"HIGH",$A181)</f>
        <v>780</v>
      </c>
      <c r="BZ181" s="198">
        <f>_xll.GetPrice($BZ$9,,"MID",$A181)</f>
        <v>765</v>
      </c>
    </row>
    <row r="182" spans="1:78" x14ac:dyDescent="0.35">
      <c r="A182" s="215">
        <f t="shared" si="2"/>
        <v>44386</v>
      </c>
      <c r="B182" s="95">
        <f>_xll.GetPrice($B$9,,"MID",$A182)</f>
        <v>475</v>
      </c>
      <c r="C182" s="95">
        <f>_xll.GetPrice($C$9,,"MID",$A182)</f>
        <v>455</v>
      </c>
      <c r="D182" s="95">
        <f>_xll.GetPrice($D$9,,"MID",$A182)</f>
        <v>455</v>
      </c>
      <c r="E182" s="95">
        <f>_xll.GetPrice($E$9,,"MID",$A182)</f>
        <v>460</v>
      </c>
      <c r="F182" s="95">
        <f>_xll.GetPrice($F$9,,"MID",$A182)</f>
        <v>500</v>
      </c>
      <c r="G182" s="95">
        <f>_xll.GetPrice($G$9,,"MID",$A182)</f>
        <v>505</v>
      </c>
      <c r="H182" s="95">
        <f>_xll.GetPrice($H$9,,"MID",$A182)</f>
        <v>500</v>
      </c>
      <c r="I182" s="95">
        <f>_xll.GetPrice($I$9,,"MID",$A182)</f>
        <v>629</v>
      </c>
      <c r="J182" s="95">
        <f>_xll.GetPrice($J$9,,"MID",$A182)</f>
        <v>635</v>
      </c>
      <c r="K182" s="95">
        <f>_xll.GetPrice($K$9,,"MID",$A182)</f>
        <v>621</v>
      </c>
      <c r="L182" s="95">
        <f>_xll.GetPrice($L$9,,"MID",$A182)</f>
        <v>585</v>
      </c>
      <c r="M182" s="95">
        <f>_xll.GetPrice($M$9,,"MID",$A182)</f>
        <v>630</v>
      </c>
      <c r="N182" s="95">
        <f>_xll.GetPrice($N$9,,"MID",$A182)</f>
        <v>640</v>
      </c>
      <c r="O182" s="95">
        <f>_xll.GetPrice($O$9,,"MID",$A182)</f>
        <v>580</v>
      </c>
      <c r="P182" s="192">
        <f>_xll.GetPrice($P$9,,"MID",$A182)</f>
        <v>455.21</v>
      </c>
      <c r="Q182" s="70">
        <f>_xll.GetPrice($Q$9,,"MID",$A182)</f>
        <v>448.5</v>
      </c>
      <c r="R182" s="70">
        <f>_xll.GetPrice($R$9,,"MID",$A182)</f>
        <v>471.5</v>
      </c>
      <c r="S182" s="70">
        <f>_xll.GetPrice($S$9,,"MID",$A182)</f>
        <v>232</v>
      </c>
      <c r="T182" s="70">
        <f>_xll.GetPrice($T$9,,"MID",$A182)</f>
        <v>508</v>
      </c>
      <c r="U182" s="70">
        <f>_xll.GetPrice($U$9,,"MID",$A182)</f>
        <v>385</v>
      </c>
      <c r="V182" s="70">
        <f>_xll.GetPrice($V$9,,"MID",$A182)</f>
        <v>625</v>
      </c>
      <c r="W182" s="188">
        <f>_xll.GetPrice($W$9,,"LOW",$A182)</f>
        <v>650</v>
      </c>
      <c r="X182" s="105">
        <f>_xll.GetPrice($X$9,,"HIGH",$A182)</f>
        <v>655</v>
      </c>
      <c r="Y182" s="105">
        <f>_xll.GetPrice($Y$9,,"MID",$A182)</f>
        <v>652.5</v>
      </c>
      <c r="Z182" s="105">
        <f>_xll.GetPrice($Z$9,,"MID",$A182)</f>
        <v>622.5</v>
      </c>
      <c r="AA182" s="105">
        <f>_xll.GetPrice($AA$9,,"MID",$A182)</f>
        <v>632.5</v>
      </c>
      <c r="AB182" s="105">
        <f>_xll.GetPrice($AB$9,,"LOW",$A182)</f>
        <v>440</v>
      </c>
      <c r="AC182" s="105">
        <f>_xll.GetPrice($AC$9,,"HIGH",$A182)</f>
        <v>450</v>
      </c>
      <c r="AD182" s="105">
        <f>_xll.GetPrice($AD$9,,"MID",$A182)</f>
        <v>445</v>
      </c>
      <c r="AE182" s="188">
        <f>_xll.GetPrice($AE$9,,"MID",$A182)</f>
        <v>464.5</v>
      </c>
      <c r="AF182" s="105">
        <f>_xll.GetPrice($AF$9,,"MID",$A182)</f>
        <v>482</v>
      </c>
      <c r="AG182" s="105">
        <f>_xll.GetPrice($AG$9,,"MID",$A182)</f>
        <v>440</v>
      </c>
      <c r="AH182" s="105">
        <f>_xll.GetPrice($AH$9,,"MID",$A182)</f>
        <v>455</v>
      </c>
      <c r="AI182" s="105">
        <f>_xll.GetPrice($AI$9,,"MID",$A182)</f>
        <v>440</v>
      </c>
      <c r="AK182" s="105">
        <f>_xll.GetPrice($AK$9,,"MID",$A182)</f>
        <v>182.5</v>
      </c>
      <c r="AL182" s="105">
        <f>_xll.GetPrice($AL$9,,"MID",$A182)</f>
        <v>232.5</v>
      </c>
      <c r="AM182" s="105">
        <f>_xll.GetPrice($AM$9,,"MID",$A182)</f>
        <v>252.5</v>
      </c>
      <c r="AN182" s="105">
        <f>_xll.GetPrice($AN$9,,"MID",$A182)</f>
        <v>461.99</v>
      </c>
      <c r="AO182" s="105">
        <f>_xll.GetPrice($AO$9,,"MID",$A182)</f>
        <v>475</v>
      </c>
      <c r="AP182" s="105">
        <f>_xll.GetPrice($AP$9,,"LOW",$A182)</f>
        <v>655</v>
      </c>
      <c r="AQ182" s="105">
        <f>_xll.GetPrice($AQ$9,,"HIGH",$A182)</f>
        <v>660</v>
      </c>
      <c r="AR182" s="105">
        <f>_xll.GetPrice(AR$9,,"MID",$A182)</f>
        <v>657.5</v>
      </c>
      <c r="AS182" s="105">
        <f>_xll.GetPrice($AS$9,,"MID",A182+3)</f>
        <v>4087.5</v>
      </c>
      <c r="AT182" s="105">
        <f>_xll.GetPrice($AT$9,,"MID",A182+3)</f>
        <v>480</v>
      </c>
      <c r="AU182" s="199">
        <f>_xll.GetPrice($AU$9,"WeeklyAverage","MID",$A182)</f>
        <v>491.99</v>
      </c>
      <c r="AV182" s="105">
        <f>_xll.GetPrice($AV$9,,"MID",$A182)</f>
        <v>510</v>
      </c>
      <c r="AW182" s="105">
        <f>_xll.GetPrice($AW$9,,"LOW",$A182)</f>
        <v>640</v>
      </c>
      <c r="AX182" s="105">
        <f>_xll.GetPrice($AX$9,,"HIGH",$A182)</f>
        <v>650</v>
      </c>
      <c r="AY182" s="105">
        <f>_xll.GetPrice($AY$9,,"MID",$A182)</f>
        <v>645</v>
      </c>
      <c r="AZ182" s="105">
        <f>_xll.GetPrice($AZ$9,,"LOW",$A182)</f>
        <v>610</v>
      </c>
      <c r="BA182" s="105">
        <f>_xll.GetPrice($BA$9,,"HIGH",$A182)</f>
        <v>630</v>
      </c>
      <c r="BB182" s="105">
        <f>_xll.GetPrice($BB$9,,"MID",$A182)</f>
        <v>620</v>
      </c>
      <c r="BC182" s="175">
        <f>_xll.GetPrice($BC$9,,"LOW",$A182+3)</f>
        <v>3720</v>
      </c>
      <c r="BD182" s="58">
        <f>_xll.GetPrice($BD$9,,"HIGH",$A182+3)</f>
        <v>3780</v>
      </c>
      <c r="BE182" s="58">
        <f>_xll.GetPrice($BE$9,,"MID",$A182+3)</f>
        <v>3750</v>
      </c>
      <c r="BH182" s="196">
        <f>_xll.GetPrice($BH$9,"WeeklyAverage","MID",$A182)</f>
        <v>464.2</v>
      </c>
      <c r="BI182" s="58">
        <f>_xll.GetPrice($BI$9,,"MID",$A182)</f>
        <v>460</v>
      </c>
      <c r="BJ182" s="58">
        <f>_xll.GetPrice($BJ$9,,"MID",$A182)</f>
        <v>30300</v>
      </c>
      <c r="BK182" s="58">
        <f>_xll.GetPrice($BK$9,,"MID",$A182)</f>
        <v>536.52</v>
      </c>
      <c r="BL182" s="182"/>
      <c r="BM182" s="58">
        <f>_xll.GetPrice($BM$9,,"MID",$A182)</f>
        <v>452.5</v>
      </c>
      <c r="BN182" s="175">
        <f>_xll.GetPrice($BN$9,,"MID",$A182)</f>
        <v>480</v>
      </c>
      <c r="BO182" s="58">
        <f>_xll.GetPrice($BO$9,,"MID",$A182)</f>
        <v>470</v>
      </c>
      <c r="BP182" s="58">
        <f>_xll.GetPrice($BP$9,,"MID",$A182)</f>
        <v>450</v>
      </c>
      <c r="BQ182" s="58">
        <f>_xll.GetPrice($BQ$9,,"MID",$A182)</f>
        <v>475</v>
      </c>
      <c r="BR182" s="19">
        <f>_xll.GetPrice($BR$9,"WeeklyAverage","MID",$A182)</f>
        <v>499.63</v>
      </c>
      <c r="BS182" s="198">
        <f>_xll.GetPrice($BS$9,,"MID",$A182)</f>
        <v>465</v>
      </c>
      <c r="BT182" s="156">
        <f>_xll.GetPrice($BT$9,,"MID",$A182)</f>
        <v>512.5</v>
      </c>
      <c r="BU182" s="165">
        <f>_xll.GetPrice($BU$9,,"LOW",$A182)</f>
        <v>440</v>
      </c>
      <c r="BV182" s="198">
        <f>_xll.GetPrice($BV$9,,"HIGH",$A182)</f>
        <v>460</v>
      </c>
      <c r="BW182" s="198">
        <f>_xll.GetPrice($BW$9,,"MID",$A182)</f>
        <v>450</v>
      </c>
      <c r="BX182" s="198">
        <f>_xll.GetPrice($BX$9,,"LOW",$A182)</f>
        <v>750</v>
      </c>
      <c r="BY182" s="198">
        <f>_xll.GetPrice($BY$9,,"HIGH",$A182)</f>
        <v>780</v>
      </c>
      <c r="BZ182" s="198">
        <f>_xll.GetPrice($BZ$9,,"MID",$A182)</f>
        <v>765</v>
      </c>
    </row>
    <row r="183" spans="1:78" x14ac:dyDescent="0.35">
      <c r="A183" s="215">
        <f t="shared" si="2"/>
        <v>44393</v>
      </c>
      <c r="B183" s="95">
        <f>_xll.GetPrice($B$9,,"MID",$A183)</f>
        <v>475</v>
      </c>
      <c r="C183" s="95">
        <f>_xll.GetPrice($C$9,,"MID",$A183)</f>
        <v>455</v>
      </c>
      <c r="D183" s="95">
        <f>_xll.GetPrice($D$9,,"MID",$A183)</f>
        <v>455</v>
      </c>
      <c r="E183" s="95">
        <f>_xll.GetPrice($E$9,,"MID",$A183)</f>
        <v>460</v>
      </c>
      <c r="F183" s="95">
        <f>_xll.GetPrice($F$9,,"MID",$A183)</f>
        <v>500</v>
      </c>
      <c r="G183" s="95">
        <f>_xll.GetPrice($G$9,,"MID",$A183)</f>
        <v>505</v>
      </c>
      <c r="H183" s="95">
        <f>_xll.GetPrice($H$9,,"MID",$A183)</f>
        <v>500</v>
      </c>
      <c r="I183" s="95">
        <f>_xll.GetPrice($I$9,,"MID",$A183)</f>
        <v>629</v>
      </c>
      <c r="J183" s="95">
        <f>_xll.GetPrice($J$9,,"MID",$A183)</f>
        <v>635</v>
      </c>
      <c r="K183" s="95">
        <f>_xll.GetPrice($K$9,,"MID",$A183)</f>
        <v>621</v>
      </c>
      <c r="L183" s="95">
        <f>_xll.GetPrice($L$9,,"MID",$A183)</f>
        <v>585</v>
      </c>
      <c r="M183" s="95">
        <f>_xll.GetPrice($M$9,,"MID",$A183)</f>
        <v>630</v>
      </c>
      <c r="N183" s="95">
        <f>_xll.GetPrice($N$9,,"MID",$A183)</f>
        <v>640</v>
      </c>
      <c r="O183" s="95">
        <f>_xll.GetPrice($O$9,,"MID",$A183)</f>
        <v>580</v>
      </c>
      <c r="P183" s="192">
        <f>_xll.GetPrice($P$9,,"MID",$A183)</f>
        <v>449.1</v>
      </c>
      <c r="Q183" s="70">
        <f>_xll.GetPrice($Q$9,,"MID",$A183)</f>
        <v>448.5</v>
      </c>
      <c r="R183" s="70">
        <f>_xll.GetPrice($R$9,,"MID",$A183)</f>
        <v>464.25</v>
      </c>
      <c r="S183" s="70">
        <f>_xll.GetPrice($S$9,,"MID",$A183)</f>
        <v>232</v>
      </c>
      <c r="T183" s="70">
        <f>_xll.GetPrice($T$9,,"MID",$A183)</f>
        <v>508</v>
      </c>
      <c r="U183" s="70">
        <f>_xll.GetPrice($U$9,,"MID",$A183)</f>
        <v>385</v>
      </c>
      <c r="V183" s="70">
        <f>_xll.GetPrice($V$9,,"MID",$A183)</f>
        <v>625</v>
      </c>
      <c r="W183" s="188">
        <f>_xll.GetPrice($W$9,,"LOW",$A183)</f>
        <v>625</v>
      </c>
      <c r="X183" s="105">
        <f>_xll.GetPrice($X$9,,"HIGH",$A183)</f>
        <v>645</v>
      </c>
      <c r="Y183" s="105">
        <f>_xll.GetPrice($Y$9,,"MID",$A183)</f>
        <v>635</v>
      </c>
      <c r="Z183" s="105">
        <f>_xll.GetPrice($Z$9,,"MID",$A183)</f>
        <v>622.5</v>
      </c>
      <c r="AA183" s="105">
        <f>_xll.GetPrice($AA$9,,"MID",$A183)</f>
        <v>625</v>
      </c>
      <c r="AB183" s="105">
        <f>_xll.GetPrice($AB$9,,"LOW",$A183)</f>
        <v>440</v>
      </c>
      <c r="AC183" s="105">
        <f>_xll.GetPrice($AC$9,,"HIGH",$A183)</f>
        <v>450</v>
      </c>
      <c r="AD183" s="105">
        <f>_xll.GetPrice($AD$9,,"MID",$A183)</f>
        <v>445</v>
      </c>
      <c r="AE183" s="188">
        <f>_xll.GetPrice($AE$9,,"MID",$A183)</f>
        <v>456</v>
      </c>
      <c r="AF183" s="105">
        <f>_xll.GetPrice($AF$9,,"MID",$A183)</f>
        <v>470.5</v>
      </c>
      <c r="AG183" s="105">
        <f>_xll.GetPrice($AG$9,,"MID",$A183)</f>
        <v>450</v>
      </c>
      <c r="AH183" s="105">
        <f>_xll.GetPrice($AH$9,,"MID",$A183)</f>
        <v>460</v>
      </c>
      <c r="AI183" s="105">
        <f>_xll.GetPrice($AI$9,,"MID",$A183)</f>
        <v>455</v>
      </c>
      <c r="AK183" s="105">
        <f>_xll.GetPrice($AK$9,,"MID",$A183)</f>
        <v>187.5</v>
      </c>
      <c r="AL183" s="105">
        <f>_xll.GetPrice($AL$9,,"MID",$A183)</f>
        <v>237.5</v>
      </c>
      <c r="AM183" s="105">
        <f>_xll.GetPrice($AM$9,,"MID",$A183)</f>
        <v>257.5</v>
      </c>
      <c r="AN183" s="105">
        <f>_xll.GetPrice($AN$9,,"MID",$A183)</f>
        <v>448.98</v>
      </c>
      <c r="AO183" s="105">
        <f>_xll.GetPrice($AO$9,,"MID",$A183)</f>
        <v>463.5</v>
      </c>
      <c r="AP183" s="105">
        <f>_xll.GetPrice($AP$9,,"LOW",$A183)</f>
        <v>650</v>
      </c>
      <c r="AQ183" s="105">
        <f>_xll.GetPrice($AQ$9,,"HIGH",$A183)</f>
        <v>660</v>
      </c>
      <c r="AR183" s="105">
        <f>_xll.GetPrice(AR$9,,"MID",$A183)</f>
        <v>655</v>
      </c>
      <c r="AS183" s="105">
        <f>_xll.GetPrice($AS$9,,"MID",A183+3)</f>
        <v>4087.5</v>
      </c>
      <c r="AT183" s="105">
        <f>_xll.GetPrice($AT$9,,"MID",A183+3)</f>
        <v>480</v>
      </c>
      <c r="AU183" s="199">
        <f>_xll.GetPrice($AU$9,"WeeklyAverage","MID",$A183)</f>
        <v>478.98</v>
      </c>
      <c r="AV183" s="105">
        <f>_xll.GetPrice($AV$9,,"MID",$A183)</f>
        <v>498.5</v>
      </c>
      <c r="AW183" s="105">
        <f>_xll.GetPrice($AW$9,,"LOW",$A183)</f>
        <v>640</v>
      </c>
      <c r="AX183" s="105">
        <f>_xll.GetPrice($AX$9,,"HIGH",$A183)</f>
        <v>650</v>
      </c>
      <c r="AY183" s="105">
        <f>_xll.GetPrice($AY$9,,"MID",$A183)</f>
        <v>645</v>
      </c>
      <c r="AZ183" s="105">
        <f>_xll.GetPrice($AZ$9,,"LOW",$A183)</f>
        <v>600</v>
      </c>
      <c r="BA183" s="105">
        <f>_xll.GetPrice($BA$9,,"HIGH",$A183)</f>
        <v>620</v>
      </c>
      <c r="BB183" s="105">
        <f>_xll.GetPrice($BB$9,,"MID",$A183)</f>
        <v>610</v>
      </c>
      <c r="BC183" s="175">
        <f>_xll.GetPrice($BC$9,,"LOW",$A183+3)</f>
        <v>3720</v>
      </c>
      <c r="BD183" s="58">
        <f>_xll.GetPrice($BD$9,,"HIGH",$A183+3)</f>
        <v>3780</v>
      </c>
      <c r="BE183" s="58">
        <f>_xll.GetPrice($BE$9,,"MID",$A183+3)</f>
        <v>3750</v>
      </c>
      <c r="BH183" s="196">
        <f>_xll.GetPrice($BH$9,"WeeklyAverage","MID",$A183)</f>
        <v>463.7</v>
      </c>
      <c r="BI183" s="58">
        <f>_xll.GetPrice($BI$9,,"MID",$A183)</f>
        <v>460</v>
      </c>
      <c r="BJ183" s="58">
        <f>_xll.GetPrice($BJ$9,,"MID",$A183)</f>
        <v>30200</v>
      </c>
      <c r="BK183" s="58">
        <f>_xll.GetPrice($BK$9,,"MID",$A183)</f>
        <v>530.88</v>
      </c>
      <c r="BL183" s="182"/>
      <c r="BM183" s="58">
        <f>_xll.GetPrice($BM$9,,"MID",$A183)</f>
        <v>454.5</v>
      </c>
      <c r="BN183" s="175">
        <f>_xll.GetPrice($BN$9,,"MID",$A183)</f>
        <v>495</v>
      </c>
      <c r="BO183" s="58">
        <f>_xll.GetPrice($BO$9,,"MID",$A183)</f>
        <v>502.5</v>
      </c>
      <c r="BP183" s="58">
        <f>_xll.GetPrice($BP$9,,"MID",$A183)</f>
        <v>450</v>
      </c>
      <c r="BQ183" s="58">
        <f>_xll.GetPrice($BQ$9,,"MID",$A183)</f>
        <v>475</v>
      </c>
      <c r="BR183" s="19">
        <f>_xll.GetPrice($BR$9,"WeeklyAverage","MID",$A183)</f>
        <v>486.61</v>
      </c>
      <c r="BS183" s="198">
        <f>_xll.GetPrice($BS$9,,"MID",$A183)</f>
        <v>480</v>
      </c>
      <c r="BT183" s="156">
        <f>_xll.GetPrice($BT$9,,"MID",$A183)</f>
        <v>512.5</v>
      </c>
      <c r="BU183" s="165">
        <f>_xll.GetPrice($BU$9,,"LOW",$A183)</f>
        <v>440</v>
      </c>
      <c r="BV183" s="198">
        <f>_xll.GetPrice($BV$9,,"HIGH",$A183)</f>
        <v>460</v>
      </c>
      <c r="BW183" s="198">
        <f>_xll.GetPrice($BW$9,,"MID",$A183)</f>
        <v>450</v>
      </c>
      <c r="BX183" s="198">
        <f>_xll.GetPrice($BX$9,,"LOW",$A183)</f>
        <v>750</v>
      </c>
      <c r="BY183" s="198">
        <f>_xll.GetPrice($BY$9,,"HIGH",$A183)</f>
        <v>780</v>
      </c>
      <c r="BZ183" s="198">
        <f>_xll.GetPrice($BZ$9,,"MID",$A183)</f>
        <v>765</v>
      </c>
    </row>
    <row r="184" spans="1:78" x14ac:dyDescent="0.35">
      <c r="A184" s="215">
        <f t="shared" si="2"/>
        <v>44400</v>
      </c>
      <c r="B184" s="95">
        <f>_xll.GetPrice($B$9,,"MID",$A184)</f>
        <v>475</v>
      </c>
      <c r="C184" s="95">
        <f>_xll.GetPrice($C$9,,"MID",$A184)</f>
        <v>455</v>
      </c>
      <c r="D184" s="95">
        <f>_xll.GetPrice($D$9,,"MID",$A184)</f>
        <v>455</v>
      </c>
      <c r="E184" s="95">
        <f>_xll.GetPrice($E$9,,"MID",$A184)</f>
        <v>460</v>
      </c>
      <c r="F184" s="95">
        <f>_xll.GetPrice($F$9,,"MID",$A184)</f>
        <v>500</v>
      </c>
      <c r="G184" s="95">
        <f>_xll.GetPrice($G$9,,"MID",$A184)</f>
        <v>505</v>
      </c>
      <c r="H184" s="95">
        <f>_xll.GetPrice($H$9,,"MID",$A184)</f>
        <v>500</v>
      </c>
      <c r="I184" s="95">
        <f>_xll.GetPrice($I$9,,"MID",$A184)</f>
        <v>629</v>
      </c>
      <c r="J184" s="95">
        <f>_xll.GetPrice($J$9,,"MID",$A184)</f>
        <v>635</v>
      </c>
      <c r="K184" s="95">
        <f>_xll.GetPrice($K$9,,"MID",$A184)</f>
        <v>621</v>
      </c>
      <c r="L184" s="95">
        <f>_xll.GetPrice($L$9,,"MID",$A184)</f>
        <v>585</v>
      </c>
      <c r="M184" s="95">
        <f>_xll.GetPrice($M$9,,"MID",$A184)</f>
        <v>630</v>
      </c>
      <c r="N184" s="95">
        <f>_xll.GetPrice($N$9,,"MID",$A184)</f>
        <v>640</v>
      </c>
      <c r="O184" s="95">
        <f>_xll.GetPrice($O$9,,"MID",$A184)</f>
        <v>580</v>
      </c>
      <c r="P184" s="192">
        <f>_xll.GetPrice($P$9,,"MID",$A184)</f>
        <v>449.1</v>
      </c>
      <c r="Q184" s="70">
        <f>_xll.GetPrice($Q$9,,"MID",$A184)</f>
        <v>448.5</v>
      </c>
      <c r="R184" s="70">
        <f>_xll.GetPrice($R$9,,"MID",$A184)</f>
        <v>464.25</v>
      </c>
      <c r="S184" s="70">
        <f>_xll.GetPrice($S$9,,"MID",$A184)</f>
        <v>220</v>
      </c>
      <c r="T184" s="70">
        <f>_xll.GetPrice($T$9,,"MID",$A184)</f>
        <v>508</v>
      </c>
      <c r="U184" s="70">
        <f>_xll.GetPrice($U$9,,"MID",$A184)</f>
        <v>385</v>
      </c>
      <c r="V184" s="70">
        <f>_xll.GetPrice($V$9,,"MID",$A184)</f>
        <v>625</v>
      </c>
      <c r="W184" s="188">
        <f>_xll.GetPrice($W$9,,"LOW",$A184)</f>
        <v>625</v>
      </c>
      <c r="X184" s="105">
        <f>_xll.GetPrice($X$9,,"HIGH",$A184)</f>
        <v>640</v>
      </c>
      <c r="Y184" s="105">
        <f>_xll.GetPrice($Y$9,,"MID",$A184)</f>
        <v>632.5</v>
      </c>
      <c r="Z184" s="105">
        <f>_xll.GetPrice($Z$9,,"MID",$A184)</f>
        <v>622.5</v>
      </c>
      <c r="AA184" s="105">
        <f>_xll.GetPrice($AA$9,,"MID",$A184)</f>
        <v>620</v>
      </c>
      <c r="AB184" s="105">
        <f>_xll.GetPrice($AB$9,,"LOW",$A184)</f>
        <v>440</v>
      </c>
      <c r="AC184" s="105">
        <f>_xll.GetPrice($AC$9,,"HIGH",$A184)</f>
        <v>450</v>
      </c>
      <c r="AD184" s="105">
        <f>_xll.GetPrice($AD$9,,"MID",$A184)</f>
        <v>445</v>
      </c>
      <c r="AE184" s="188">
        <f>_xll.GetPrice($AE$9,,"MID",$A184)</f>
        <v>456</v>
      </c>
      <c r="AF184" s="105">
        <f>_xll.GetPrice($AF$9,,"MID",$A184)</f>
        <v>470.5</v>
      </c>
      <c r="AG184" s="105">
        <f>_xll.GetPrice($AG$9,,"MID",$A184)</f>
        <v>450</v>
      </c>
      <c r="AH184" s="105">
        <f>_xll.GetPrice($AH$9,,"MID",$A184)</f>
        <v>460</v>
      </c>
      <c r="AI184" s="105">
        <f>_xll.GetPrice($AI$9,,"MID",$A184)</f>
        <v>455</v>
      </c>
      <c r="AK184" s="105">
        <f>_xll.GetPrice($AK$9,,"MID",$A184)</f>
        <v>187.5</v>
      </c>
      <c r="AL184" s="105">
        <f>_xll.GetPrice($AL$9,,"MID",$A184)</f>
        <v>237.5</v>
      </c>
      <c r="AM184" s="105">
        <f>_xll.GetPrice($AM$9,,"MID",$A184)</f>
        <v>257.5</v>
      </c>
      <c r="AN184" s="105">
        <f>_xll.GetPrice($AN$9,,"MID",$A184)</f>
        <v>446.93</v>
      </c>
      <c r="AO184" s="105">
        <f>_xll.GetPrice($AO$9,,"MID",$A184)</f>
        <v>463.5</v>
      </c>
      <c r="AP184" s="105">
        <f>_xll.GetPrice($AP$9,,"LOW",$A184)</f>
        <v>650</v>
      </c>
      <c r="AQ184" s="105">
        <f>_xll.GetPrice($AQ$9,,"HIGH",$A184)</f>
        <v>650</v>
      </c>
      <c r="AR184" s="105">
        <f>_xll.GetPrice(AR$9,,"MID",$A184)</f>
        <v>650</v>
      </c>
      <c r="AS184" s="105">
        <f>_xll.GetPrice($AS$9,,"MID",A184+3)</f>
        <v>4087.5</v>
      </c>
      <c r="AT184" s="105">
        <f>_xll.GetPrice($AT$9,,"MID",A184+3)</f>
        <v>480</v>
      </c>
      <c r="AU184" s="199">
        <f>_xll.GetPrice($AU$9,"WeeklyAverage","MID",$A184)</f>
        <v>476.93</v>
      </c>
      <c r="AV184" s="105">
        <f>_xll.GetPrice($AV$9,,"MID",$A184)</f>
        <v>498.5</v>
      </c>
      <c r="AW184" s="105">
        <f>_xll.GetPrice($AW$9,,"LOW",$A184)</f>
        <v>670</v>
      </c>
      <c r="AX184" s="105">
        <f>_xll.GetPrice($AX$9,,"HIGH",$A184)</f>
        <v>675</v>
      </c>
      <c r="AY184" s="105">
        <f>_xll.GetPrice($AY$9,,"MID",$A184)</f>
        <v>672.5</v>
      </c>
      <c r="AZ184" s="105">
        <f>_xll.GetPrice($AZ$9,,"LOW",$A184)</f>
        <v>595</v>
      </c>
      <c r="BA184" s="105">
        <f>_xll.GetPrice($BA$9,,"HIGH",$A184)</f>
        <v>610</v>
      </c>
      <c r="BB184" s="105">
        <f>_xll.GetPrice($BB$9,,"MID",$A184)</f>
        <v>602.5</v>
      </c>
      <c r="BC184" s="175">
        <f>_xll.GetPrice($BC$9,,"LOW",$A184+3)</f>
        <v>3790</v>
      </c>
      <c r="BD184" s="58">
        <f>_xll.GetPrice($BD$9,,"HIGH",$A184+3)</f>
        <v>3860</v>
      </c>
      <c r="BE184" s="58">
        <f>_xll.GetPrice($BE$9,,"MID",$A184+3)</f>
        <v>3825</v>
      </c>
      <c r="BH184" s="196">
        <f>_xll.GetPrice($BH$9,"WeeklyAverage","MID",$A184)</f>
        <v>452.88</v>
      </c>
      <c r="BI184" s="58">
        <f>_xll.GetPrice($BI$9,,"MID",$A184)</f>
        <v>460</v>
      </c>
      <c r="BJ184" s="58">
        <f>_xll.GetPrice($BJ$9,,"MID",$A184)</f>
        <v>31400</v>
      </c>
      <c r="BK184" s="58">
        <f>_xll.GetPrice($BK$9,,"MID",$A184)</f>
        <v>530.91</v>
      </c>
      <c r="BL184" s="182"/>
      <c r="BM184" s="58">
        <f>_xll.GetPrice($BM$9,,"MID",$A184)</f>
        <v>454.5</v>
      </c>
      <c r="BN184" s="175">
        <f>_xll.GetPrice($BN$9,,"MID",$A184)</f>
        <v>495</v>
      </c>
      <c r="BO184" s="58">
        <f>_xll.GetPrice($BO$9,,"MID",$A184)</f>
        <v>502.5</v>
      </c>
      <c r="BP184" s="58">
        <f>_xll.GetPrice($BP$9,,"MID",$A184)</f>
        <v>450</v>
      </c>
      <c r="BQ184" s="58">
        <f>_xll.GetPrice($BQ$9,,"MID",$A184)</f>
        <v>485</v>
      </c>
      <c r="BR184" s="19">
        <f>_xll.GetPrice($BR$9,"WeeklyAverage","MID",$A184)</f>
        <v>484.56</v>
      </c>
      <c r="BS184" s="198">
        <f>_xll.GetPrice($BS$9,,"MID",$A184)</f>
        <v>480</v>
      </c>
      <c r="BT184" s="156">
        <f>_xll.GetPrice($BT$9,,"MID",$A184)</f>
        <v>512.5</v>
      </c>
      <c r="BU184" s="165">
        <f>_xll.GetPrice($BU$9,,"LOW",$A184)</f>
        <v>440</v>
      </c>
      <c r="BV184" s="198">
        <f>_xll.GetPrice($BV$9,,"HIGH",$A184)</f>
        <v>460</v>
      </c>
      <c r="BW184" s="198">
        <f>_xll.GetPrice($BW$9,,"MID",$A184)</f>
        <v>450</v>
      </c>
      <c r="BX184" s="198">
        <f>_xll.GetPrice($BX$9,,"LOW",$A184)</f>
        <v>750</v>
      </c>
      <c r="BY184" s="198">
        <f>_xll.GetPrice($BY$9,,"HIGH",$A184)</f>
        <v>780</v>
      </c>
      <c r="BZ184" s="198">
        <f>_xll.GetPrice($BZ$9,,"MID",$A184)</f>
        <v>765</v>
      </c>
    </row>
    <row r="185" spans="1:78" x14ac:dyDescent="0.35">
      <c r="A185" s="215">
        <f t="shared" ref="A185" si="3">A184+7</f>
        <v>44407</v>
      </c>
      <c r="B185" s="95">
        <f>_xll.GetPrice($B$9,,"MID",$A185)</f>
        <v>475</v>
      </c>
      <c r="C185" s="95">
        <f>_xll.GetPrice($C$9,,"MID",$A185)</f>
        <v>455</v>
      </c>
      <c r="D185" s="95">
        <f>_xll.GetPrice($D$9,,"MID",$A185)</f>
        <v>455</v>
      </c>
      <c r="E185" s="95">
        <f>_xll.GetPrice($E$9,,"MID",$A185)</f>
        <v>460</v>
      </c>
      <c r="F185" s="95">
        <f>_xll.GetPrice($F$9,,"MID",$A185)</f>
        <v>500</v>
      </c>
      <c r="G185" s="95">
        <f>_xll.GetPrice($G$9,,"MID",$A185)</f>
        <v>505</v>
      </c>
      <c r="H185" s="95">
        <f>_xll.GetPrice($H$9,,"MID",$A185)</f>
        <v>500</v>
      </c>
      <c r="I185" s="95">
        <f>_xll.GetPrice($I$9,,"MID",$A185)</f>
        <v>629</v>
      </c>
      <c r="J185" s="95">
        <f>_xll.GetPrice($J$9,,"MID",$A185)</f>
        <v>635</v>
      </c>
      <c r="K185" s="95">
        <f>_xll.GetPrice($K$9,,"MID",$A185)</f>
        <v>621</v>
      </c>
      <c r="L185" s="95">
        <f>_xll.GetPrice($L$9,,"MID",$A185)</f>
        <v>585</v>
      </c>
      <c r="M185" s="95">
        <f>_xll.GetPrice($M$9,,"MID",$A185)</f>
        <v>630</v>
      </c>
      <c r="N185" s="95">
        <f>_xll.GetPrice($N$9,,"MID",$A185)</f>
        <v>640</v>
      </c>
      <c r="O185" s="95">
        <f>_xll.GetPrice($O$9,,"MID",$A185)</f>
        <v>580</v>
      </c>
      <c r="P185" s="192">
        <f>_xll.GetPrice($P$9,,"MID",$A185)</f>
        <v>435</v>
      </c>
      <c r="Q185" s="70">
        <f>_xll.GetPrice($Q$9,,"MID",$A185)</f>
        <v>448.5</v>
      </c>
      <c r="R185" s="70">
        <f>_xll.GetPrice($R$9,,"MID",$A185)</f>
        <v>455</v>
      </c>
      <c r="S185" s="70">
        <f>_xll.GetPrice($S$9,,"MID",$A185)</f>
        <v>220</v>
      </c>
      <c r="T185" s="70">
        <f>_xll.GetPrice($T$9,,"MID",$A185)</f>
        <v>508</v>
      </c>
      <c r="U185" s="70">
        <f>_xll.GetPrice($U$9,,"MID",$A185)</f>
        <v>385</v>
      </c>
      <c r="V185" s="70">
        <f>_xll.GetPrice($V$9,,"MID",$A185)</f>
        <v>625</v>
      </c>
      <c r="W185" s="188">
        <f>_xll.GetPrice($W$9,,"LOW",$A185)</f>
        <v>620</v>
      </c>
      <c r="X185" s="105">
        <f>_xll.GetPrice($X$9,,"HIGH",$A185)</f>
        <v>635</v>
      </c>
      <c r="Y185" s="105">
        <f>_xll.GetPrice($Y$9,,"MID",$A185)</f>
        <v>627.5</v>
      </c>
      <c r="Z185" s="105">
        <f>_xll.GetPrice($Z$9,,"MID",$A185)</f>
        <v>565</v>
      </c>
      <c r="AA185" s="105">
        <f>_xll.GetPrice($AA$9,,"MID",$A185)</f>
        <v>615</v>
      </c>
      <c r="AB185" s="105">
        <f>_xll.GetPrice($AB$9,,"LOW",$A185)</f>
        <v>440</v>
      </c>
      <c r="AC185" s="105">
        <f>_xll.GetPrice($AC$9,,"HIGH",$A185)</f>
        <v>450</v>
      </c>
      <c r="AD185" s="105">
        <f>_xll.GetPrice($AD$9,,"MID",$A185)</f>
        <v>445</v>
      </c>
      <c r="AE185" s="188">
        <f>_xll.GetPrice($AE$9,,"MID",$A185)</f>
        <v>437</v>
      </c>
      <c r="AF185" s="105">
        <f>_xll.GetPrice($AF$9,,"MID",$A185)</f>
        <v>452</v>
      </c>
      <c r="AG185" s="105">
        <f>_xll.GetPrice($AG$9,,"MID",$A185)</f>
        <v>450</v>
      </c>
      <c r="AH185" s="105">
        <f>_xll.GetPrice($AH$9,,"MID",$A185)</f>
        <v>460</v>
      </c>
      <c r="AI185" s="105">
        <f>_xll.GetPrice($AI$9,,"MID",$A185)</f>
        <v>455</v>
      </c>
      <c r="AK185" s="105">
        <f>_xll.GetPrice($AK$9,,"MID",$A185)</f>
        <v>187.5</v>
      </c>
      <c r="AL185" s="105">
        <f>_xll.GetPrice($AL$9,,"MID",$A185)</f>
        <v>237.5</v>
      </c>
      <c r="AM185" s="105">
        <f>_xll.GetPrice($AM$9,,"MID",$A185)</f>
        <v>257.5</v>
      </c>
      <c r="AN185" s="105">
        <f>_xll.GetPrice($AN$9,,"MID",$A185)</f>
        <v>439.99</v>
      </c>
      <c r="AO185" s="105">
        <f>_xll.GetPrice($AO$9,,"MID",$A185)</f>
        <v>450</v>
      </c>
      <c r="AP185" s="105">
        <f>_xll.GetPrice($AP$9,,"LOW",$A185)</f>
        <v>600</v>
      </c>
      <c r="AQ185" s="105">
        <f>_xll.GetPrice($AQ$9,,"HIGH",$A185)</f>
        <v>630</v>
      </c>
      <c r="AR185" s="105">
        <f>_xll.GetPrice(AR$9,,"MID",$A185)</f>
        <v>615</v>
      </c>
      <c r="AS185" s="105">
        <f>_xll.GetPrice($AS$9,,"MID",A185+3)</f>
        <v>4002.5</v>
      </c>
      <c r="AT185" s="105">
        <f>_xll.GetPrice($AT$9,,"MID",A185+3)</f>
        <v>470</v>
      </c>
      <c r="AU185" s="199">
        <f>_xll.GetPrice($AU$9,"WeeklyAverage","MID",$A185)</f>
        <v>469.99</v>
      </c>
      <c r="AV185" s="105">
        <f>_xll.GetPrice($AV$9,,"MID",$A185)</f>
        <v>483</v>
      </c>
      <c r="AW185" s="105">
        <f>_xll.GetPrice($AW$9,,"LOW",$A185)</f>
        <v>670</v>
      </c>
      <c r="AX185" s="105">
        <f>_xll.GetPrice($AX$9,,"HIGH",$A185)</f>
        <v>675</v>
      </c>
      <c r="AY185" s="105">
        <f>_xll.GetPrice($AY$9,,"MID",$A185)</f>
        <v>672.5</v>
      </c>
      <c r="AZ185" s="105">
        <f>_xll.GetPrice($AZ$9,,"LOW",$A185)</f>
        <v>570</v>
      </c>
      <c r="BA185" s="105">
        <f>_xll.GetPrice($BA$9,,"HIGH",$A185)</f>
        <v>590</v>
      </c>
      <c r="BB185" s="105">
        <f>_xll.GetPrice($BB$9,,"MID",$A185)</f>
        <v>580</v>
      </c>
      <c r="BC185" s="175">
        <f>_xll.GetPrice($BC$9,,"LOW",$A185+3)</f>
        <v>3790</v>
      </c>
      <c r="BD185" s="58">
        <f>_xll.GetPrice($BD$9,,"HIGH",$A185+3)</f>
        <v>3860</v>
      </c>
      <c r="BE185" s="58">
        <f>_xll.GetPrice($BE$9,,"MID",$A185+3)</f>
        <v>3825</v>
      </c>
      <c r="BH185" s="196">
        <f>_xll.GetPrice($BH$9,"WeeklyAverage","MID",$A185)</f>
        <v>443.5</v>
      </c>
      <c r="BI185" s="58">
        <f>_xll.GetPrice($BI$9,,"MID",$A185)</f>
        <v>457.5</v>
      </c>
      <c r="BJ185" s="58">
        <f>_xll.GetPrice($BJ$9,,"MID",$A185)</f>
        <v>32400</v>
      </c>
      <c r="BK185" s="58">
        <f>_xll.GetPrice($BK$9,,"MID",$A185)</f>
        <v>533.14</v>
      </c>
      <c r="BL185" s="182"/>
      <c r="BM185" s="58">
        <f>_xll.GetPrice($BM$9,,"MID",$A185)</f>
        <v>430</v>
      </c>
      <c r="BN185" s="175">
        <f>_xll.GetPrice($BN$9,,"MID",$A185)</f>
        <v>495</v>
      </c>
      <c r="BO185" s="58">
        <f>_xll.GetPrice($BO$9,,"MID",$A185)</f>
        <v>502.5</v>
      </c>
      <c r="BP185" s="58">
        <f>_xll.GetPrice($BP$9,,"MID",$A185)</f>
        <v>450</v>
      </c>
      <c r="BQ185" s="58">
        <f>_xll.GetPrice($BQ$9,,"MID",$A185)</f>
        <v>485</v>
      </c>
      <c r="BR185" s="19">
        <f>_xll.GetPrice($BR$9,"WeeklyAverage","MID",$A185)</f>
        <v>477.62</v>
      </c>
      <c r="BS185" s="198">
        <f>_xll.GetPrice($BS$9,,"MID",$A185)</f>
        <v>480</v>
      </c>
      <c r="BT185" s="156">
        <f>_xll.GetPrice($BT$9,,"MID",$A185)</f>
        <v>505</v>
      </c>
      <c r="BU185" s="165">
        <f>_xll.GetPrice($BU$9,,"LOW",$A185)</f>
        <v>450</v>
      </c>
      <c r="BV185" s="198">
        <f>_xll.GetPrice($BV$9,,"HIGH",$A185)</f>
        <v>470</v>
      </c>
      <c r="BW185" s="198">
        <f>_xll.GetPrice($BW$9,,"MID",$A185)</f>
        <v>460</v>
      </c>
      <c r="BX185" s="198">
        <f>_xll.GetPrice($BX$9,,"LOW",$A185)</f>
        <v>750</v>
      </c>
      <c r="BY185" s="198">
        <f>_xll.GetPrice($BY$9,,"HIGH",$A185)</f>
        <v>780</v>
      </c>
      <c r="BZ185" s="198">
        <f>_xll.GetPrice($BZ$9,,"MID",$A185)</f>
        <v>765</v>
      </c>
    </row>
    <row r="186" spans="1:78" x14ac:dyDescent="0.35">
      <c r="A186" s="215">
        <f t="shared" si="2"/>
        <v>44414</v>
      </c>
      <c r="B186" s="95">
        <f>_xll.GetPrice($B$9,,"MID",$A186)</f>
        <v>455</v>
      </c>
      <c r="C186" s="95">
        <f>_xll.GetPrice($C$9,,"MID",$A186)</f>
        <v>435</v>
      </c>
      <c r="D186" s="95">
        <f>_xll.GetPrice($D$9,,"MID",$A186)</f>
        <v>425</v>
      </c>
      <c r="E186" s="95">
        <f>_xll.GetPrice($E$9,,"MID",$A186)</f>
        <v>440</v>
      </c>
      <c r="F186" s="95">
        <f>_xll.GetPrice($F$9,,"MID",$A186)</f>
        <v>480</v>
      </c>
      <c r="G186" s="95">
        <f>_xll.GetPrice($G$9,,"MID",$A186)</f>
        <v>485</v>
      </c>
      <c r="H186" s="95">
        <f>_xll.GetPrice($H$9,,"MID",$A186)</f>
        <v>475</v>
      </c>
      <c r="I186" s="95">
        <f>_xll.GetPrice($I$9,,"MID",$A186)</f>
        <v>609</v>
      </c>
      <c r="J186" s="95">
        <f>_xll.GetPrice($J$9,,"MID",$A186)</f>
        <v>635</v>
      </c>
      <c r="K186" s="95">
        <f>_xll.GetPrice($K$9,,"MID",$A186)</f>
        <v>621</v>
      </c>
      <c r="L186" s="95">
        <f>_xll.GetPrice($L$9,,"MID",$A186)</f>
        <v>570</v>
      </c>
      <c r="M186" s="95">
        <f>_xll.GetPrice($M$9,,"MID",$A186)</f>
        <v>630</v>
      </c>
      <c r="N186" s="95">
        <f>_xll.GetPrice($N$9,,"MID",$A186)</f>
        <v>640</v>
      </c>
      <c r="O186" s="95">
        <f>_xll.GetPrice($O$9,,"MID",$A186)</f>
        <v>570</v>
      </c>
      <c r="P186" s="192">
        <f>_xll.GetPrice($P$9,,"MID",$A186)</f>
        <v>415.41</v>
      </c>
      <c r="Q186" s="70">
        <f>_xll.GetPrice($Q$9,,"MID",$A186)</f>
        <v>448.5</v>
      </c>
      <c r="R186" s="70">
        <f>_xll.GetPrice($R$9,,"MID",$A186)</f>
        <v>430.7</v>
      </c>
      <c r="S186" s="70">
        <f>_xll.GetPrice($S$9,,"MID",$A186)</f>
        <v>215</v>
      </c>
      <c r="T186" s="70">
        <f>_xll.GetPrice($T$9,,"MID",$A186)</f>
        <v>488</v>
      </c>
      <c r="U186" s="70">
        <f>_xll.GetPrice($U$9,,"MID",$A186)</f>
        <v>360</v>
      </c>
      <c r="V186" s="70">
        <f>_xll.GetPrice($V$9,,"MID",$A186)</f>
        <v>615</v>
      </c>
      <c r="W186" s="188">
        <f>_xll.GetPrice($W$9,,"LOW",$A186)</f>
        <v>585</v>
      </c>
      <c r="X186" s="105">
        <f>_xll.GetPrice($X$9,,"HIGH",$A186)</f>
        <v>600</v>
      </c>
      <c r="Y186" s="105">
        <f>_xll.GetPrice($Y$9,,"MID",$A186)</f>
        <v>592.5</v>
      </c>
      <c r="Z186" s="105">
        <f>_xll.GetPrice($Z$9,,"MID",$A186)</f>
        <v>541</v>
      </c>
      <c r="AA186" s="105">
        <f>_xll.GetPrice($AA$9,,"MID",$A186)</f>
        <v>580</v>
      </c>
      <c r="AB186" s="105">
        <f>_xll.GetPrice($AB$9,,"LOW",$A186)</f>
        <v>440</v>
      </c>
      <c r="AC186" s="105">
        <f>_xll.GetPrice($AC$9,,"HIGH",$A186)</f>
        <v>450</v>
      </c>
      <c r="AD186" s="105">
        <f>_xll.GetPrice($AD$9,,"MID",$A186)</f>
        <v>445</v>
      </c>
      <c r="AE186" s="188">
        <f>_xll.GetPrice($AE$9,,"MID",$A186)</f>
        <v>419.5</v>
      </c>
      <c r="AF186" s="105">
        <f>_xll.GetPrice($AF$9,,"MID",$A186)</f>
        <v>434.5</v>
      </c>
      <c r="AG186" s="105">
        <f>_xll.GetPrice($AG$9,,"MID",$A186)</f>
        <v>450</v>
      </c>
      <c r="AH186" s="105">
        <f>_xll.GetPrice($AH$9,,"MID",$A186)</f>
        <v>460</v>
      </c>
      <c r="AI186" s="105">
        <f>_xll.GetPrice($AI$9,,"MID",$A186)</f>
        <v>455</v>
      </c>
      <c r="AK186" s="105">
        <f>_xll.GetPrice($AK$9,,"MID",$A186)</f>
        <v>182.5</v>
      </c>
      <c r="AL186" s="105">
        <f>_xll.GetPrice($AL$9,,"MID",$A186)</f>
        <v>237.5</v>
      </c>
      <c r="AM186" s="105">
        <f>_xll.GetPrice($AM$9,,"MID",$A186)</f>
        <v>257.5</v>
      </c>
      <c r="AN186" s="105">
        <f>_xll.GetPrice($AN$9,,"MID",$A186)</f>
        <v>417.53</v>
      </c>
      <c r="AO186" s="105">
        <f>_xll.GetPrice($AO$9,,"MID",$A186)</f>
        <v>428.5</v>
      </c>
      <c r="AP186" s="105">
        <f>_xll.GetPrice($AP$9,,"LOW",$A186)</f>
        <v>610</v>
      </c>
      <c r="AQ186" s="105">
        <f>_xll.GetPrice($AQ$9,,"HIGH",$A186)</f>
        <v>620</v>
      </c>
      <c r="AR186" s="105">
        <f>_xll.GetPrice(AR$9,,"MID",$A186)</f>
        <v>615</v>
      </c>
      <c r="AS186" s="105">
        <f>_xll.GetPrice($AS$9,,"MID",A186+3)</f>
        <v>4052.5</v>
      </c>
      <c r="AT186" s="105">
        <f>_xll.GetPrice($AT$9,,"MID",A186+3)</f>
        <v>450</v>
      </c>
      <c r="AU186" s="199">
        <f>_xll.GetPrice($AU$9,"WeeklyAverage","MID",$A186)</f>
        <v>457.53</v>
      </c>
      <c r="AV186" s="105">
        <f>_xll.GetPrice($AV$9,,"MID",$A186)</f>
        <v>473.5</v>
      </c>
      <c r="AW186" s="105">
        <f>_xll.GetPrice($AW$9,,"LOW",$A186)</f>
        <v>670</v>
      </c>
      <c r="AX186" s="105">
        <f>_xll.GetPrice($AX$9,,"HIGH",$A186)</f>
        <v>680</v>
      </c>
      <c r="AY186" s="105">
        <f>_xll.GetPrice($AY$9,,"MID",$A186)</f>
        <v>675</v>
      </c>
      <c r="AZ186" s="105">
        <f>_xll.GetPrice($AZ$9,,"LOW",$A186)</f>
        <v>550</v>
      </c>
      <c r="BA186" s="105">
        <f>_xll.GetPrice($BA$9,,"HIGH",$A186)</f>
        <v>580</v>
      </c>
      <c r="BB186" s="105">
        <f>_xll.GetPrice($BB$9,,"MID",$A186)</f>
        <v>565</v>
      </c>
      <c r="BC186" s="175">
        <f>_xll.GetPrice($BC$9,,"LOW",$A186+3)</f>
        <v>3770</v>
      </c>
      <c r="BD186" s="58">
        <f>_xll.GetPrice($BD$9,,"HIGH",$A186+3)</f>
        <v>3810</v>
      </c>
      <c r="BE186" s="58">
        <f>_xll.GetPrice($BE$9,,"MID",$A186+3)</f>
        <v>3790</v>
      </c>
      <c r="BH186" s="196">
        <f>_xll.GetPrice($BH$9,"WeeklyAverage","MID",$A186)</f>
        <v>435.1</v>
      </c>
      <c r="BI186" s="58">
        <f>_xll.GetPrice($BI$9,,"MID",$A186)</f>
        <v>450</v>
      </c>
      <c r="BJ186" s="58">
        <f>_xll.GetPrice($BJ$9,,"MID",$A186)</f>
        <v>33100</v>
      </c>
      <c r="BK186" s="58">
        <f>_xll.GetPrice($BK$9,,"MID",$A186)</f>
        <v>523.66999999999996</v>
      </c>
      <c r="BL186" s="182"/>
      <c r="BM186" s="58">
        <f>_xll.GetPrice($BM$9,,"MID",$A186)</f>
        <v>407.5</v>
      </c>
      <c r="BN186" s="175">
        <f>_xll.GetPrice($BN$9,,"MID",$A186)</f>
        <v>495</v>
      </c>
      <c r="BO186" s="58">
        <f>_xll.GetPrice($BO$9,,"MID",$A186)</f>
        <v>502.5</v>
      </c>
      <c r="BP186" s="58">
        <f>_xll.GetPrice($BP$9,,"MID",$A186)</f>
        <v>430</v>
      </c>
      <c r="BQ186" s="58">
        <f>_xll.GetPrice($BQ$9,,"MID",$A186)</f>
        <v>485</v>
      </c>
      <c r="BR186" s="19">
        <f>_xll.GetPrice($BR$9,"WeeklyAverage","MID",$A186)</f>
        <v>465.53</v>
      </c>
      <c r="BS186" s="198">
        <f>_xll.GetPrice($BS$9,,"MID",$A186)</f>
        <v>480</v>
      </c>
      <c r="BT186" s="156">
        <f>_xll.GetPrice($BT$9,,"MID",$A186)</f>
        <v>501.5</v>
      </c>
      <c r="BU186" s="165">
        <f>_xll.GetPrice($BU$9,,"LOW",$A186)</f>
        <v>450</v>
      </c>
      <c r="BV186" s="198">
        <f>_xll.GetPrice($BV$9,,"HIGH",$A186)</f>
        <v>470</v>
      </c>
      <c r="BW186" s="198">
        <f>_xll.GetPrice($BW$9,,"MID",$A186)</f>
        <v>460</v>
      </c>
      <c r="BX186" s="198">
        <f>_xll.GetPrice($BX$9,,"LOW",$A186)</f>
        <v>750</v>
      </c>
      <c r="BY186" s="198">
        <f>_xll.GetPrice($BY$9,,"HIGH",$A186)</f>
        <v>780</v>
      </c>
      <c r="BZ186" s="198">
        <f>_xll.GetPrice($BZ$9,,"MID",$A186)</f>
        <v>765</v>
      </c>
    </row>
    <row r="187" spans="1:78" x14ac:dyDescent="0.35">
      <c r="A187" s="215">
        <f t="shared" si="2"/>
        <v>44421</v>
      </c>
      <c r="B187" s="95">
        <f>_xll.GetPrice($B$9,,"MID",$A187)</f>
        <v>455</v>
      </c>
      <c r="C187" s="95">
        <f>_xll.GetPrice($C$9,,"MID",$A187)</f>
        <v>435</v>
      </c>
      <c r="D187" s="95">
        <f>_xll.GetPrice($D$9,,"MID",$A187)</f>
        <v>425</v>
      </c>
      <c r="E187" s="95">
        <f>_xll.GetPrice($E$9,,"MID",$A187)</f>
        <v>440</v>
      </c>
      <c r="F187" s="95">
        <f>_xll.GetPrice($F$9,,"MID",$A187)</f>
        <v>480</v>
      </c>
      <c r="G187" s="95">
        <f>_xll.GetPrice($G$9,,"MID",$A187)</f>
        <v>485</v>
      </c>
      <c r="H187" s="95">
        <f>_xll.GetPrice($H$9,,"MID",$A187)</f>
        <v>475</v>
      </c>
      <c r="I187" s="95">
        <f>_xll.GetPrice($I$9,,"MID",$A187)</f>
        <v>609</v>
      </c>
      <c r="J187" s="95">
        <f>_xll.GetPrice($J$9,,"MID",$A187)</f>
        <v>635</v>
      </c>
      <c r="K187" s="95">
        <f>_xll.GetPrice($K$9,,"MID",$A187)</f>
        <v>621</v>
      </c>
      <c r="L187" s="95">
        <f>_xll.GetPrice($L$9,,"MID",$A187)</f>
        <v>570</v>
      </c>
      <c r="M187" s="95">
        <f>_xll.GetPrice($M$9,,"MID",$A187)</f>
        <v>630</v>
      </c>
      <c r="N187" s="95">
        <f>_xll.GetPrice($N$9,,"MID",$A187)</f>
        <v>640</v>
      </c>
      <c r="O187" s="95">
        <f>_xll.GetPrice($O$9,,"MID",$A187)</f>
        <v>570</v>
      </c>
      <c r="P187" s="192">
        <f>_xll.GetPrice($P$9,,"MID",$A187)</f>
        <v>413</v>
      </c>
      <c r="Q187" s="70">
        <f>_xll.GetPrice($Q$9,,"MID",$A187)</f>
        <v>448.5</v>
      </c>
      <c r="R187" s="70">
        <f>_xll.GetPrice($R$9,,"MID",$A187)</f>
        <v>428</v>
      </c>
      <c r="S187" s="70">
        <f>_xll.GetPrice($S$9,,"MID",$A187)</f>
        <v>215</v>
      </c>
      <c r="T187" s="70">
        <f>_xll.GetPrice($T$9,,"MID",$A187)</f>
        <v>488</v>
      </c>
      <c r="U187" s="70">
        <f>_xll.GetPrice($U$9,,"MID",$A187)</f>
        <v>360</v>
      </c>
      <c r="V187" s="70">
        <f>_xll.GetPrice($V$9,,"MID",$A187)</f>
        <v>615</v>
      </c>
      <c r="W187" s="188">
        <f>_xll.GetPrice($W$9,,"LOW",$A187)</f>
        <v>585</v>
      </c>
      <c r="X187" s="105">
        <f>_xll.GetPrice($X$9,,"HIGH",$A187)</f>
        <v>595</v>
      </c>
      <c r="Y187" s="105">
        <f>_xll.GetPrice($Y$9,,"MID",$A187)</f>
        <v>590</v>
      </c>
      <c r="Z187" s="105">
        <f>_xll.GetPrice($Z$9,,"MID",$A187)</f>
        <v>542.5</v>
      </c>
      <c r="AA187" s="105">
        <f>_xll.GetPrice($AA$9,,"MID",$A187)</f>
        <v>570</v>
      </c>
      <c r="AB187" s="105">
        <f>_xll.GetPrice($AB$9,,"LOW",$A187)</f>
        <v>440</v>
      </c>
      <c r="AC187" s="105">
        <f>_xll.GetPrice($AC$9,,"HIGH",$A187)</f>
        <v>450</v>
      </c>
      <c r="AD187" s="105">
        <f>_xll.GetPrice($AD$9,,"MID",$A187)</f>
        <v>445</v>
      </c>
      <c r="AE187" s="188">
        <f>_xll.GetPrice($AE$9,,"MID",$A187)</f>
        <v>419.5</v>
      </c>
      <c r="AF187" s="105">
        <f>_xll.GetPrice($AF$9,,"MID",$A187)</f>
        <v>434.5</v>
      </c>
      <c r="AG187" s="105">
        <f>_xll.GetPrice($AG$9,,"MID",$A187)</f>
        <v>420</v>
      </c>
      <c r="AH187" s="105">
        <f>_xll.GetPrice($AH$9,,"MID",$A187)</f>
        <v>442.5</v>
      </c>
      <c r="AI187" s="105">
        <f>_xll.GetPrice($AI$9,,"MID",$A187)</f>
        <v>435</v>
      </c>
      <c r="AK187" s="105">
        <f>_xll.GetPrice($AK$9,,"MID",$A187)</f>
        <v>180</v>
      </c>
      <c r="AL187" s="105">
        <f>_xll.GetPrice($AL$9,,"MID",$A187)</f>
        <v>232.5</v>
      </c>
      <c r="AM187" s="105">
        <f>_xll.GetPrice($AM$9,,"MID",$A187)</f>
        <v>252.5</v>
      </c>
      <c r="AN187" s="105">
        <f>_xll.GetPrice($AN$9,,"MID",$A187)</f>
        <v>412.72</v>
      </c>
      <c r="AO187" s="105">
        <f>_xll.GetPrice($AO$9,,"MID",$A187)</f>
        <v>428.5</v>
      </c>
      <c r="AP187" s="105">
        <f>_xll.GetPrice($AP$9,,"LOW",$A187)</f>
        <v>580</v>
      </c>
      <c r="AQ187" s="105">
        <f>_xll.GetPrice($AQ$9,,"HIGH",$A187)</f>
        <v>580</v>
      </c>
      <c r="AR187" s="105">
        <f>_xll.GetPrice(AR$9,,"MID",$A187)</f>
        <v>580</v>
      </c>
      <c r="AS187" s="105">
        <f>_xll.GetPrice($AS$9,,"MID",A187+3)</f>
        <v>4052.5</v>
      </c>
      <c r="AT187" s="105">
        <f>_xll.GetPrice($AT$9,,"MID",A187+3)</f>
        <v>457.5</v>
      </c>
      <c r="AU187" s="199">
        <f>_xll.GetPrice($AU$9,"WeeklyAverage","MID",$A187)</f>
        <v>452.72</v>
      </c>
      <c r="AV187" s="105">
        <f>_xll.GetPrice($AV$9,,"MID",$A187)</f>
        <v>473.5</v>
      </c>
      <c r="AW187" s="105">
        <f>_xll.GetPrice($AW$9,,"LOW",$A187)</f>
        <v>670</v>
      </c>
      <c r="AX187" s="105">
        <f>_xll.GetPrice($AX$9,,"HIGH",$A187)</f>
        <v>680</v>
      </c>
      <c r="AY187" s="105">
        <f>_xll.GetPrice($AY$9,,"MID",$A187)</f>
        <v>675</v>
      </c>
      <c r="AZ187" s="105">
        <f>_xll.GetPrice($AZ$9,,"LOW",$A187)</f>
        <v>540</v>
      </c>
      <c r="BA187" s="105">
        <f>_xll.GetPrice($BA$9,,"HIGH",$A187)</f>
        <v>560</v>
      </c>
      <c r="BB187" s="105">
        <f>_xll.GetPrice($BB$9,,"MID",$A187)</f>
        <v>550</v>
      </c>
      <c r="BC187" s="175">
        <f>_xll.GetPrice($BC$9,,"LOW",$A187+3)</f>
        <v>3720</v>
      </c>
      <c r="BD187" s="58">
        <f>_xll.GetPrice($BD$9,,"HIGH",$A187+3)</f>
        <v>3760</v>
      </c>
      <c r="BE187" s="58">
        <f>_xll.GetPrice($BE$9,,"MID",$A187+3)</f>
        <v>3740</v>
      </c>
      <c r="BH187" s="196">
        <f>_xll.GetPrice($BH$9,"WeeklyAverage","MID",$A187)</f>
        <v>433.13</v>
      </c>
      <c r="BI187" s="58">
        <f>_xll.GetPrice($BI$9,,"MID",$A187)</f>
        <v>450</v>
      </c>
      <c r="BJ187" s="58">
        <f>_xll.GetPrice($BJ$9,,"MID",$A187)</f>
        <v>33400</v>
      </c>
      <c r="BK187" s="58">
        <f>_xll.GetPrice($BK$9,,"MID",$A187)</f>
        <v>521.22</v>
      </c>
      <c r="BL187" s="182"/>
      <c r="BM187" s="58">
        <f>_xll.GetPrice($BM$9,,"MID",$A187)</f>
        <v>407.5</v>
      </c>
      <c r="BN187" s="175">
        <f>_xll.GetPrice($BN$9,,"MID",$A187)</f>
        <v>485</v>
      </c>
      <c r="BO187" s="58">
        <f>_xll.GetPrice($BO$9,,"MID",$A187)</f>
        <v>480</v>
      </c>
      <c r="BP187" s="58">
        <f>_xll.GetPrice($BP$9,,"MID",$A187)</f>
        <v>430</v>
      </c>
      <c r="BQ187" s="58">
        <f>_xll.GetPrice($BQ$9,,"MID",$A187)</f>
        <v>480</v>
      </c>
      <c r="BR187" s="19">
        <f>_xll.GetPrice($BR$9,"WeeklyAverage","MID",$A187)</f>
        <v>460.81</v>
      </c>
      <c r="BS187" s="198">
        <f>_xll.GetPrice($BS$9,,"MID",$A187)</f>
        <v>460</v>
      </c>
      <c r="BT187" s="156">
        <f>_xll.GetPrice($BT$9,,"MID",$A187)</f>
        <v>492.5</v>
      </c>
      <c r="BU187" s="165">
        <f>_xll.GetPrice($BU$9,,"LOW",$A187)</f>
        <v>450</v>
      </c>
      <c r="BV187" s="198">
        <f>_xll.GetPrice($BV$9,,"HIGH",$A187)</f>
        <v>470</v>
      </c>
      <c r="BW187" s="198">
        <f>_xll.GetPrice($BW$9,,"MID",$A187)</f>
        <v>460</v>
      </c>
      <c r="BX187" s="198">
        <f>_xll.GetPrice($BX$9,,"LOW",$A187)</f>
        <v>750</v>
      </c>
      <c r="BY187" s="198">
        <f>_xll.GetPrice($BY$9,,"HIGH",$A187)</f>
        <v>780</v>
      </c>
      <c r="BZ187" s="198">
        <f>_xll.GetPrice($BZ$9,,"MID",$A187)</f>
        <v>765</v>
      </c>
    </row>
    <row r="188" spans="1:78" x14ac:dyDescent="0.35">
      <c r="A188" s="215">
        <f t="shared" si="2"/>
        <v>44428</v>
      </c>
      <c r="B188" s="95">
        <f>_xll.GetPrice($B$9,,"MID",$A188)</f>
        <v>455</v>
      </c>
      <c r="C188" s="95">
        <f>_xll.GetPrice($C$9,,"MID",$A188)</f>
        <v>435</v>
      </c>
      <c r="D188" s="95">
        <f>_xll.GetPrice($D$9,,"MID",$A188)</f>
        <v>425</v>
      </c>
      <c r="E188" s="95">
        <f>_xll.GetPrice($E$9,,"MID",$A188)</f>
        <v>440</v>
      </c>
      <c r="F188" s="95">
        <f>_xll.GetPrice($F$9,,"MID",$A188)</f>
        <v>480</v>
      </c>
      <c r="G188" s="95">
        <f>_xll.GetPrice($G$9,,"MID",$A188)</f>
        <v>485</v>
      </c>
      <c r="H188" s="95">
        <f>_xll.GetPrice($H$9,,"MID",$A188)</f>
        <v>475</v>
      </c>
      <c r="I188" s="95">
        <f>_xll.GetPrice($I$9,,"MID",$A188)</f>
        <v>609</v>
      </c>
      <c r="J188" s="95">
        <f>_xll.GetPrice($J$9,,"MID",$A188)</f>
        <v>635</v>
      </c>
      <c r="K188" s="95">
        <f>_xll.GetPrice($K$9,,"MID",$A188)</f>
        <v>621</v>
      </c>
      <c r="L188" s="95">
        <f>_xll.GetPrice($L$9,,"MID",$A188)</f>
        <v>570</v>
      </c>
      <c r="M188" s="95">
        <f>_xll.GetPrice($M$9,,"MID",$A188)</f>
        <v>630</v>
      </c>
      <c r="N188" s="95">
        <f>_xll.GetPrice($N$9,,"MID",$A188)</f>
        <v>640</v>
      </c>
      <c r="O188" s="95">
        <f>_xll.GetPrice($O$9,,"MID",$A188)</f>
        <v>570</v>
      </c>
      <c r="P188" s="192">
        <f>_xll.GetPrice($P$9,,"MID",$A188)</f>
        <v>413</v>
      </c>
      <c r="Q188" s="70">
        <f>_xll.GetPrice($Q$9,,"MID",$A188)</f>
        <v>420</v>
      </c>
      <c r="R188" s="70">
        <f>_xll.GetPrice($R$9,,"MID",$A188)</f>
        <v>428</v>
      </c>
      <c r="S188" s="70">
        <f>_xll.GetPrice($S$9,,"MID",$A188)</f>
        <v>215</v>
      </c>
      <c r="T188" s="70">
        <f>_xll.GetPrice($T$9,,"MID",$A188)</f>
        <v>488</v>
      </c>
      <c r="U188" s="70">
        <f>_xll.GetPrice($U$9,,"MID",$A188)</f>
        <v>360</v>
      </c>
      <c r="V188" s="70">
        <f>_xll.GetPrice($V$9,,"MID",$A188)</f>
        <v>615</v>
      </c>
      <c r="W188" s="188">
        <f>_xll.GetPrice($W$9,,"LOW",$A188)</f>
        <v>560</v>
      </c>
      <c r="X188" s="105">
        <f>_xll.GetPrice($X$9,,"HIGH",$A188)</f>
        <v>580</v>
      </c>
      <c r="Y188" s="105">
        <f>_xll.GetPrice($Y$9,,"MID",$A188)</f>
        <v>570</v>
      </c>
      <c r="Z188" s="105">
        <f>_xll.GetPrice($Z$9,,"MID",$A188)</f>
        <v>515</v>
      </c>
      <c r="AA188" s="105">
        <f>_xll.GetPrice($AA$9,,"MID",$A188)</f>
        <v>547.5</v>
      </c>
      <c r="AB188" s="105">
        <f>_xll.GetPrice($AB$9,,"LOW",$A188)</f>
        <v>440</v>
      </c>
      <c r="AC188" s="105">
        <f>_xll.GetPrice($AC$9,,"HIGH",$A188)</f>
        <v>450</v>
      </c>
      <c r="AD188" s="105">
        <f>_xll.GetPrice($AD$9,,"MID",$A188)</f>
        <v>445</v>
      </c>
      <c r="AE188" s="188">
        <f>_xll.GetPrice($AE$9,,"MID",$A188)</f>
        <v>410.5</v>
      </c>
      <c r="AF188" s="105">
        <f>_xll.GetPrice($AF$9,,"MID",$A188)</f>
        <v>425.5</v>
      </c>
      <c r="AG188" s="105">
        <f>_xll.GetPrice($AG$9,,"MID",$A188)</f>
        <v>420</v>
      </c>
      <c r="AH188" s="105">
        <f>_xll.GetPrice($AH$9,,"MID",$A188)</f>
        <v>442.5</v>
      </c>
      <c r="AI188" s="105">
        <f>_xll.GetPrice($AI$9,,"MID",$A188)</f>
        <v>435</v>
      </c>
      <c r="AK188" s="105">
        <f>_xll.GetPrice($AK$9,,"MID",$A188)</f>
        <v>180</v>
      </c>
      <c r="AL188" s="105">
        <f>_xll.GetPrice($AL$9,,"MID",$A188)</f>
        <v>232.5</v>
      </c>
      <c r="AM188" s="105">
        <f>_xll.GetPrice($AM$9,,"MID",$A188)</f>
        <v>252.5</v>
      </c>
      <c r="AN188" s="105">
        <f>_xll.GetPrice($AN$9,,"MID",$A188)</f>
        <v>407.65</v>
      </c>
      <c r="AO188" s="105">
        <f>_xll.GetPrice($AO$9,,"MID",$A188)</f>
        <v>421.5</v>
      </c>
      <c r="AP188" s="105">
        <f>_xll.GetPrice($AP$9,,"LOW",$A188)</f>
        <v>560</v>
      </c>
      <c r="AQ188" s="105">
        <f>_xll.GetPrice($AQ$9,,"HIGH",$A188)</f>
        <v>570</v>
      </c>
      <c r="AR188" s="105">
        <f>_xll.GetPrice(AR$9,,"MID",$A188)</f>
        <v>565</v>
      </c>
      <c r="AS188" s="105">
        <f>_xll.GetPrice($AS$9,,"MID",A188+3)</f>
        <v>4017.5</v>
      </c>
      <c r="AT188" s="105">
        <f>_xll.GetPrice($AT$9,,"MID",A188+3)</f>
        <v>443.5</v>
      </c>
      <c r="AU188" s="199">
        <f>_xll.GetPrice($AU$9,"WeeklyAverage","MID",$A188)</f>
        <v>447.65</v>
      </c>
      <c r="AV188" s="105">
        <f>_xll.GetPrice($AV$9,,"MID",$A188)</f>
        <v>471.5</v>
      </c>
      <c r="AW188" s="105">
        <f>_xll.GetPrice($AW$9,,"LOW",$A188)</f>
        <v>590</v>
      </c>
      <c r="AX188" s="105">
        <f>_xll.GetPrice($AX$9,,"HIGH",$A188)</f>
        <v>650</v>
      </c>
      <c r="AY188" s="105">
        <f>_xll.GetPrice($AY$9,,"MID",$A188)</f>
        <v>620</v>
      </c>
      <c r="AZ188" s="105">
        <f>_xll.GetPrice($AZ$9,,"LOW",$A188)</f>
        <v>525</v>
      </c>
      <c r="BA188" s="105">
        <f>_xll.GetPrice($BA$9,,"HIGH",$A188)</f>
        <v>540</v>
      </c>
      <c r="BB188" s="105">
        <f>_xll.GetPrice($BB$9,,"MID",$A188)</f>
        <v>532.5</v>
      </c>
      <c r="BC188" s="175">
        <f>_xll.GetPrice($BC$9,,"LOW",$A188+3)</f>
        <v>3670</v>
      </c>
      <c r="BD188" s="58">
        <f>_xll.GetPrice($BD$9,,"HIGH",$A188+3)</f>
        <v>3710</v>
      </c>
      <c r="BE188" s="58">
        <f>_xll.GetPrice($BE$9,,"MID",$A188+3)</f>
        <v>3690</v>
      </c>
      <c r="BH188" s="196">
        <f>_xll.GetPrice($BH$9,"WeeklyAverage","MID",$A188)</f>
        <v>440.5</v>
      </c>
      <c r="BI188" s="58">
        <f>_xll.GetPrice($BI$9,,"MID",$A188)</f>
        <v>460</v>
      </c>
      <c r="BJ188" s="58">
        <f>_xll.GetPrice($BJ$9,,"MID",$A188)</f>
        <v>33700</v>
      </c>
      <c r="BK188" s="58">
        <f>_xll.GetPrice($BK$9,,"MID",$A188)</f>
        <v>520.32000000000005</v>
      </c>
      <c r="BL188" s="182"/>
      <c r="BM188" s="58">
        <f>_xll.GetPrice($BM$9,,"MID",$A188)</f>
        <v>398.5</v>
      </c>
      <c r="BN188" s="175">
        <f>_xll.GetPrice($BN$9,,"MID",$A188)</f>
        <v>485</v>
      </c>
      <c r="BO188" s="58">
        <f>_xll.GetPrice($BO$9,,"MID",$A188)</f>
        <v>480</v>
      </c>
      <c r="BP188" s="58">
        <f>_xll.GetPrice($BP$9,,"MID",$A188)</f>
        <v>430</v>
      </c>
      <c r="BQ188" s="58">
        <f>_xll.GetPrice($BQ$9,,"MID",$A188)</f>
        <v>480</v>
      </c>
      <c r="BR188" s="19">
        <f>_xll.GetPrice($BR$9,"WeeklyAverage","MID",$A188)</f>
        <v>455.74</v>
      </c>
      <c r="BS188" s="198">
        <f>_xll.GetPrice($BS$9,,"MID",$A188)</f>
        <v>460</v>
      </c>
      <c r="BT188" s="156">
        <f>_xll.GetPrice($BT$9,,"MID",$A188)</f>
        <v>492.5</v>
      </c>
      <c r="BU188" s="165">
        <f>_xll.GetPrice($BU$9,,"LOW",$A188)</f>
        <v>450</v>
      </c>
      <c r="BV188" s="198">
        <f>_xll.GetPrice($BV$9,,"HIGH",$A188)</f>
        <v>470</v>
      </c>
      <c r="BW188" s="198">
        <f>_xll.GetPrice($BW$9,,"MID",$A188)</f>
        <v>460</v>
      </c>
      <c r="BX188" s="198">
        <f>_xll.GetPrice($BX$9,,"LOW",$A188)</f>
        <v>750</v>
      </c>
      <c r="BY188" s="198">
        <f>_xll.GetPrice($BY$9,,"HIGH",$A188)</f>
        <v>780</v>
      </c>
      <c r="BZ188" s="198">
        <f>_xll.GetPrice($BZ$9,,"MID",$A188)</f>
        <v>765</v>
      </c>
    </row>
    <row r="189" spans="1:78" x14ac:dyDescent="0.35">
      <c r="A189" s="215">
        <f t="shared" si="2"/>
        <v>44435</v>
      </c>
      <c r="B189" s="95">
        <f>_xll.GetPrice($B$9,,"MID",$A189)</f>
        <v>455</v>
      </c>
      <c r="C189" s="95">
        <f>_xll.GetPrice($C$9,,"MID",$A189)</f>
        <v>435</v>
      </c>
      <c r="D189" s="95">
        <f>_xll.GetPrice($D$9,,"MID",$A189)</f>
        <v>425</v>
      </c>
      <c r="E189" s="95">
        <f>_xll.GetPrice($E$9,,"MID",$A189)</f>
        <v>440</v>
      </c>
      <c r="F189" s="95">
        <f>_xll.GetPrice($F$9,,"MID",$A189)</f>
        <v>480</v>
      </c>
      <c r="G189" s="95">
        <f>_xll.GetPrice($G$9,,"MID",$A189)</f>
        <v>485</v>
      </c>
      <c r="H189" s="95">
        <f>_xll.GetPrice($H$9,,"MID",$A189)</f>
        <v>475</v>
      </c>
      <c r="I189" s="95">
        <f>_xll.GetPrice($I$9,,"MID",$A189)</f>
        <v>609</v>
      </c>
      <c r="J189" s="95">
        <f>_xll.GetPrice($J$9,,"MID",$A189)</f>
        <v>635</v>
      </c>
      <c r="K189" s="95">
        <f>_xll.GetPrice($K$9,,"MID",$A189)</f>
        <v>621</v>
      </c>
      <c r="L189" s="95">
        <f>_xll.GetPrice($L$9,,"MID",$A189)</f>
        <v>570</v>
      </c>
      <c r="M189" s="95">
        <f>_xll.GetPrice($M$9,,"MID",$A189)</f>
        <v>630</v>
      </c>
      <c r="N189" s="95">
        <f>_xll.GetPrice($N$9,,"MID",$A189)</f>
        <v>640</v>
      </c>
      <c r="O189" s="95">
        <f>_xll.GetPrice($O$9,,"MID",$A189)</f>
        <v>570</v>
      </c>
      <c r="P189" s="192">
        <f>_xll.GetPrice($P$9,,"MID",$A189)</f>
        <v>402</v>
      </c>
      <c r="Q189" s="70">
        <f>_xll.GetPrice($Q$9,,"MID",$A189)</f>
        <v>420</v>
      </c>
      <c r="R189" s="70">
        <f>_xll.GetPrice($R$9,,"MID",$A189)</f>
        <v>422</v>
      </c>
      <c r="S189" s="70">
        <f>_xll.GetPrice($S$9,,"MID",$A189)</f>
        <v>245</v>
      </c>
      <c r="T189" s="70">
        <f>_xll.GetPrice($T$9,,"MID",$A189)</f>
        <v>488</v>
      </c>
      <c r="U189" s="70">
        <f>_xll.GetPrice($U$9,,"MID",$A189)</f>
        <v>360</v>
      </c>
      <c r="V189" s="70">
        <f>_xll.GetPrice($V$9,,"MID",$A189)</f>
        <v>615</v>
      </c>
      <c r="W189" s="188">
        <f>_xll.GetPrice($W$9,,"LOW",$A189)</f>
        <v>545</v>
      </c>
      <c r="X189" s="105">
        <f>_xll.GetPrice($X$9,,"HIGH",$A189)</f>
        <v>550</v>
      </c>
      <c r="Y189" s="105">
        <f>_xll.GetPrice($Y$9,,"MID",$A189)</f>
        <v>547.5</v>
      </c>
      <c r="Z189" s="105">
        <f>_xll.GetPrice($Z$9,,"MID",$A189)</f>
        <v>497.5</v>
      </c>
      <c r="AA189" s="105">
        <f>_xll.GetPrice($AA$9,,"MID",$A189)</f>
        <v>527.5</v>
      </c>
      <c r="AB189" s="105">
        <f>_xll.GetPrice($AB$9,,"LOW",$A189)</f>
        <v>440</v>
      </c>
      <c r="AC189" s="105">
        <f>_xll.GetPrice($AC$9,,"HIGH",$A189)</f>
        <v>450</v>
      </c>
      <c r="AD189" s="105">
        <f>_xll.GetPrice($AD$9,,"MID",$A189)</f>
        <v>445</v>
      </c>
      <c r="AE189" s="188">
        <f>_xll.GetPrice($AE$9,,"MID",$A189)</f>
        <v>410</v>
      </c>
      <c r="AF189" s="105">
        <f>_xll.GetPrice($AF$9,,"MID",$A189)</f>
        <v>430</v>
      </c>
      <c r="AG189" s="105">
        <f>_xll.GetPrice($AG$9,,"MID",$A189)</f>
        <v>420</v>
      </c>
      <c r="AH189" s="105">
        <f>_xll.GetPrice($AH$9,,"MID",$A189)</f>
        <v>442.5</v>
      </c>
      <c r="AI189" s="105">
        <f>_xll.GetPrice($AI$9,,"MID",$A189)</f>
        <v>435</v>
      </c>
      <c r="AK189" s="105">
        <f>_xll.GetPrice($AK$9,,"MID",$A189)</f>
        <v>180</v>
      </c>
      <c r="AL189" s="105">
        <f>_xll.GetPrice($AL$9,,"MID",$A189)</f>
        <v>232.5</v>
      </c>
      <c r="AM189" s="105">
        <f>_xll.GetPrice($AM$9,,"MID",$A189)</f>
        <v>252.5</v>
      </c>
      <c r="AN189" s="105">
        <f>_xll.GetPrice($AN$9,,"MID",$A189)</f>
        <v>403.99</v>
      </c>
      <c r="AO189" s="105">
        <f>_xll.GetPrice($AO$9,,"MID",$A189)</f>
        <v>423</v>
      </c>
      <c r="AP189" s="105">
        <f>_xll.GetPrice($AP$9,,"LOW",$A189)</f>
        <v>540</v>
      </c>
      <c r="AQ189" s="105">
        <f>_xll.GetPrice($AQ$9,,"HIGH",$A189)</f>
        <v>550</v>
      </c>
      <c r="AR189" s="105">
        <f>_xll.GetPrice(AR$9,,"MID",$A189)</f>
        <v>545</v>
      </c>
      <c r="AS189" s="105">
        <f>_xll.GetPrice($AS$9,,"MID",A189+3)</f>
        <v>4017.5</v>
      </c>
      <c r="AT189" s="105">
        <f>_xll.GetPrice($AT$9,,"MID",A189+3)</f>
        <v>443.5</v>
      </c>
      <c r="AU189" s="199">
        <f>_xll.GetPrice($AU$9,"WeeklyAverage","MID",$A189)</f>
        <v>443.99</v>
      </c>
      <c r="AV189" s="105">
        <f>_xll.GetPrice($AV$9,,"MID",$A189)</f>
        <v>468</v>
      </c>
      <c r="AW189" s="105">
        <f>_xll.GetPrice($AW$9,,"LOW",$A189)</f>
        <v>590</v>
      </c>
      <c r="AX189" s="105">
        <f>_xll.GetPrice($AX$9,,"HIGH",$A189)</f>
        <v>650</v>
      </c>
      <c r="AY189" s="105">
        <f>_xll.GetPrice($AY$9,,"MID",$A189)</f>
        <v>620</v>
      </c>
      <c r="AZ189" s="105">
        <f>_xll.GetPrice($AZ$9,,"LOW",$A189)</f>
        <v>510</v>
      </c>
      <c r="BA189" s="105">
        <f>_xll.GetPrice($BA$9,,"HIGH",$A189)</f>
        <v>520</v>
      </c>
      <c r="BB189" s="105">
        <f>_xll.GetPrice($BB$9,,"MID",$A189)</f>
        <v>515</v>
      </c>
      <c r="BC189" s="175">
        <f>_xll.GetPrice($BC$9,,"LOW",$A189+3)</f>
        <v>3670</v>
      </c>
      <c r="BD189" s="58">
        <f>_xll.GetPrice($BD$9,,"HIGH",$A189+3)</f>
        <v>3710</v>
      </c>
      <c r="BE189" s="58">
        <f>_xll.GetPrice($BE$9,,"MID",$A189+3)</f>
        <v>3690</v>
      </c>
      <c r="BH189" s="196">
        <f>_xll.GetPrice($BH$9,"WeeklyAverage","MID",$A189)</f>
        <v>442</v>
      </c>
      <c r="BI189" s="58">
        <f>_xll.GetPrice($BI$9,,"MID",$A189)</f>
        <v>450</v>
      </c>
      <c r="BJ189" s="58">
        <f>_xll.GetPrice($BJ$9,,"MID",$A189)</f>
        <v>32500</v>
      </c>
      <c r="BK189" s="58">
        <f>_xll.GetPrice($BK$9,,"MID",$A189)</f>
        <v>512.64</v>
      </c>
      <c r="BL189" s="182"/>
      <c r="BM189" s="58">
        <f>_xll.GetPrice($BM$9,,"MID",$A189)</f>
        <v>398</v>
      </c>
      <c r="BN189" s="175">
        <f>_xll.GetPrice($BN$9,,"MID",$A189)</f>
        <v>485</v>
      </c>
      <c r="BO189" s="58">
        <f>_xll.GetPrice($BO$9,,"MID",$A189)</f>
        <v>480</v>
      </c>
      <c r="BP189" s="58">
        <f>_xll.GetPrice($BP$9,,"MID",$A189)</f>
        <v>430</v>
      </c>
      <c r="BQ189" s="58">
        <f>_xll.GetPrice($BQ$9,,"MID",$A189)</f>
        <v>480</v>
      </c>
      <c r="BR189" s="19">
        <f>_xll.GetPrice($BR$9,"WeeklyAverage","MID",$A189)</f>
        <v>452.08</v>
      </c>
      <c r="BS189" s="198">
        <f>_xll.GetPrice($BS$9,,"MID",$A189)</f>
        <v>460</v>
      </c>
      <c r="BT189" s="156">
        <f>_xll.GetPrice($BT$9,,"MID",$A189)</f>
        <v>492.5</v>
      </c>
      <c r="BU189" s="165">
        <f>_xll.GetPrice($BU$9,,"LOW",$A189)</f>
        <v>450</v>
      </c>
      <c r="BV189" s="198">
        <f>_xll.GetPrice($BV$9,,"HIGH",$A189)</f>
        <v>475</v>
      </c>
      <c r="BW189" s="198">
        <f>_xll.GetPrice($BW$9,,"MID",$A189)</f>
        <v>462.5</v>
      </c>
      <c r="BX189" s="198">
        <f>_xll.GetPrice($BX$9,,"LOW",$A189)</f>
        <v>730</v>
      </c>
      <c r="BY189" s="198">
        <f>_xll.GetPrice($BY$9,,"HIGH",$A189)</f>
        <v>760</v>
      </c>
      <c r="BZ189" s="198">
        <f>_xll.GetPrice($BZ$9,,"MID",$A189)</f>
        <v>745</v>
      </c>
    </row>
    <row r="190" spans="1:78" x14ac:dyDescent="0.35">
      <c r="A190" s="215">
        <f t="shared" si="2"/>
        <v>44442</v>
      </c>
      <c r="B190" s="95">
        <f>_xll.GetPrice($B$9,,"MID",$A190)</f>
        <v>455</v>
      </c>
      <c r="C190" s="95">
        <f>_xll.GetPrice($C$9,,"MID",$A190)</f>
        <v>435</v>
      </c>
      <c r="D190" s="95">
        <f>_xll.GetPrice($D$9,,"MID",$A190)</f>
        <v>425</v>
      </c>
      <c r="E190" s="95">
        <f>_xll.GetPrice($E$9,,"MID",$A190)</f>
        <v>440</v>
      </c>
      <c r="F190" s="95">
        <f>_xll.GetPrice($F$9,,"MID",$A190)</f>
        <v>480</v>
      </c>
      <c r="G190" s="95">
        <f>_xll.GetPrice($G$9,,"MID",$A190)</f>
        <v>485</v>
      </c>
      <c r="H190" s="95">
        <f>_xll.GetPrice($H$9,,"MID",$A190)</f>
        <v>475</v>
      </c>
      <c r="I190" s="95">
        <f>_xll.GetPrice($I$9,,"MID",$A190)</f>
        <v>609</v>
      </c>
      <c r="J190" s="95">
        <f>_xll.GetPrice($J$9,,"MID",$A190)</f>
        <v>635</v>
      </c>
      <c r="K190" s="95">
        <f>_xll.GetPrice($K$9,,"MID",$A190)</f>
        <v>621</v>
      </c>
      <c r="L190" s="95">
        <f>_xll.GetPrice($L$9,,"MID",$A190)</f>
        <v>570</v>
      </c>
      <c r="M190" s="95">
        <f>_xll.GetPrice($M$9,,"MID",$A190)</f>
        <v>630</v>
      </c>
      <c r="N190" s="95">
        <f>_xll.GetPrice($N$9,,"MID",$A190)</f>
        <v>640</v>
      </c>
      <c r="O190" s="95">
        <f>_xll.GetPrice($O$9,,"MID",$A190)</f>
        <v>570</v>
      </c>
      <c r="P190" s="192">
        <f>_xll.GetPrice($P$9,,"MID",$A190)</f>
        <v>402</v>
      </c>
      <c r="Q190" s="70">
        <f>_xll.GetPrice($Q$9,,"MID",$A190)</f>
        <v>420</v>
      </c>
      <c r="R190" s="70">
        <f>_xll.GetPrice($R$9,,"MID",$A190)</f>
        <v>422</v>
      </c>
      <c r="S190" s="70">
        <f>_xll.GetPrice($S$9,,"MID",$A190)</f>
        <v>245</v>
      </c>
      <c r="T190" s="70">
        <f>_xll.GetPrice($T$9,,"MID",$A190)</f>
        <v>488</v>
      </c>
      <c r="U190" s="70">
        <f>_xll.GetPrice($U$9,,"MID",$A190)</f>
        <v>360</v>
      </c>
      <c r="V190" s="70">
        <f>_xll.GetPrice($V$9,,"MID",$A190)</f>
        <v>615</v>
      </c>
      <c r="W190" s="188">
        <f>_xll.GetPrice($W$9,,"LOW",$A190)</f>
        <v>530</v>
      </c>
      <c r="X190" s="105">
        <f>_xll.GetPrice($X$9,,"HIGH",$A190)</f>
        <v>535</v>
      </c>
      <c r="Y190" s="105">
        <f>_xll.GetPrice($Y$9,,"MID",$A190)</f>
        <v>532.5</v>
      </c>
      <c r="Z190" s="105">
        <f>_xll.GetPrice($Z$9,,"MID",$A190)</f>
        <v>480</v>
      </c>
      <c r="AA190" s="105">
        <f>_xll.GetPrice($AA$9,,"MID",$A190)</f>
        <v>510</v>
      </c>
      <c r="AB190" s="105">
        <f>_xll.GetPrice($AB$9,,"LOW",$A190)</f>
        <v>440</v>
      </c>
      <c r="AC190" s="105">
        <f>_xll.GetPrice($AC$9,,"HIGH",$A190)</f>
        <v>450</v>
      </c>
      <c r="AD190" s="105">
        <f>_xll.GetPrice($AD$9,,"MID",$A190)</f>
        <v>445</v>
      </c>
      <c r="AE190" s="188">
        <f>_xll.GetPrice($AE$9,,"MID",$A190)</f>
        <v>402</v>
      </c>
      <c r="AF190" s="105">
        <f>_xll.GetPrice($AF$9,,"MID",$A190)</f>
        <v>417</v>
      </c>
      <c r="AG190" s="105">
        <f>_xll.GetPrice($AG$9,,"MID",$A190)</f>
        <v>420</v>
      </c>
      <c r="AH190" s="105">
        <f>_xll.GetPrice($AH$9,,"MID",$A190)</f>
        <v>442.5</v>
      </c>
      <c r="AI190" s="105">
        <f>_xll.GetPrice($AI$9,,"MID",$A190)</f>
        <v>435</v>
      </c>
      <c r="AK190" s="105">
        <f>_xll.GetPrice($AK$9,,"MID",$A190)</f>
        <v>177.5</v>
      </c>
      <c r="AL190" s="105">
        <f>_xll.GetPrice($AL$9,,"MID",$A190)</f>
        <v>232.5</v>
      </c>
      <c r="AM190" s="105">
        <f>_xll.GetPrice($AM$9,,"MID",$A190)</f>
        <v>252.5</v>
      </c>
      <c r="AN190" s="105">
        <f>_xll.GetPrice($AN$9,,"MID",$A190)</f>
        <v>400.73</v>
      </c>
      <c r="AO190" s="105">
        <f>_xll.GetPrice($AO$9,,"MID",$A190)</f>
        <v>417</v>
      </c>
      <c r="AP190" s="105">
        <f>_xll.GetPrice($AP$9,,"LOW",$A190)</f>
        <v>540</v>
      </c>
      <c r="AQ190" s="105">
        <f>_xll.GetPrice($AQ$9,,"HIGH",$A190)</f>
        <v>540</v>
      </c>
      <c r="AR190" s="105">
        <f>_xll.GetPrice(AR$9,,"MID",$A190)</f>
        <v>540</v>
      </c>
      <c r="AS190" s="105">
        <f>_xll.GetPrice($AS$9,,"MID",A190+3)</f>
        <v>3952.5</v>
      </c>
      <c r="AT190" s="105">
        <f>_xll.GetPrice($AT$9,,"MID",A190+3)</f>
        <v>442.5</v>
      </c>
      <c r="AU190" s="199">
        <f>_xll.GetPrice($AU$9,"WeeklyAverage","MID",$A190)</f>
        <v>440.73</v>
      </c>
      <c r="AV190" s="105">
        <f>_xll.GetPrice($AV$9,,"MID",$A190)</f>
        <v>463.5</v>
      </c>
      <c r="AW190" s="105">
        <f>_xll.GetPrice($AW$9,,"LOW",$A190)</f>
        <v>580</v>
      </c>
      <c r="AX190" s="105">
        <f>_xll.GetPrice($AX$9,,"HIGH",$A190)</f>
        <v>580</v>
      </c>
      <c r="AY190" s="105">
        <f>_xll.GetPrice($AY$9,,"MID",$A190)</f>
        <v>580</v>
      </c>
      <c r="AZ190" s="105">
        <f>_xll.GetPrice($AZ$9,,"LOW",$A190)</f>
        <v>490</v>
      </c>
      <c r="BA190" s="105">
        <f>_xll.GetPrice($BA$9,,"HIGH",$A190)</f>
        <v>505</v>
      </c>
      <c r="BB190" s="105">
        <f>_xll.GetPrice($BB$9,,"MID",$A190)</f>
        <v>497.5</v>
      </c>
      <c r="BC190" s="175">
        <f>_xll.GetPrice($BC$9,,"LOW",$A190+3)</f>
        <v>3670</v>
      </c>
      <c r="BD190" s="58">
        <f>_xll.GetPrice($BD$9,,"HIGH",$A190+3)</f>
        <v>3790</v>
      </c>
      <c r="BE190" s="58">
        <f>_xll.GetPrice($BE$9,,"MID",$A190+3)</f>
        <v>3730</v>
      </c>
      <c r="BH190" s="196">
        <f>_xll.GetPrice($BH$9,"WeeklyAverage","MID",$A190)</f>
        <v>445.4</v>
      </c>
      <c r="BI190" s="58">
        <f>_xll.GetPrice($BI$9,,"MID",$A190)</f>
        <v>450</v>
      </c>
      <c r="BJ190" s="58">
        <f>_xll.GetPrice($BJ$9,,"MID",$A190)</f>
        <v>31900</v>
      </c>
      <c r="BK190" s="58">
        <f>_xll.GetPrice($BK$9,,"MID",$A190)</f>
        <v>516.59</v>
      </c>
      <c r="BL190" s="182"/>
      <c r="BM190" s="58">
        <f>_xll.GetPrice($BM$9,,"MID",$A190)</f>
        <v>397</v>
      </c>
      <c r="BN190" s="175">
        <f>_xll.GetPrice($BN$9,,"MID",$A190)</f>
        <v>485</v>
      </c>
      <c r="BO190" s="58">
        <f>_xll.GetPrice($BO$9,,"MID",$A190)</f>
        <v>480</v>
      </c>
      <c r="BP190" s="58">
        <f>_xll.GetPrice($BP$9,,"MID",$A190)</f>
        <v>430</v>
      </c>
      <c r="BQ190" s="58">
        <f>_xll.GetPrice($BQ$9,,"MID",$A190)</f>
        <v>475</v>
      </c>
      <c r="BR190" s="19">
        <f>_xll.GetPrice($BR$9,"WeeklyAverage","MID",$A190)</f>
        <v>448.14</v>
      </c>
      <c r="BS190" s="198">
        <f>_xll.GetPrice($BS$9,,"MID",$A190)</f>
        <v>460</v>
      </c>
      <c r="BT190" s="156">
        <f>_xll.GetPrice($BT$9,,"MID",$A190)</f>
        <v>482.5</v>
      </c>
      <c r="BU190" s="165">
        <f>_xll.GetPrice($BU$9,,"LOW",$A190)</f>
        <v>450</v>
      </c>
      <c r="BV190" s="198">
        <f>_xll.GetPrice($BV$9,,"HIGH",$A190)</f>
        <v>475</v>
      </c>
      <c r="BW190" s="198">
        <f>_xll.GetPrice($BW$9,,"MID",$A190)</f>
        <v>462.5</v>
      </c>
      <c r="BX190" s="198">
        <f>_xll.GetPrice($BX$9,,"LOW",$A190)</f>
        <v>730</v>
      </c>
      <c r="BY190" s="198">
        <f>_xll.GetPrice($BY$9,,"HIGH",$A190)</f>
        <v>760</v>
      </c>
      <c r="BZ190" s="198">
        <f>_xll.GetPrice($BZ$9,,"MID",$A190)</f>
        <v>745</v>
      </c>
    </row>
    <row r="191" spans="1:78" x14ac:dyDescent="0.35">
      <c r="A191" s="215">
        <f t="shared" si="2"/>
        <v>44449</v>
      </c>
      <c r="B191" s="95">
        <f>_xll.GetPrice($B$9,,"MID",$A191)</f>
        <v>430</v>
      </c>
      <c r="C191" s="95">
        <f>_xll.GetPrice($C$9,,"MID",$A191)</f>
        <v>410</v>
      </c>
      <c r="D191" s="95">
        <f>_xll.GetPrice($D$9,,"MID",$A191)</f>
        <v>400</v>
      </c>
      <c r="E191" s="95">
        <f>_xll.GetPrice($E$9,,"MID",$A191)</f>
        <v>415</v>
      </c>
      <c r="F191" s="95">
        <f>_xll.GetPrice($F$9,,"MID",$A191)</f>
        <v>470</v>
      </c>
      <c r="G191" s="95">
        <f>_xll.GetPrice($G$9,,"MID",$A191)</f>
        <v>460</v>
      </c>
      <c r="H191" s="95">
        <f>_xll.GetPrice($H$9,,"MID",$A191)</f>
        <v>450</v>
      </c>
      <c r="I191" s="95">
        <f>_xll.GetPrice($I$9,,"MID",$A191)</f>
        <v>584</v>
      </c>
      <c r="J191" s="95">
        <f>_xll.GetPrice($J$9,,"MID",$A191)</f>
        <v>585</v>
      </c>
      <c r="K191" s="95">
        <f>_xll.GetPrice($K$9,,"MID",$A191)</f>
        <v>571</v>
      </c>
      <c r="L191" s="95">
        <f>_xll.GetPrice($L$9,,"MID",$A191)</f>
        <v>530</v>
      </c>
      <c r="M191" s="95">
        <f>_xll.GetPrice($M$9,,"MID",$A191)</f>
        <v>580</v>
      </c>
      <c r="N191" s="95">
        <f>_xll.GetPrice($N$9,,"MID",$A191)</f>
        <v>590</v>
      </c>
      <c r="O191" s="95">
        <f>_xll.GetPrice($O$9,,"MID",$A191)</f>
        <v>530</v>
      </c>
      <c r="P191" s="192">
        <f>_xll.GetPrice($P$9,,"MID",$A191)</f>
        <v>396.5</v>
      </c>
      <c r="Q191" s="70">
        <f>_xll.GetPrice($Q$9,,"MID",$A191)</f>
        <v>420</v>
      </c>
      <c r="R191" s="70">
        <f>_xll.GetPrice($R$9,,"MID",$A191)</f>
        <v>411.5</v>
      </c>
      <c r="S191" s="70">
        <f>_xll.GetPrice($S$9,,"MID",$A191)</f>
        <v>245</v>
      </c>
      <c r="T191" s="70">
        <f>_xll.GetPrice($T$9,,"MID",$A191)</f>
        <v>468</v>
      </c>
      <c r="U191" s="70">
        <f>_xll.GetPrice($U$9,,"MID",$A191)</f>
        <v>335</v>
      </c>
      <c r="V191" s="70">
        <f>_xll.GetPrice($V$9,,"MID",$A191)</f>
        <v>575</v>
      </c>
      <c r="W191" s="188">
        <f>_xll.GetPrice($W$9,,"LOW",$A191)</f>
        <v>530</v>
      </c>
      <c r="X191" s="105">
        <f>_xll.GetPrice($X$9,,"HIGH",$A191)</f>
        <v>540</v>
      </c>
      <c r="Y191" s="105">
        <f>_xll.GetPrice($Y$9,,"MID",$A191)</f>
        <v>535</v>
      </c>
      <c r="Z191" s="105">
        <f>_xll.GetPrice($Z$9,,"MID",$A191)</f>
        <v>487.5</v>
      </c>
      <c r="AA191" s="105">
        <f>_xll.GetPrice($AA$9,,"MID",$A191)</f>
        <v>515</v>
      </c>
      <c r="AB191" s="105">
        <f>_xll.GetPrice($AB$9,,"LOW",$A191)</f>
        <v>440</v>
      </c>
      <c r="AC191" s="105">
        <f>_xll.GetPrice($AC$9,,"HIGH",$A191)</f>
        <v>450</v>
      </c>
      <c r="AD191" s="105">
        <f>_xll.GetPrice($AD$9,,"MID",$A191)</f>
        <v>445</v>
      </c>
      <c r="AE191" s="188">
        <f>_xll.GetPrice($AE$9,,"MID",$A191)</f>
        <v>407</v>
      </c>
      <c r="AF191" s="105">
        <f>_xll.GetPrice($AF$9,,"MID",$A191)</f>
        <v>427</v>
      </c>
      <c r="AG191" s="105">
        <f>_xll.GetPrice($AG$9,,"MID",$A191)</f>
        <v>420</v>
      </c>
      <c r="AH191" s="105">
        <f>_xll.GetPrice($AH$9,,"MID",$A191)</f>
        <v>442.5</v>
      </c>
      <c r="AI191" s="105">
        <f>_xll.GetPrice($AI$9,,"MID",$A191)</f>
        <v>435</v>
      </c>
      <c r="AK191" s="105">
        <f>_xll.GetPrice($AK$9,,"MID",$A191)</f>
        <v>177.5</v>
      </c>
      <c r="AL191" s="105">
        <f>_xll.GetPrice($AL$9,,"MID",$A191)</f>
        <v>232.5</v>
      </c>
      <c r="AM191" s="105">
        <f>_xll.GetPrice($AM$9,,"MID",$A191)</f>
        <v>252.5</v>
      </c>
      <c r="AN191" s="105">
        <f>_xll.GetPrice($AN$9,,"MID",$A191)</f>
        <v>400.08</v>
      </c>
      <c r="AO191" s="105">
        <f>_xll.GetPrice($AO$9,,"MID",$A191)</f>
        <v>411</v>
      </c>
      <c r="AP191" s="105">
        <f>_xll.GetPrice($AP$9,,"LOW",$A191)</f>
        <v>525</v>
      </c>
      <c r="AQ191" s="105">
        <f>_xll.GetPrice($AQ$9,,"HIGH",$A191)</f>
        <v>540</v>
      </c>
      <c r="AR191" s="105">
        <f>_xll.GetPrice(AR$9,,"MID",$A191)</f>
        <v>532.5</v>
      </c>
      <c r="AS191" s="105">
        <f>_xll.GetPrice($AS$9,,"MID",A191+3)</f>
        <v>3912.5</v>
      </c>
      <c r="AT191" s="105">
        <f>_xll.GetPrice($AT$9,,"MID",A191+3)</f>
        <v>442.5</v>
      </c>
      <c r="AU191" s="199">
        <f>_xll.GetPrice($AU$9,"WeeklyAverage","MID",$A191)</f>
        <v>440.12</v>
      </c>
      <c r="AV191" s="105">
        <f>_xll.GetPrice($AV$9,,"MID",$A191)</f>
        <v>457.5</v>
      </c>
      <c r="AW191" s="105">
        <f>_xll.GetPrice($AW$9,,"LOW",$A191)</f>
        <v>580</v>
      </c>
      <c r="AX191" s="105">
        <f>_xll.GetPrice($AX$9,,"HIGH",$A191)</f>
        <v>580</v>
      </c>
      <c r="AY191" s="105">
        <f>_xll.GetPrice($AY$9,,"MID",$A191)</f>
        <v>580</v>
      </c>
      <c r="AZ191" s="105">
        <f>_xll.GetPrice($AZ$9,,"LOW",$A191)</f>
        <v>475</v>
      </c>
      <c r="BA191" s="105">
        <f>_xll.GetPrice($BA$9,,"HIGH",$A191)</f>
        <v>505</v>
      </c>
      <c r="BB191" s="105">
        <f>_xll.GetPrice($BB$9,,"MID",$A191)</f>
        <v>490</v>
      </c>
      <c r="BC191" s="175">
        <f>_xll.GetPrice($BC$9,,"LOW",$A191+3)</f>
        <v>3750</v>
      </c>
      <c r="BD191" s="58">
        <f>_xll.GetPrice($BD$9,,"HIGH",$A191+3)</f>
        <v>3790</v>
      </c>
      <c r="BE191" s="58">
        <f>_xll.GetPrice($BE$9,,"MID",$A191+3)</f>
        <v>3770</v>
      </c>
      <c r="BH191" s="196">
        <f>_xll.GetPrice($BH$9,"WeeklyAverage","MID",$A191)</f>
        <v>452</v>
      </c>
      <c r="BI191" s="58">
        <f>_xll.GetPrice($BI$9,,"MID",$A191)</f>
        <v>455</v>
      </c>
      <c r="BJ191" s="58">
        <f>_xll.GetPrice($BJ$9,,"MID",$A191)</f>
        <v>31100</v>
      </c>
      <c r="BK191" s="58">
        <f>_xll.GetPrice($BK$9,,"MID",$A191)</f>
        <v>518.84</v>
      </c>
      <c r="BL191" s="182"/>
      <c r="BM191" s="58">
        <f>_xll.GetPrice($BM$9,,"MID",$A191)</f>
        <v>391</v>
      </c>
      <c r="BN191" s="175">
        <f>_xll.GetPrice($BN$9,,"MID",$A191)</f>
        <v>485</v>
      </c>
      <c r="BO191" s="58">
        <f>_xll.GetPrice($BO$9,,"MID",$A191)</f>
        <v>480</v>
      </c>
      <c r="BP191" s="58">
        <f>_xll.GetPrice($BP$9,,"MID",$A191)</f>
        <v>410</v>
      </c>
      <c r="BQ191" s="58">
        <f>_xll.GetPrice($BQ$9,,"MID",$A191)</f>
        <v>470</v>
      </c>
      <c r="BR191" s="19">
        <f>_xll.GetPrice($BR$9,"WeeklyAverage","MID",$A191)</f>
        <v>445.68</v>
      </c>
      <c r="BS191" s="198">
        <f>_xll.GetPrice($BS$9,,"MID",$A191)</f>
        <v>460</v>
      </c>
      <c r="BT191" s="156">
        <f>_xll.GetPrice($BT$9,,"MID",$A191)</f>
        <v>492.5</v>
      </c>
      <c r="BU191" s="165">
        <f>_xll.GetPrice($BU$9,,"LOW",$A191)</f>
        <v>430</v>
      </c>
      <c r="BV191" s="198">
        <f>_xll.GetPrice($BV$9,,"HIGH",$A191)</f>
        <v>440</v>
      </c>
      <c r="BW191" s="198">
        <f>_xll.GetPrice($BW$9,,"MID",$A191)</f>
        <v>435</v>
      </c>
      <c r="BX191" s="198">
        <f>_xll.GetPrice($BX$9,,"LOW",$A191)</f>
        <v>730</v>
      </c>
      <c r="BY191" s="198">
        <f>_xll.GetPrice($BY$9,,"HIGH",$A191)</f>
        <v>760</v>
      </c>
      <c r="BZ191" s="198">
        <f>_xll.GetPrice($BZ$9,,"MID",$A191)</f>
        <v>745</v>
      </c>
    </row>
    <row r="192" spans="1:78" x14ac:dyDescent="0.35">
      <c r="A192" s="215">
        <f t="shared" si="2"/>
        <v>44456</v>
      </c>
      <c r="B192" s="95">
        <f>_xll.GetPrice($B$9,,"MID",$A192)</f>
        <v>430</v>
      </c>
      <c r="C192" s="95">
        <f>_xll.GetPrice($C$9,,"MID",$A192)</f>
        <v>410</v>
      </c>
      <c r="D192" s="95">
        <f>_xll.GetPrice($D$9,,"MID",$A192)</f>
        <v>400</v>
      </c>
      <c r="E192" s="95">
        <f>_xll.GetPrice($E$9,,"MID",$A192)</f>
        <v>415</v>
      </c>
      <c r="F192" s="95">
        <f>_xll.GetPrice($F$9,,"MID",$A192)</f>
        <v>470</v>
      </c>
      <c r="G192" s="95">
        <f>_xll.GetPrice($G$9,,"MID",$A192)</f>
        <v>460</v>
      </c>
      <c r="H192" s="95">
        <f>_xll.GetPrice($H$9,,"MID",$A192)</f>
        <v>450</v>
      </c>
      <c r="I192" s="95">
        <f>_xll.GetPrice($I$9,,"MID",$A192)</f>
        <v>584</v>
      </c>
      <c r="J192" s="95">
        <f>_xll.GetPrice($J$9,,"MID",$A192)</f>
        <v>585</v>
      </c>
      <c r="K192" s="95">
        <f>_xll.GetPrice($K$9,,"MID",$A192)</f>
        <v>571</v>
      </c>
      <c r="L192" s="95">
        <f>_xll.GetPrice($L$9,,"MID",$A192)</f>
        <v>530</v>
      </c>
      <c r="M192" s="95">
        <f>_xll.GetPrice($M$9,,"MID",$A192)</f>
        <v>580</v>
      </c>
      <c r="N192" s="95">
        <f>_xll.GetPrice($N$9,,"MID",$A192)</f>
        <v>590</v>
      </c>
      <c r="O192" s="95">
        <f>_xll.GetPrice($O$9,,"MID",$A192)</f>
        <v>530</v>
      </c>
      <c r="P192" s="192">
        <f>_xll.GetPrice($P$9,,"MID",$A192)</f>
        <v>402.71</v>
      </c>
      <c r="Q192" s="70">
        <f>_xll.GetPrice($Q$9,,"MID",$A192)</f>
        <v>432.5</v>
      </c>
      <c r="R192" s="70">
        <f>_xll.GetPrice($R$9,,"MID",$A192)</f>
        <v>417.92</v>
      </c>
      <c r="S192" s="70">
        <f>_xll.GetPrice($S$9,,"MID",$A192)</f>
        <v>225</v>
      </c>
      <c r="T192" s="70">
        <f>_xll.GetPrice($T$9,,"MID",$A192)</f>
        <v>468</v>
      </c>
      <c r="U192" s="70">
        <f>_xll.GetPrice($U$9,,"MID",$A192)</f>
        <v>335</v>
      </c>
      <c r="V192" s="70">
        <f>_xll.GetPrice($V$9,,"MID",$A192)</f>
        <v>575</v>
      </c>
      <c r="W192" s="188">
        <f>_xll.GetPrice($W$9,,"LOW",$A192)</f>
        <v>530</v>
      </c>
      <c r="X192" s="105">
        <f>_xll.GetPrice($X$9,,"HIGH",$A192)</f>
        <v>540</v>
      </c>
      <c r="Y192" s="105">
        <f>_xll.GetPrice($Y$9,,"MID",$A192)</f>
        <v>535</v>
      </c>
      <c r="Z192" s="105">
        <f>_xll.GetPrice($Z$9,,"MID",$A192)</f>
        <v>490</v>
      </c>
      <c r="AA192" s="105">
        <f>_xll.GetPrice($AA$9,,"MID",$A192)</f>
        <v>520</v>
      </c>
      <c r="AB192" s="105">
        <f>_xll.GetPrice($AB$9,,"LOW",$A192)</f>
        <v>440</v>
      </c>
      <c r="AC192" s="105">
        <f>_xll.GetPrice($AC$9,,"HIGH",$A192)</f>
        <v>450</v>
      </c>
      <c r="AD192" s="105">
        <f>_xll.GetPrice($AD$9,,"MID",$A192)</f>
        <v>445</v>
      </c>
      <c r="AE192" s="188">
        <f>_xll.GetPrice($AE$9,,"MID",$A192)</f>
        <v>397</v>
      </c>
      <c r="AF192" s="105">
        <f>_xll.GetPrice($AF$9,,"MID",$A192)</f>
        <v>412</v>
      </c>
      <c r="AG192" s="105">
        <f>_xll.GetPrice($AG$9,,"MID",$A192)</f>
        <v>395</v>
      </c>
      <c r="AH192" s="105">
        <f>_xll.GetPrice($AH$9,,"MID",$A192)</f>
        <v>402.5</v>
      </c>
      <c r="AI192" s="105">
        <f>_xll.GetPrice($AI$9,,"MID",$A192)</f>
        <v>395</v>
      </c>
      <c r="AK192" s="105">
        <f>_xll.GetPrice($AK$9,,"MID",$A192)</f>
        <v>180</v>
      </c>
      <c r="AL192" s="105">
        <f>_xll.GetPrice($AL$9,,"MID",$A192)</f>
        <v>217.5</v>
      </c>
      <c r="AM192" s="105">
        <f>_xll.GetPrice($AM$9,,"MID",$A192)</f>
        <v>237.5</v>
      </c>
      <c r="AN192" s="105">
        <f>_xll.GetPrice($AN$9,,"MID",$A192)</f>
        <v>394.8</v>
      </c>
      <c r="AO192" s="105">
        <f>_xll.GetPrice($AO$9,,"MID",$A192)</f>
        <v>406.5</v>
      </c>
      <c r="AP192" s="105">
        <f>_xll.GetPrice($AP$9,,"LOW",$A192)</f>
        <v>530</v>
      </c>
      <c r="AQ192" s="105">
        <f>_xll.GetPrice($AQ$9,,"HIGH",$A192)</f>
        <v>540</v>
      </c>
      <c r="AR192" s="105">
        <f>_xll.GetPrice(AR$9,,"MID",$A192)</f>
        <v>535</v>
      </c>
      <c r="AS192" s="105">
        <f>_xll.GetPrice($AS$9,,"MID",A192+3)</f>
        <v>3912.5</v>
      </c>
      <c r="AT192" s="105">
        <f>_xll.GetPrice($AT$9,,"MID",A192+3)</f>
        <v>442.5</v>
      </c>
      <c r="AU192" s="199">
        <f>_xll.GetPrice($AU$9,"WeeklyAverage","MID",$A192)</f>
        <v>434.8</v>
      </c>
      <c r="AV192" s="105">
        <f>_xll.GetPrice($AV$9,,"MID",$A192)</f>
        <v>452</v>
      </c>
      <c r="AW192" s="105">
        <f>_xll.GetPrice($AW$9,,"LOW",$A192)</f>
        <v>580</v>
      </c>
      <c r="AX192" s="105">
        <f>_xll.GetPrice($AX$9,,"HIGH",$A192)</f>
        <v>600</v>
      </c>
      <c r="AY192" s="105">
        <f>_xll.GetPrice($AY$9,,"MID",$A192)</f>
        <v>590</v>
      </c>
      <c r="AZ192" s="105">
        <f>_xll.GetPrice($AZ$9,,"LOW",$A192)</f>
        <v>490</v>
      </c>
      <c r="BA192" s="105">
        <f>_xll.GetPrice($BA$9,,"HIGH",$A192)</f>
        <v>505</v>
      </c>
      <c r="BB192" s="105">
        <f>_xll.GetPrice($BB$9,,"MID",$A192)</f>
        <v>497.5</v>
      </c>
      <c r="BC192" s="175">
        <f>_xll.GetPrice($BC$9,,"LOW",$A192+3)</f>
        <v>3670</v>
      </c>
      <c r="BD192" s="58">
        <f>_xll.GetPrice($BD$9,,"HIGH",$A192+3)</f>
        <v>3710</v>
      </c>
      <c r="BE192" s="58">
        <f>_xll.GetPrice($BE$9,,"MID",$A192+3)</f>
        <v>3690</v>
      </c>
      <c r="BH192" s="196">
        <f>_xll.GetPrice($BH$9,"WeeklyAverage","MID",$A192)</f>
        <v>457.2</v>
      </c>
      <c r="BI192" s="58">
        <f>_xll.GetPrice($BI$9,,"MID",$A192)</f>
        <v>462.5</v>
      </c>
      <c r="BJ192" s="58">
        <f>_xll.GetPrice($BJ$9,,"MID",$A192)</f>
        <v>32100</v>
      </c>
      <c r="BK192" s="58">
        <f>_xll.GetPrice($BK$9,,"MID",$A192)</f>
        <v>521.58000000000004</v>
      </c>
      <c r="BL192" s="182"/>
      <c r="BM192" s="58">
        <f>_xll.GetPrice($BM$9,,"MID",$A192)</f>
        <v>385</v>
      </c>
      <c r="BN192" s="175">
        <f>_xll.GetPrice($BN$9,,"MID",$A192)</f>
        <v>460</v>
      </c>
      <c r="BO192" s="58">
        <f>_xll.GetPrice($BO$9,,"MID",$A192)</f>
        <v>455</v>
      </c>
      <c r="BP192" s="58">
        <f>_xll.GetPrice($BP$9,,"MID",$A192)</f>
        <v>410</v>
      </c>
      <c r="BQ192" s="58">
        <f>_xll.GetPrice($BQ$9,,"MID",$A192)</f>
        <v>470</v>
      </c>
      <c r="BR192" s="19">
        <f>_xll.GetPrice($BR$9,"WeeklyAverage","MID",$A192)</f>
        <v>440.36</v>
      </c>
      <c r="BS192" s="198">
        <f>_xll.GetPrice($BS$9,,"MID",$A192)</f>
        <v>440</v>
      </c>
      <c r="BT192" s="156">
        <f>_xll.GetPrice($BT$9,,"MID",$A192)</f>
        <v>510</v>
      </c>
      <c r="BU192" s="165">
        <f>_xll.GetPrice($BU$9,,"LOW",$A192)</f>
        <v>430</v>
      </c>
      <c r="BV192" s="198">
        <f>_xll.GetPrice($BV$9,,"HIGH",$A192)</f>
        <v>440</v>
      </c>
      <c r="BW192" s="198">
        <f>_xll.GetPrice($BW$9,,"MID",$A192)</f>
        <v>435</v>
      </c>
      <c r="BX192" s="198">
        <f>_xll.GetPrice($BX$9,,"LOW",$A192)</f>
        <v>670</v>
      </c>
      <c r="BY192" s="198">
        <f>_xll.GetPrice($BY$9,,"HIGH",$A192)</f>
        <v>700</v>
      </c>
      <c r="BZ192" s="198">
        <f>_xll.GetPrice($BZ$9,,"MID",$A192)</f>
        <v>685</v>
      </c>
    </row>
    <row r="193" spans="1:78" x14ac:dyDescent="0.35">
      <c r="A193" s="215">
        <f t="shared" si="2"/>
        <v>44463</v>
      </c>
      <c r="B193" s="95">
        <f>_xll.GetPrice($B$9,,"MID",$A193)</f>
        <v>430</v>
      </c>
      <c r="C193" s="95">
        <f>_xll.GetPrice($C$9,,"MID",$A193)</f>
        <v>410</v>
      </c>
      <c r="D193" s="95">
        <f>_xll.GetPrice($D$9,,"MID",$A193)</f>
        <v>400</v>
      </c>
      <c r="E193" s="95">
        <f>_xll.GetPrice($E$9,,"MID",$A193)</f>
        <v>415</v>
      </c>
      <c r="F193" s="95">
        <f>_xll.GetPrice($F$9,,"MID",$A193)</f>
        <v>470</v>
      </c>
      <c r="G193" s="95">
        <f>_xll.GetPrice($G$9,,"MID",$A193)</f>
        <v>460</v>
      </c>
      <c r="H193" s="95">
        <f>_xll.GetPrice($H$9,,"MID",$A193)</f>
        <v>450</v>
      </c>
      <c r="I193" s="95">
        <f>_xll.GetPrice($I$9,,"MID",$A193)</f>
        <v>584</v>
      </c>
      <c r="J193" s="95">
        <f>_xll.GetPrice($J$9,,"MID",$A193)</f>
        <v>585</v>
      </c>
      <c r="K193" s="95">
        <f>_xll.GetPrice($K$9,,"MID",$A193)</f>
        <v>571</v>
      </c>
      <c r="L193" s="95">
        <f>_xll.GetPrice($L$9,,"MID",$A193)</f>
        <v>530</v>
      </c>
      <c r="M193" s="95">
        <f>_xll.GetPrice($M$9,,"MID",$A193)</f>
        <v>580</v>
      </c>
      <c r="N193" s="95">
        <f>_xll.GetPrice($N$9,,"MID",$A193)</f>
        <v>590</v>
      </c>
      <c r="O193" s="95">
        <f>_xll.GetPrice($O$9,,"MID",$A193)</f>
        <v>530</v>
      </c>
      <c r="P193" s="192">
        <f>_xll.GetPrice($P$9,,"MID",$A193)</f>
        <v>402.71</v>
      </c>
      <c r="Q193" s="70">
        <f>_xll.GetPrice($Q$9,,"MID",$A193)</f>
        <v>430</v>
      </c>
      <c r="R193" s="70">
        <f>_xll.GetPrice($R$9,,"MID",$A193)</f>
        <v>417.92</v>
      </c>
      <c r="S193" s="70">
        <f>_xll.GetPrice($S$9,,"MID",$A193)</f>
        <v>225</v>
      </c>
      <c r="T193" s="70">
        <f>_xll.GetPrice($T$9,,"MID",$A193)</f>
        <v>468</v>
      </c>
      <c r="U193" s="70">
        <f>_xll.GetPrice($U$9,,"MID",$A193)</f>
        <v>335</v>
      </c>
      <c r="V193" s="70">
        <f>_xll.GetPrice($V$9,,"MID",$A193)</f>
        <v>575</v>
      </c>
      <c r="W193" s="188">
        <f>_xll.GetPrice($W$9,,"LOW",$A193)</f>
        <v>530</v>
      </c>
      <c r="X193" s="105">
        <f>_xll.GetPrice($X$9,,"HIGH",$A193)</f>
        <v>540</v>
      </c>
      <c r="Y193" s="105">
        <f>_xll.GetPrice($Y$9,,"MID",$A193)</f>
        <v>535</v>
      </c>
      <c r="Z193" s="105">
        <f>_xll.GetPrice($Z$9,,"MID",$A193)</f>
        <v>480</v>
      </c>
      <c r="AA193" s="105">
        <f>_xll.GetPrice($AA$9,,"MID",$A193)</f>
        <v>520</v>
      </c>
      <c r="AB193" s="105">
        <f>_xll.GetPrice($AB$9,,"LOW",$A193)</f>
        <v>370</v>
      </c>
      <c r="AC193" s="105">
        <f>_xll.GetPrice($AC$9,,"HIGH",$A193)</f>
        <v>390</v>
      </c>
      <c r="AD193" s="105">
        <f>_xll.GetPrice($AD$9,,"MID",$A193)</f>
        <v>380</v>
      </c>
      <c r="AE193" s="188">
        <f>_xll.GetPrice($AE$9,,"MID",$A193)</f>
        <v>406</v>
      </c>
      <c r="AF193" s="105">
        <f>_xll.GetPrice($AF$9,,"MID",$A193)</f>
        <v>376</v>
      </c>
      <c r="AG193" s="105">
        <f>_xll.GetPrice($AG$9,,"MID",$A193)</f>
        <v>395</v>
      </c>
      <c r="AH193" s="105">
        <f>_xll.GetPrice($AH$9,,"MID",$A193)</f>
        <v>402.5</v>
      </c>
      <c r="AI193" s="105">
        <f>_xll.GetPrice($AI$9,,"MID",$A193)</f>
        <v>395</v>
      </c>
      <c r="AK193" s="105">
        <f>_xll.GetPrice($AK$9,,"MID",$A193)</f>
        <v>180</v>
      </c>
      <c r="AL193" s="105">
        <f>_xll.GetPrice($AL$9,,"MID",$A193)</f>
        <v>217.5</v>
      </c>
      <c r="AM193" s="105">
        <f>_xll.GetPrice($AM$9,,"MID",$A193)</f>
        <v>237.5</v>
      </c>
      <c r="AN193" s="105">
        <f>_xll.GetPrice($AN$9,,"MID",$A193)</f>
        <v>393.59</v>
      </c>
      <c r="AO193" s="105">
        <f>_xll.GetPrice($AO$9,,"MID",$A193)</f>
        <v>399</v>
      </c>
      <c r="AP193" s="105">
        <f>_xll.GetPrice($AP$9,,"LOW",$A193)</f>
        <v>548</v>
      </c>
      <c r="AQ193" s="105">
        <f>_xll.GetPrice($AQ$9,,"HIGH",$A193)</f>
        <v>553</v>
      </c>
      <c r="AR193" s="105">
        <f>_xll.GetPrice(AR$9,,"MID",$A193)</f>
        <v>550.5</v>
      </c>
      <c r="AS193" s="105">
        <f>_xll.GetPrice($AS$9,,"MID",A193+3)</f>
        <v>3912.5</v>
      </c>
      <c r="AT193" s="105">
        <f>_xll.GetPrice($AT$9,,"MID",A193+3)</f>
        <v>442.5</v>
      </c>
      <c r="AU193" s="199">
        <f>_xll.GetPrice($AU$9,"WeeklyAverage","MID",$A193)</f>
        <v>433.59</v>
      </c>
      <c r="AV193" s="105">
        <f>_xll.GetPrice($AV$9,,"MID",$A193)</f>
        <v>451.5</v>
      </c>
      <c r="AW193" s="105">
        <f>_xll.GetPrice($AW$9,,"LOW",$A193)</f>
        <v>560</v>
      </c>
      <c r="AX193" s="105">
        <f>_xll.GetPrice($AX$9,,"HIGH",$A193)</f>
        <v>580</v>
      </c>
      <c r="AY193" s="105">
        <f>_xll.GetPrice($AY$9,,"MID",$A193)</f>
        <v>570</v>
      </c>
      <c r="AZ193" s="105">
        <f>_xll.GetPrice($AZ$9,,"LOW",$A193)</f>
        <v>490</v>
      </c>
      <c r="BA193" s="105">
        <f>_xll.GetPrice($BA$9,,"HIGH",$A193)</f>
        <v>518</v>
      </c>
      <c r="BB193" s="105">
        <f>_xll.GetPrice($BB$9,,"MID",$A193)</f>
        <v>504</v>
      </c>
      <c r="BC193" s="175">
        <f>_xll.GetPrice($BC$9,,"LOW",$A193+3)</f>
        <v>3640</v>
      </c>
      <c r="BD193" s="58">
        <f>_xll.GetPrice($BD$9,,"HIGH",$A193+3)</f>
        <v>3720</v>
      </c>
      <c r="BE193" s="58">
        <f>_xll.GetPrice($BE$9,,"MID",$A193+3)</f>
        <v>3680</v>
      </c>
      <c r="BH193" s="196">
        <f>_xll.GetPrice($BH$9,"WeeklyAverage","MID",$A193)</f>
        <v>461.1</v>
      </c>
      <c r="BI193" s="58">
        <f>_xll.GetPrice($BI$9,,"MID",$A193)</f>
        <v>452.5</v>
      </c>
      <c r="BJ193" s="58">
        <f>_xll.GetPrice($BJ$9,,"MID",$A193)</f>
        <v>32300</v>
      </c>
      <c r="BK193" s="58">
        <f>_xll.GetPrice($BK$9,,"MID",$A193)</f>
        <v>515.37</v>
      </c>
      <c r="BL193" s="182"/>
      <c r="BM193" s="58">
        <f>_xll.GetPrice($BM$9,,"MID",$A193)</f>
        <v>379</v>
      </c>
      <c r="BN193" s="175">
        <f>_xll.GetPrice($BN$9,,"MID",$A193)</f>
        <v>460</v>
      </c>
      <c r="BO193" s="58">
        <f>_xll.GetPrice($BO$9,,"MID",$A193)</f>
        <v>455</v>
      </c>
      <c r="BP193" s="58">
        <f>_xll.GetPrice($BP$9,,"MID",$A193)</f>
        <v>410</v>
      </c>
      <c r="BQ193" s="58">
        <f>_xll.GetPrice($BQ$9,,"MID",$A193)</f>
        <v>460</v>
      </c>
      <c r="BR193" s="19">
        <f>_xll.GetPrice($BR$9,"WeeklyAverage","MID",$A193)</f>
        <v>439.15</v>
      </c>
      <c r="BS193" s="198">
        <f>_xll.GetPrice($BS$9,,"MID",$A193)</f>
        <v>440</v>
      </c>
      <c r="BT193" s="156">
        <f>_xll.GetPrice($BT$9,,"MID",$A193)</f>
        <v>512.5</v>
      </c>
      <c r="BU193" s="165">
        <f>_xll.GetPrice($BU$9,,"LOW",$A193)</f>
        <v>430</v>
      </c>
      <c r="BV193" s="198">
        <f>_xll.GetPrice($BV$9,,"HIGH",$A193)</f>
        <v>440</v>
      </c>
      <c r="BW193" s="198">
        <f>_xll.GetPrice($BW$9,,"MID",$A193)</f>
        <v>435</v>
      </c>
      <c r="BX193" s="198">
        <f>_xll.GetPrice($BX$9,,"LOW",$A193)</f>
        <v>670</v>
      </c>
      <c r="BY193" s="198">
        <f>_xll.GetPrice($BY$9,,"HIGH",$A193)</f>
        <v>700</v>
      </c>
      <c r="BZ193" s="198">
        <f>_xll.GetPrice($BZ$9,,"MID",$A193)</f>
        <v>685</v>
      </c>
    </row>
    <row r="194" spans="1:78" x14ac:dyDescent="0.35">
      <c r="A194" s="215">
        <f t="shared" si="2"/>
        <v>44470</v>
      </c>
      <c r="B194" s="95">
        <f>_xll.GetPrice($B$9,,"MID",$A194)</f>
        <v>430</v>
      </c>
      <c r="C194" s="95">
        <f>_xll.GetPrice($C$9,,"MID",$A194)</f>
        <v>410</v>
      </c>
      <c r="D194" s="95">
        <f>_xll.GetPrice($D$9,,"MID",$A194)</f>
        <v>400</v>
      </c>
      <c r="E194" s="95">
        <f>_xll.GetPrice($E$9,,"MID",$A194)</f>
        <v>415</v>
      </c>
      <c r="F194" s="95">
        <f>_xll.GetPrice($F$9,,"MID",$A194)</f>
        <v>470</v>
      </c>
      <c r="G194" s="95">
        <f>_xll.GetPrice($G$9,,"MID",$A194)</f>
        <v>460</v>
      </c>
      <c r="H194" s="95">
        <f>_xll.GetPrice($H$9,,"MID",$A194)</f>
        <v>450</v>
      </c>
      <c r="I194" s="95">
        <f>_xll.GetPrice($I$9,,"MID",$A194)</f>
        <v>584</v>
      </c>
      <c r="J194" s="95">
        <f>_xll.GetPrice($J$9,,"MID",$A194)</f>
        <v>585</v>
      </c>
      <c r="K194" s="95">
        <f>_xll.GetPrice($K$9,,"MID",$A194)</f>
        <v>571</v>
      </c>
      <c r="L194" s="95">
        <f>_xll.GetPrice($L$9,,"MID",$A194)</f>
        <v>530</v>
      </c>
      <c r="M194" s="95">
        <f>_xll.GetPrice($M$9,,"MID",$A194)</f>
        <v>580</v>
      </c>
      <c r="N194" s="95">
        <f>_xll.GetPrice($N$9,,"MID",$A194)</f>
        <v>590</v>
      </c>
      <c r="O194" s="95">
        <f>_xll.GetPrice($O$9,,"MID",$A194)</f>
        <v>530</v>
      </c>
      <c r="P194" s="192">
        <f>_xll.GetPrice($P$9,,"MID",$A194)</f>
        <v>402.71</v>
      </c>
      <c r="Q194" s="70">
        <f>_xll.GetPrice($Q$9,,"MID",$A194)</f>
        <v>435</v>
      </c>
      <c r="R194" s="70">
        <f>_xll.GetPrice($R$9,,"MID",$A194)</f>
        <v>417.92</v>
      </c>
      <c r="S194" s="70">
        <f>_xll.GetPrice($S$9,,"MID",$A194)</f>
        <v>225</v>
      </c>
      <c r="T194" s="70">
        <f>_xll.GetPrice($T$9,,"MID",$A194)</f>
        <v>468</v>
      </c>
      <c r="U194" s="70">
        <f>_xll.GetPrice($U$9,,"MID",$A194)</f>
        <v>335</v>
      </c>
      <c r="V194" s="70">
        <f>_xll.GetPrice($V$9,,"MID",$A194)</f>
        <v>575</v>
      </c>
      <c r="W194" s="188">
        <f>_xll.GetPrice($W$9,,"LOW",$A194)</f>
        <v>530</v>
      </c>
      <c r="X194" s="105">
        <f>_xll.GetPrice($X$9,,"HIGH",$A194)</f>
        <v>540</v>
      </c>
      <c r="Y194" s="105">
        <f>_xll.GetPrice($Y$9,,"MID",$A194)</f>
        <v>535</v>
      </c>
      <c r="Z194" s="105">
        <f>_xll.GetPrice($Z$9,,"MID",$A194)</f>
        <v>480</v>
      </c>
      <c r="AA194" s="105">
        <f>_xll.GetPrice($AA$9,,"MID",$A194)</f>
        <v>520</v>
      </c>
      <c r="AB194" s="105">
        <f>_xll.GetPrice($AB$9,,"LOW",$A194)</f>
        <v>370</v>
      </c>
      <c r="AC194" s="105">
        <f>_xll.GetPrice($AC$9,,"HIGH",$A194)</f>
        <v>390</v>
      </c>
      <c r="AD194" s="105">
        <f>_xll.GetPrice($AD$9,,"MID",$A194)</f>
        <v>380</v>
      </c>
      <c r="AE194" s="188">
        <f>_xll.GetPrice($AE$9,,"MID",$A194)</f>
        <v>395.5</v>
      </c>
      <c r="AF194" s="105">
        <f>_xll.GetPrice($AF$9,,"MID",$A194)</f>
        <v>410.5</v>
      </c>
      <c r="AG194" s="105">
        <f>_xll.GetPrice($AG$9,,"MID",$A194)</f>
        <v>395</v>
      </c>
      <c r="AH194" s="105">
        <f>_xll.GetPrice($AH$9,,"MID",$A194)</f>
        <v>402.5</v>
      </c>
      <c r="AI194" s="105">
        <f>_xll.GetPrice($AI$9,,"MID",$A194)</f>
        <v>395</v>
      </c>
      <c r="AK194" s="105">
        <f>_xll.GetPrice($AK$9,,"MID",$A194)</f>
        <v>180</v>
      </c>
      <c r="AL194" s="105">
        <f>_xll.GetPrice($AL$9,,"MID",$A194)</f>
        <v>217.5</v>
      </c>
      <c r="AM194" s="105">
        <f>_xll.GetPrice($AM$9,,"MID",$A194)</f>
        <v>237.5</v>
      </c>
      <c r="AN194" s="105">
        <f>_xll.GetPrice($AN$9,,"MID",$A194)</f>
        <v>388.9</v>
      </c>
      <c r="AO194" s="105">
        <f>_xll.GetPrice($AO$9,,"MID",$A194)</f>
        <v>409.5</v>
      </c>
      <c r="AP194" s="105">
        <f>_xll.GetPrice($AP$9,,"LOW",$A194)</f>
        <v>540</v>
      </c>
      <c r="AQ194" s="105">
        <f>_xll.GetPrice($AQ$9,,"HIGH",$A194)</f>
        <v>550</v>
      </c>
      <c r="AR194" s="105">
        <f>_xll.GetPrice(AR$9,,"MID",$A194)</f>
        <v>545</v>
      </c>
      <c r="AS194" s="105">
        <f>_xll.GetPrice($AS$9,,"MID",A194+3)</f>
        <v>3955</v>
      </c>
      <c r="AT194" s="105">
        <f>_xll.GetPrice($AT$9,,"MID",A194+3)</f>
        <v>442.5</v>
      </c>
      <c r="AU194" s="199">
        <f>_xll.GetPrice($AU$9,"WeeklyAverage","MID",$A194)</f>
        <v>428.9</v>
      </c>
      <c r="AV194" s="105">
        <f>_xll.GetPrice($AV$9,,"MID",$A194)</f>
        <v>454</v>
      </c>
      <c r="AW194" s="105">
        <f>_xll.GetPrice($AW$9,,"LOW",$A194)</f>
        <v>560</v>
      </c>
      <c r="AX194" s="105">
        <f>_xll.GetPrice($AX$9,,"HIGH",$A194)</f>
        <v>580</v>
      </c>
      <c r="AY194" s="105">
        <f>_xll.GetPrice($AY$9,,"MID",$A194)</f>
        <v>570</v>
      </c>
      <c r="AZ194" s="105">
        <f>_xll.GetPrice($AZ$9,,"LOW",$A194)</f>
        <v>490</v>
      </c>
      <c r="BA194" s="105">
        <f>_xll.GetPrice($BA$9,,"HIGH",$A194)</f>
        <v>515</v>
      </c>
      <c r="BB194" s="105">
        <f>_xll.GetPrice($BB$9,,"MID",$A194)</f>
        <v>502.5</v>
      </c>
      <c r="BC194" s="175">
        <f>_xll.GetPrice($BC$9,,"LOW",$A194+3)</f>
        <v>3690</v>
      </c>
      <c r="BD194" s="58">
        <f>_xll.GetPrice($BD$9,,"HIGH",$A194+3)</f>
        <v>3770</v>
      </c>
      <c r="BE194" s="58">
        <f>_xll.GetPrice($BE$9,,"MID",$A194+3)</f>
        <v>3730</v>
      </c>
      <c r="BH194" s="196">
        <f>_xll.GetPrice($BH$9,"WeeklyAverage","MID",$A194)</f>
        <v>462.6</v>
      </c>
      <c r="BI194" s="58">
        <f>_xll.GetPrice($BI$9,,"MID",$A194)</f>
        <v>470</v>
      </c>
      <c r="BJ194" s="58">
        <f>_xll.GetPrice($BJ$9,,"MID",$A194)</f>
        <v>34300</v>
      </c>
      <c r="BK194" s="58">
        <f>_xll.GetPrice($BK$9,,"MID",$A194)</f>
        <v>515.25</v>
      </c>
      <c r="BL194" s="182"/>
      <c r="BM194" s="58">
        <f>_xll.GetPrice($BM$9,,"MID",$A194)</f>
        <v>385.5</v>
      </c>
      <c r="BN194" s="175">
        <f>_xll.GetPrice($BN$9,,"MID",$A194)</f>
        <v>460</v>
      </c>
      <c r="BO194" s="58">
        <f>_xll.GetPrice($BO$9,,"MID",$A194)</f>
        <v>455</v>
      </c>
      <c r="BP194" s="58">
        <f>_xll.GetPrice($BP$9,,"MID",$A194)</f>
        <v>410</v>
      </c>
      <c r="BQ194" s="58">
        <f>_xll.GetPrice($BQ$9,,"MID",$A194)</f>
        <v>460</v>
      </c>
      <c r="BR194" s="19">
        <f>_xll.GetPrice($BR$9,"WeeklyAverage","MID",$A194)</f>
        <v>434.69</v>
      </c>
      <c r="BS194" s="198">
        <f>_xll.GetPrice($BS$9,,"MID",$A194)</f>
        <v>440</v>
      </c>
      <c r="BT194" s="156">
        <f>_xll.GetPrice($BT$9,,"MID",$A194)</f>
        <v>517.5</v>
      </c>
      <c r="BU194" s="165">
        <f>_xll.GetPrice($BU$9,,"LOW",$A194)</f>
        <v>430</v>
      </c>
      <c r="BV194" s="198">
        <f>_xll.GetPrice($BV$9,,"HIGH",$A194)</f>
        <v>440</v>
      </c>
      <c r="BW194" s="198">
        <f>_xll.GetPrice($BW$9,,"MID",$A194)</f>
        <v>435</v>
      </c>
      <c r="BX194" s="198">
        <f>_xll.GetPrice($BX$9,,"LOW",$A194)</f>
        <v>670</v>
      </c>
      <c r="BY194" s="198">
        <f>_xll.GetPrice($BY$9,,"HIGH",$A194)</f>
        <v>700</v>
      </c>
      <c r="BZ194" s="198">
        <f>_xll.GetPrice($BZ$9,,"MID",$A194)</f>
        <v>685</v>
      </c>
    </row>
    <row r="195" spans="1:78" x14ac:dyDescent="0.35">
      <c r="A195" s="215">
        <f t="shared" si="2"/>
        <v>44477</v>
      </c>
      <c r="B195" s="95">
        <f>_xll.GetPrice($B$9,,"MID",$A195)</f>
        <v>430</v>
      </c>
      <c r="C195" s="95">
        <f>_xll.GetPrice($C$9,,"MID",$A195)</f>
        <v>420</v>
      </c>
      <c r="D195" s="95">
        <f>_xll.GetPrice($D$9,,"MID",$A195)</f>
        <v>400</v>
      </c>
      <c r="E195" s="95">
        <f>_xll.GetPrice($E$9,,"MID",$A195)</f>
        <v>415</v>
      </c>
      <c r="F195" s="95">
        <f>_xll.GetPrice($F$9,,"MID",$A195)</f>
        <v>480</v>
      </c>
      <c r="G195" s="95">
        <f>_xll.GetPrice($G$9,,"MID",$A195)</f>
        <v>470</v>
      </c>
      <c r="H195" s="95">
        <f>_xll.GetPrice($H$9,,"MID",$A195)</f>
        <v>450</v>
      </c>
      <c r="I195" s="95">
        <f>_xll.GetPrice($I$9,,"MID",$A195)</f>
        <v>584</v>
      </c>
      <c r="J195" s="95">
        <f>_xll.GetPrice($J$9,,"MID",$A195)</f>
        <v>565</v>
      </c>
      <c r="K195" s="95">
        <f>_xll.GetPrice($K$9,,"MID",$A195)</f>
        <v>571</v>
      </c>
      <c r="L195" s="95">
        <f>_xll.GetPrice($L$9,,"MID",$A195)</f>
        <v>530</v>
      </c>
      <c r="M195" s="95">
        <f>_xll.GetPrice($M$9,,"MID",$A195)</f>
        <v>560</v>
      </c>
      <c r="N195" s="95">
        <f>_xll.GetPrice($N$9,,"MID",$A195)</f>
        <v>590</v>
      </c>
      <c r="O195" s="95">
        <f>_xll.GetPrice($O$9,,"MID",$A195)</f>
        <v>530</v>
      </c>
      <c r="P195" s="192">
        <f>_xll.GetPrice($P$9,,"MID",$A195)</f>
        <v>402.9</v>
      </c>
      <c r="Q195" s="70">
        <f>_xll.GetPrice($Q$9,,"MID",$A195)</f>
        <v>435</v>
      </c>
      <c r="R195" s="70">
        <f>_xll.GetPrice($R$9,,"MID",$A195)</f>
        <v>419</v>
      </c>
      <c r="S195" s="70">
        <f>_xll.GetPrice($S$9,,"MID",$A195)</f>
        <v>225</v>
      </c>
      <c r="T195" s="70">
        <f>_xll.GetPrice($T$9,,"MID",$A195)</f>
        <v>468</v>
      </c>
      <c r="U195" s="70">
        <f>_xll.GetPrice($U$9,,"MID",$A195)</f>
        <v>335</v>
      </c>
      <c r="V195" s="70">
        <f>_xll.GetPrice($V$9,,"MID",$A195)</f>
        <v>555</v>
      </c>
      <c r="W195" s="188">
        <f>_xll.GetPrice($W$9,,"LOW",$A195)</f>
        <v>540</v>
      </c>
      <c r="X195" s="105">
        <f>_xll.GetPrice($X$9,,"HIGH",$A195)</f>
        <v>540</v>
      </c>
      <c r="Y195" s="105">
        <f>_xll.GetPrice($Y$9,,"MID",$A195)</f>
        <v>540</v>
      </c>
      <c r="Z195" s="105">
        <f>_xll.GetPrice($Z$9,,"MID",$A195)</f>
        <v>482.5</v>
      </c>
      <c r="AA195" s="105">
        <f>_xll.GetPrice($AA$9,,"MID",$A195)</f>
        <v>520</v>
      </c>
      <c r="AB195" s="105">
        <f>_xll.GetPrice($AB$9,,"LOW",$A195)</f>
        <v>370</v>
      </c>
      <c r="AC195" s="105">
        <f>_xll.GetPrice($AC$9,,"HIGH",$A195)</f>
        <v>390</v>
      </c>
      <c r="AD195" s="105">
        <f>_xll.GetPrice($AD$9,,"MID",$A195)</f>
        <v>380</v>
      </c>
      <c r="AE195" s="188">
        <f>_xll.GetPrice($AE$9,,"MID",$A195)</f>
        <v>404.5</v>
      </c>
      <c r="AF195" s="105">
        <f>_xll.GetPrice($AF$9,,"MID",$A195)</f>
        <v>419.5</v>
      </c>
      <c r="AG195" s="105">
        <f>_xll.GetPrice($AG$9,,"MID",$A195)</f>
        <v>395</v>
      </c>
      <c r="AH195" s="105">
        <f>_xll.GetPrice($AH$9,,"MID",$A195)</f>
        <v>402.5</v>
      </c>
      <c r="AI195" s="105">
        <f>_xll.GetPrice($AI$9,,"MID",$A195)</f>
        <v>395</v>
      </c>
      <c r="AK195" s="105">
        <f>_xll.GetPrice($AK$9,,"MID",$A195)</f>
        <v>180</v>
      </c>
      <c r="AL195" s="105">
        <f>_xll.GetPrice($AL$9,,"MID",$A195)</f>
        <v>217.5</v>
      </c>
      <c r="AM195" s="105">
        <f>_xll.GetPrice($AM$9,,"MID",$A195)</f>
        <v>237.5</v>
      </c>
      <c r="AN195" s="105">
        <f>_xll.GetPrice($AN$9,,"MID",$A195)</f>
        <v>401.48</v>
      </c>
      <c r="AO195" s="105">
        <f>_xll.GetPrice($AO$9,,"MID",$A195)</f>
        <v>415</v>
      </c>
      <c r="AP195" s="105">
        <f>_xll.GetPrice($AP$9,,"LOW",$A195)</f>
        <v>540</v>
      </c>
      <c r="AQ195" s="105">
        <f>_xll.GetPrice($AQ$9,,"HIGH",$A195)</f>
        <v>545</v>
      </c>
      <c r="AR195" s="105">
        <f>_xll.GetPrice(AR$9,,"MID",$A195)</f>
        <v>542.5</v>
      </c>
      <c r="AS195" s="105">
        <f>_xll.GetPrice($AS$9,,"MID",A195+3)</f>
        <v>4000</v>
      </c>
      <c r="AT195" s="105">
        <f>_xll.GetPrice($AT$9,,"MID",A195+3)</f>
        <v>442.5</v>
      </c>
      <c r="AU195" s="199">
        <f>_xll.GetPrice($AU$9,"WeeklyAverage","MID",$A195)</f>
        <v>441.48</v>
      </c>
      <c r="AV195" s="105">
        <f>_xll.GetPrice($AV$9,,"MID",$A195)</f>
        <v>459</v>
      </c>
      <c r="AW195" s="105">
        <f>_xll.GetPrice($AW$9,,"LOW",$A195)</f>
        <v>570</v>
      </c>
      <c r="AX195" s="105">
        <f>_xll.GetPrice($AX$9,,"HIGH",$A195)</f>
        <v>600</v>
      </c>
      <c r="AY195" s="105">
        <f>_xll.GetPrice($AY$9,,"MID",$A195)</f>
        <v>585</v>
      </c>
      <c r="AZ195" s="105">
        <f>_xll.GetPrice($AZ$9,,"LOW",$A195)</f>
        <v>490</v>
      </c>
      <c r="BA195" s="105">
        <f>_xll.GetPrice($BA$9,,"HIGH",$A195)</f>
        <v>510</v>
      </c>
      <c r="BB195" s="105">
        <f>_xll.GetPrice($BB$9,,"MID",$A195)</f>
        <v>500</v>
      </c>
      <c r="BC195" s="175">
        <f>_xll.GetPrice($BC$9,,"LOW",$A195+3)</f>
        <v>3690</v>
      </c>
      <c r="BD195" s="58">
        <f>_xll.GetPrice($BD$9,,"HIGH",$A195+3)</f>
        <v>3770</v>
      </c>
      <c r="BE195" s="58">
        <f>_xll.GetPrice($BE$9,,"MID",$A195+3)</f>
        <v>3730</v>
      </c>
      <c r="BH195" s="196">
        <f>_xll.GetPrice($BH$9,"WeeklyAverage","MID",$A195)</f>
        <v>463.2</v>
      </c>
      <c r="BI195" s="58">
        <f>_xll.GetPrice($BI$9,,"MID",$A195)</f>
        <v>477.5</v>
      </c>
      <c r="BJ195" s="58">
        <f>_xll.GetPrice($BJ$9,,"MID",$A195)</f>
        <v>35700</v>
      </c>
      <c r="BK195" s="58">
        <f>_xll.GetPrice($BK$9,,"MID",$A195)</f>
        <v>528.4</v>
      </c>
      <c r="BL195" s="182"/>
      <c r="BM195" s="58">
        <f>_xll.GetPrice($BM$9,,"MID",$A195)</f>
        <v>400</v>
      </c>
      <c r="BN195" s="175">
        <f>_xll.GetPrice($BN$9,,"MID",$A195)</f>
        <v>460</v>
      </c>
      <c r="BO195" s="58">
        <f>_xll.GetPrice($BO$9,,"MID",$A195)</f>
        <v>455</v>
      </c>
      <c r="BP195" s="58">
        <f>_xll.GetPrice($BP$9,,"MID",$A195)</f>
        <v>410</v>
      </c>
      <c r="BQ195" s="58">
        <f>_xll.GetPrice($BQ$9,,"MID",$A195)</f>
        <v>460</v>
      </c>
      <c r="BR195" s="19">
        <f>_xll.GetPrice($BR$9,"WeeklyAverage","MID",$A195)</f>
        <v>448.16</v>
      </c>
      <c r="BS195" s="198">
        <f>_xll.GetPrice($BS$9,,"MID",$A195)</f>
        <v>440</v>
      </c>
      <c r="BT195" s="156">
        <f>_xll.GetPrice($BT$9,,"MID",$A195)</f>
        <v>522</v>
      </c>
      <c r="BU195" s="165">
        <f>_xll.GetPrice($BU$9,,"LOW",$A195)</f>
        <v>430</v>
      </c>
      <c r="BV195" s="198">
        <f>_xll.GetPrice($BV$9,,"HIGH",$A195)</f>
        <v>440</v>
      </c>
      <c r="BW195" s="198">
        <f>_xll.GetPrice($BW$9,,"MID",$A195)</f>
        <v>435</v>
      </c>
      <c r="BX195" s="198">
        <f>_xll.GetPrice($BX$9,,"LOW",$A195)</f>
        <v>670</v>
      </c>
      <c r="BY195" s="198">
        <f>_xll.GetPrice($BY$9,,"HIGH",$A195)</f>
        <v>700</v>
      </c>
      <c r="BZ195" s="198">
        <f>_xll.GetPrice($BZ$9,,"MID",$A195)</f>
        <v>685</v>
      </c>
    </row>
    <row r="196" spans="1:78" x14ac:dyDescent="0.35">
      <c r="A196" s="215">
        <f t="shared" si="2"/>
        <v>44484</v>
      </c>
      <c r="B196" s="95">
        <f>_xll.GetPrice($B$9,,"MID",$A196)</f>
        <v>430</v>
      </c>
      <c r="C196" s="95">
        <f>_xll.GetPrice($C$9,,"MID",$A196)</f>
        <v>420</v>
      </c>
      <c r="D196" s="95">
        <f>_xll.GetPrice($D$9,,"MID",$A196)</f>
        <v>400</v>
      </c>
      <c r="E196" s="95">
        <f>_xll.GetPrice($E$9,,"MID",$A196)</f>
        <v>415</v>
      </c>
      <c r="F196" s="95">
        <f>_xll.GetPrice($F$9,,"MID",$A196)</f>
        <v>480</v>
      </c>
      <c r="G196" s="95">
        <f>_xll.GetPrice($G$9,,"MID",$A196)</f>
        <v>470</v>
      </c>
      <c r="H196" s="95">
        <f>_xll.GetPrice($H$9,,"MID",$A196)</f>
        <v>450</v>
      </c>
      <c r="I196" s="95">
        <f>_xll.GetPrice($I$9,,"MID",$A196)</f>
        <v>584</v>
      </c>
      <c r="J196" s="95">
        <f>_xll.GetPrice($J$9,,"MID",$A196)</f>
        <v>565</v>
      </c>
      <c r="K196" s="95">
        <f>_xll.GetPrice($K$9,,"MID",$A196)</f>
        <v>571</v>
      </c>
      <c r="L196" s="95">
        <f>_xll.GetPrice($L$9,,"MID",$A196)</f>
        <v>530</v>
      </c>
      <c r="M196" s="95">
        <f>_xll.GetPrice($M$9,,"MID",$A196)</f>
        <v>560</v>
      </c>
      <c r="N196" s="95">
        <f>_xll.GetPrice($N$9,,"MID",$A196)</f>
        <v>590</v>
      </c>
      <c r="O196" s="95">
        <f>_xll.GetPrice($O$9,,"MID",$A196)</f>
        <v>530</v>
      </c>
      <c r="P196" s="192">
        <f>_xll.GetPrice($P$9,,"MID",$A196)</f>
        <v>412</v>
      </c>
      <c r="Q196" s="70">
        <f>_xll.GetPrice($Q$9,,"MID",$A196)</f>
        <v>445</v>
      </c>
      <c r="R196" s="70">
        <f>_xll.GetPrice($R$9,,"MID",$A196)</f>
        <v>432.5</v>
      </c>
      <c r="S196" s="70">
        <f>_xll.GetPrice($S$9,,"MID",$A196)</f>
        <v>225</v>
      </c>
      <c r="T196" s="70">
        <f>_xll.GetPrice($T$9,,"MID",$A196)</f>
        <v>468</v>
      </c>
      <c r="U196" s="70">
        <f>_xll.GetPrice($U$9,,"MID",$A196)</f>
        <v>335</v>
      </c>
      <c r="V196" s="70">
        <f>_xll.GetPrice($V$9,,"MID",$A196)</f>
        <v>555</v>
      </c>
      <c r="W196" s="188">
        <f>_xll.GetPrice($W$9,,"LOW",$A196)</f>
        <v>545</v>
      </c>
      <c r="X196" s="105">
        <f>_xll.GetPrice($X$9,,"HIGH",$A196)</f>
        <v>550</v>
      </c>
      <c r="Y196" s="105">
        <f>_xll.GetPrice($Y$9,,"MID",$A196)</f>
        <v>547.5</v>
      </c>
      <c r="Z196" s="105">
        <f>_xll.GetPrice($Z$9,,"MID",$A196)</f>
        <v>500</v>
      </c>
      <c r="AA196" s="105">
        <f>_xll.GetPrice($AA$9,,"MID",$A196)</f>
        <v>528.5</v>
      </c>
      <c r="AB196" s="105">
        <f>_xll.GetPrice($AB$9,,"LOW",$A196)</f>
        <v>370</v>
      </c>
      <c r="AC196" s="105">
        <f>_xll.GetPrice($AC$9,,"HIGH",$A196)</f>
        <v>390</v>
      </c>
      <c r="AD196" s="105">
        <f>_xll.GetPrice($AD$9,,"MID",$A196)</f>
        <v>380</v>
      </c>
      <c r="AE196" s="188">
        <f>_xll.GetPrice($AE$9,,"MID",$A196)</f>
        <v>433.5</v>
      </c>
      <c r="AF196" s="105">
        <f>_xll.GetPrice($AF$9,,"MID",$A196)</f>
        <v>453.5</v>
      </c>
      <c r="AG196" s="105">
        <f>_xll.GetPrice($AG$9,,"MID",$A196)</f>
        <v>395</v>
      </c>
      <c r="AH196" s="105">
        <f>_xll.GetPrice($AH$9,,"MID",$A196)</f>
        <v>402.5</v>
      </c>
      <c r="AI196" s="105">
        <f>_xll.GetPrice($AI$9,,"MID",$A196)</f>
        <v>395</v>
      </c>
      <c r="AK196" s="105">
        <f>_xll.GetPrice($AK$9,,"MID",$A196)</f>
        <v>180</v>
      </c>
      <c r="AL196" s="105">
        <f>_xll.GetPrice($AL$9,,"MID",$A196)</f>
        <v>217.5</v>
      </c>
      <c r="AM196" s="105">
        <f>_xll.GetPrice($AM$9,,"MID",$A196)</f>
        <v>237.5</v>
      </c>
      <c r="AN196" s="105">
        <f>_xll.GetPrice($AN$9,,"MID",$A196)</f>
        <v>429.14</v>
      </c>
      <c r="AO196" s="105">
        <f>_xll.GetPrice($AO$9,,"MID",$A196)</f>
        <v>460.5</v>
      </c>
      <c r="AP196" s="105">
        <f>_xll.GetPrice($AP$9,,"LOW",$A196)</f>
        <v>555</v>
      </c>
      <c r="AQ196" s="105">
        <f>_xll.GetPrice($AQ$9,,"HIGH",$A196)</f>
        <v>565</v>
      </c>
      <c r="AR196" s="105">
        <f>_xll.GetPrice(AR$9,,"MID",$A196)</f>
        <v>560</v>
      </c>
      <c r="AS196" s="105">
        <f>_xll.GetPrice($AS$9,,"MID",A196+3)</f>
        <v>4362.5</v>
      </c>
      <c r="AT196" s="105">
        <f>_xll.GetPrice($AT$9,,"MID",A196+3)</f>
        <v>456</v>
      </c>
      <c r="AU196" s="199">
        <f>_xll.GetPrice($AU$9,"WeeklyAverage","MID",$A196)</f>
        <v>469.14</v>
      </c>
      <c r="AV196" s="105">
        <f>_xll.GetPrice($AV$9,,"MID",$A196)</f>
        <v>494</v>
      </c>
      <c r="AW196" s="105">
        <f>_xll.GetPrice($AW$9,,"LOW",$A196)</f>
        <v>570</v>
      </c>
      <c r="AX196" s="105">
        <f>_xll.GetPrice($AX$9,,"HIGH",$A196)</f>
        <v>600</v>
      </c>
      <c r="AY196" s="105">
        <f>_xll.GetPrice($AY$9,,"MID",$A196)</f>
        <v>585</v>
      </c>
      <c r="AZ196" s="105">
        <f>_xll.GetPrice($AZ$9,,"LOW",$A196)</f>
        <v>500</v>
      </c>
      <c r="BA196" s="105">
        <f>_xll.GetPrice($BA$9,,"HIGH",$A196)</f>
        <v>520</v>
      </c>
      <c r="BB196" s="105">
        <f>_xll.GetPrice($BB$9,,"MID",$A196)</f>
        <v>510</v>
      </c>
      <c r="BC196" s="175">
        <f>_xll.GetPrice($BC$9,,"LOW",$A196+3)</f>
        <v>3770</v>
      </c>
      <c r="BD196" s="58">
        <f>_xll.GetPrice($BD$9,,"HIGH",$A196+3)</f>
        <v>3860</v>
      </c>
      <c r="BE196" s="58">
        <f>_xll.GetPrice($BE$9,,"MID",$A196+3)</f>
        <v>3815</v>
      </c>
      <c r="BH196" s="196">
        <f>_xll.GetPrice($BH$9,"WeeklyAverage","MID",$A196)</f>
        <v>472.2</v>
      </c>
      <c r="BI196" s="58">
        <f>_xll.GetPrice($BI$9,,"MID",$A196)</f>
        <v>485</v>
      </c>
      <c r="BJ196" s="58">
        <f>_xll.GetPrice($BJ$9,,"MID",$A196)</f>
        <v>37300</v>
      </c>
      <c r="BK196" s="58">
        <f>_xll.GetPrice($BK$9,,"MID",$A196)</f>
        <v>540.54999999999995</v>
      </c>
      <c r="BL196" s="182"/>
      <c r="BM196" s="58">
        <f>_xll.GetPrice($BM$9,,"MID",$A196)</f>
        <v>440</v>
      </c>
      <c r="BN196" s="175">
        <f>_xll.GetPrice($BN$9,,"MID",$A196)</f>
        <v>460</v>
      </c>
      <c r="BO196" s="58">
        <f>_xll.GetPrice($BO$9,,"MID",$A196)</f>
        <v>455</v>
      </c>
      <c r="BP196" s="58">
        <f>_xll.GetPrice($BP$9,,"MID",$A196)</f>
        <v>410</v>
      </c>
      <c r="BQ196" s="58">
        <f>_xll.GetPrice($BQ$9,,"MID",$A196)</f>
        <v>460</v>
      </c>
      <c r="BR196" s="19">
        <f>_xll.GetPrice($BR$9,"WeeklyAverage","MID",$A196)</f>
        <v>475.81</v>
      </c>
      <c r="BS196" s="198">
        <f>_xll.GetPrice($BS$9,,"MID",$A196)</f>
        <v>440</v>
      </c>
      <c r="BT196" s="156">
        <f>_xll.GetPrice($BT$9,,"MID",$A196)</f>
        <v>545</v>
      </c>
      <c r="BU196" s="165">
        <f>_xll.GetPrice($BU$9,,"LOW",$A196)</f>
        <v>430</v>
      </c>
      <c r="BV196" s="198">
        <f>_xll.GetPrice($BV$9,,"HIGH",$A196)</f>
        <v>440</v>
      </c>
      <c r="BW196" s="198">
        <f>_xll.GetPrice($BW$9,,"MID",$A196)</f>
        <v>435</v>
      </c>
      <c r="BX196" s="198">
        <f>_xll.GetPrice($BX$9,,"LOW",$A196)</f>
        <v>670</v>
      </c>
      <c r="BY196" s="198">
        <f>_xll.GetPrice($BY$9,,"HIGH",$A196)</f>
        <v>700</v>
      </c>
      <c r="BZ196" s="198">
        <f>_xll.GetPrice($BZ$9,,"MID",$A196)</f>
        <v>685</v>
      </c>
    </row>
    <row r="197" spans="1:78" x14ac:dyDescent="0.35">
      <c r="A197" s="215">
        <f t="shared" si="2"/>
        <v>44491</v>
      </c>
      <c r="B197" s="95">
        <f>_xll.GetPrice($B$9,,"MID",$A197)</f>
        <v>430</v>
      </c>
      <c r="C197" s="95">
        <f>_xll.GetPrice($C$9,,"MID",$A197)</f>
        <v>420</v>
      </c>
      <c r="D197" s="95">
        <f>_xll.GetPrice($D$9,,"MID",$A197)</f>
        <v>400</v>
      </c>
      <c r="E197" s="95">
        <f>_xll.GetPrice($E$9,,"MID",$A197)</f>
        <v>415</v>
      </c>
      <c r="F197" s="95">
        <f>_xll.GetPrice($F$9,,"MID",$A197)</f>
        <v>480</v>
      </c>
      <c r="G197" s="95">
        <f>_xll.GetPrice($G$9,,"MID",$A197)</f>
        <v>470</v>
      </c>
      <c r="H197" s="95">
        <f>_xll.GetPrice($H$9,,"MID",$A197)</f>
        <v>450</v>
      </c>
      <c r="I197" s="95">
        <f>_xll.GetPrice($I$9,,"MID",$A197)</f>
        <v>584</v>
      </c>
      <c r="J197" s="95">
        <f>_xll.GetPrice($J$9,,"MID",$A197)</f>
        <v>565</v>
      </c>
      <c r="K197" s="95">
        <f>_xll.GetPrice($K$9,,"MID",$A197)</f>
        <v>571</v>
      </c>
      <c r="L197" s="95">
        <f>_xll.GetPrice($L$9,,"MID",$A197)</f>
        <v>530</v>
      </c>
      <c r="M197" s="95">
        <f>_xll.GetPrice($M$9,,"MID",$A197)</f>
        <v>560</v>
      </c>
      <c r="N197" s="95">
        <f>_xll.GetPrice($N$9,,"MID",$A197)</f>
        <v>590</v>
      </c>
      <c r="O197" s="95">
        <f>_xll.GetPrice($O$9,,"MID",$A197)</f>
        <v>530</v>
      </c>
      <c r="P197" s="192">
        <f>_xll.GetPrice($P$9,,"MID",$A197)</f>
        <v>432.75</v>
      </c>
      <c r="Q197" s="70">
        <f>_xll.GetPrice($Q$9,,"MID",$A197)</f>
        <v>445</v>
      </c>
      <c r="R197" s="70">
        <f>_xll.GetPrice($R$9,,"MID",$A197)</f>
        <v>454.5</v>
      </c>
      <c r="S197" s="70">
        <f>_xll.GetPrice($S$9,,"MID",$A197)</f>
        <v>235</v>
      </c>
      <c r="T197" s="70">
        <f>_xll.GetPrice($T$9,,"MID",$A197)</f>
        <v>468</v>
      </c>
      <c r="U197" s="70">
        <f>_xll.GetPrice($U$9,,"MID",$A197)</f>
        <v>335</v>
      </c>
      <c r="V197" s="70">
        <f>_xll.GetPrice($V$9,,"MID",$A197)</f>
        <v>555</v>
      </c>
      <c r="W197" s="188">
        <f>_xll.GetPrice($W$9,,"LOW",$A197)</f>
        <v>545</v>
      </c>
      <c r="X197" s="105">
        <f>_xll.GetPrice($X$9,,"HIGH",$A197)</f>
        <v>550</v>
      </c>
      <c r="Y197" s="105">
        <f>_xll.GetPrice($Y$9,,"MID",$A197)</f>
        <v>547.5</v>
      </c>
      <c r="Z197" s="105">
        <f>_xll.GetPrice($Z$9,,"MID",$A197)</f>
        <v>500</v>
      </c>
      <c r="AA197" s="105">
        <f>_xll.GetPrice($AA$9,,"MID",$A197)</f>
        <v>528.5</v>
      </c>
      <c r="AB197" s="105">
        <f>_xll.GetPrice($AB$9,,"LOW",$A197)</f>
        <v>370</v>
      </c>
      <c r="AC197" s="105">
        <f>_xll.GetPrice($AC$9,,"HIGH",$A197)</f>
        <v>390</v>
      </c>
      <c r="AD197" s="105">
        <f>_xll.GetPrice($AD$9,,"MID",$A197)</f>
        <v>380</v>
      </c>
      <c r="AE197" s="188">
        <f>_xll.GetPrice($AE$9,,"MID",$A197)</f>
        <v>460.5</v>
      </c>
      <c r="AF197" s="105">
        <f>_xll.GetPrice($AF$9,,"MID",$A197)</f>
        <v>480.5</v>
      </c>
      <c r="AG197" s="105">
        <f>_xll.GetPrice($AG$9,,"MID",$A197)</f>
        <v>395</v>
      </c>
      <c r="AH197" s="105">
        <f>_xll.GetPrice($AH$9,,"MID",$A197)</f>
        <v>400</v>
      </c>
      <c r="AI197" s="105">
        <f>_xll.GetPrice($AI$9,,"MID",$A197)</f>
        <v>395</v>
      </c>
      <c r="AK197" s="105">
        <f>_xll.GetPrice($AK$9,,"MID",$A197)</f>
        <v>185</v>
      </c>
      <c r="AL197" s="105">
        <f>_xll.GetPrice($AL$9,,"MID",$A197)</f>
        <v>217.5</v>
      </c>
      <c r="AM197" s="105">
        <f>_xll.GetPrice($AM$9,,"MID",$A197)</f>
        <v>237.5</v>
      </c>
      <c r="AN197" s="105">
        <f>_xll.GetPrice($AN$9,,"MID",$A197)</f>
        <v>451.8</v>
      </c>
      <c r="AO197" s="105">
        <f>_xll.GetPrice($AO$9,,"MID",$A197)</f>
        <v>473.5</v>
      </c>
      <c r="AP197" s="105">
        <f>_xll.GetPrice($AP$9,,"LOW",$A197)</f>
        <v>570</v>
      </c>
      <c r="AQ197" s="105">
        <f>_xll.GetPrice($AQ$9,,"HIGH",$A197)</f>
        <v>580</v>
      </c>
      <c r="AR197" s="105">
        <f>_xll.GetPrice(AR$9,,"MID",$A197)</f>
        <v>575</v>
      </c>
      <c r="AS197" s="105">
        <f>_xll.GetPrice($AS$9,,"MID",A197+3)</f>
        <v>4620</v>
      </c>
      <c r="AT197" s="105">
        <f>_xll.GetPrice($AT$9,,"MID",A197+3)</f>
        <v>482.5</v>
      </c>
      <c r="AU197" s="199">
        <f>_xll.GetPrice($AU$9,"WeeklyAverage","MID",$A197)</f>
        <v>491.8</v>
      </c>
      <c r="AV197" s="105">
        <f>_xll.GetPrice($AV$9,,"MID",$A197)</f>
        <v>518.5</v>
      </c>
      <c r="AW197" s="105">
        <f>_xll.GetPrice($AW$9,,"LOW",$A197)</f>
        <v>570</v>
      </c>
      <c r="AX197" s="105">
        <f>_xll.GetPrice($AX$9,,"HIGH",$A197)</f>
        <v>600</v>
      </c>
      <c r="AY197" s="105">
        <f>_xll.GetPrice($AY$9,,"MID",$A197)</f>
        <v>585</v>
      </c>
      <c r="AZ197" s="105">
        <f>_xll.GetPrice($AZ$9,,"LOW",$A197)</f>
        <v>530</v>
      </c>
      <c r="BA197" s="105">
        <f>_xll.GetPrice($BA$9,,"HIGH",$A197)</f>
        <v>530</v>
      </c>
      <c r="BB197" s="105">
        <f>_xll.GetPrice($BB$9,,"MID",$A197)</f>
        <v>530</v>
      </c>
      <c r="BC197" s="175">
        <f>_xll.GetPrice($BC$9,,"LOW",$A197+3)</f>
        <v>3710</v>
      </c>
      <c r="BD197" s="58">
        <f>_xll.GetPrice($BD$9,,"HIGH",$A197+3)</f>
        <v>3780</v>
      </c>
      <c r="BE197" s="58">
        <f>_xll.GetPrice($BE$9,,"MID",$A197+3)</f>
        <v>3745</v>
      </c>
      <c r="BH197" s="196">
        <f>_xll.GetPrice($BH$9,"WeeklyAverage","MID",$A197)</f>
        <v>483</v>
      </c>
      <c r="BI197" s="58">
        <f>_xll.GetPrice($BI$9,,"MID",$A197)</f>
        <v>490</v>
      </c>
      <c r="BJ197" s="58">
        <f>_xll.GetPrice($BJ$9,,"MID",$A197)</f>
        <v>35800</v>
      </c>
      <c r="BK197" s="58">
        <f>_xll.GetPrice($BK$9,,"MID",$A197)</f>
        <v>548.41999999999996</v>
      </c>
      <c r="BL197" s="182"/>
      <c r="BM197" s="58">
        <f>_xll.GetPrice($BM$9,,"MID",$A197)</f>
        <v>448.5</v>
      </c>
      <c r="BN197" s="175">
        <f>_xll.GetPrice($BN$9,,"MID",$A197)</f>
        <v>460</v>
      </c>
      <c r="BO197" s="58">
        <f>_xll.GetPrice($BO$9,,"MID",$A197)</f>
        <v>460</v>
      </c>
      <c r="BP197" s="58">
        <f>_xll.GetPrice($BP$9,,"MID",$A197)</f>
        <v>410</v>
      </c>
      <c r="BQ197" s="58">
        <f>_xll.GetPrice($BQ$9,,"MID",$A197)</f>
        <v>460</v>
      </c>
      <c r="BR197" s="19">
        <f>_xll.GetPrice($BR$9,"WeeklyAverage","MID",$A197)</f>
        <v>498.48</v>
      </c>
      <c r="BS197" s="198">
        <f>_xll.GetPrice($BS$9,,"MID",$A197)</f>
        <v>445</v>
      </c>
      <c r="BT197" s="156">
        <f>_xll.GetPrice($BT$9,,"MID",$A197)</f>
        <v>562.5</v>
      </c>
      <c r="BU197" s="165">
        <f>_xll.GetPrice($BU$9,,"LOW",$A197)</f>
        <v>430</v>
      </c>
      <c r="BV197" s="198">
        <f>_xll.GetPrice($BV$9,,"HIGH",$A197)</f>
        <v>440</v>
      </c>
      <c r="BW197" s="198">
        <f>_xll.GetPrice($BW$9,,"MID",$A197)</f>
        <v>435</v>
      </c>
      <c r="BX197" s="198">
        <f>_xll.GetPrice($BX$9,,"LOW",$A197)</f>
        <v>680</v>
      </c>
      <c r="BY197" s="198">
        <f>_xll.GetPrice($BY$9,,"HIGH",$A197)</f>
        <v>710</v>
      </c>
      <c r="BZ197" s="198">
        <f>_xll.GetPrice($BZ$9,,"MID",$A197)</f>
        <v>695</v>
      </c>
    </row>
    <row r="198" spans="1:78" x14ac:dyDescent="0.35">
      <c r="A198" s="215">
        <f t="shared" si="2"/>
        <v>44498</v>
      </c>
      <c r="B198" s="95">
        <f>_xll.GetPrice($B$9,,"MID",$A198)</f>
        <v>430</v>
      </c>
      <c r="C198" s="95">
        <f>_xll.GetPrice($C$9,,"MID",$A198)</f>
        <v>420</v>
      </c>
      <c r="D198" s="95">
        <f>_xll.GetPrice($D$9,,"MID",$A198)</f>
        <v>400</v>
      </c>
      <c r="E198" s="95">
        <f>_xll.GetPrice($E$9,,"MID",$A198)</f>
        <v>415</v>
      </c>
      <c r="F198" s="95">
        <f>_xll.GetPrice($F$9,,"MID",$A198)</f>
        <v>480</v>
      </c>
      <c r="G198" s="95">
        <f>_xll.GetPrice($G$9,,"MID",$A198)</f>
        <v>470</v>
      </c>
      <c r="H198" s="95">
        <f>_xll.GetPrice($H$9,,"MID",$A198)</f>
        <v>450</v>
      </c>
      <c r="I198" s="95">
        <f>_xll.GetPrice($I$9,,"MID",$A198)</f>
        <v>584</v>
      </c>
      <c r="J198" s="95">
        <f>_xll.GetPrice($J$9,,"MID",$A198)</f>
        <v>565</v>
      </c>
      <c r="K198" s="95">
        <f>_xll.GetPrice($K$9,,"MID",$A198)</f>
        <v>571</v>
      </c>
      <c r="L198" s="95">
        <f>_xll.GetPrice($L$9,,"MID",$A198)</f>
        <v>530</v>
      </c>
      <c r="M198" s="95">
        <f>_xll.GetPrice($M$9,,"MID",$A198)</f>
        <v>560</v>
      </c>
      <c r="N198" s="95">
        <f>_xll.GetPrice($N$9,,"MID",$A198)</f>
        <v>590</v>
      </c>
      <c r="O198" s="95">
        <f>_xll.GetPrice($O$9,,"MID",$A198)</f>
        <v>530</v>
      </c>
      <c r="P198" s="192">
        <f>_xll.GetPrice($P$9,,"MID",$A198)</f>
        <v>455</v>
      </c>
      <c r="Q198" s="70">
        <f>_xll.GetPrice($Q$9,,"MID",$A198)</f>
        <v>445</v>
      </c>
      <c r="R198" s="70">
        <f>_xll.GetPrice($R$9,,"MID",$A198)</f>
        <v>475</v>
      </c>
      <c r="S198" s="70">
        <f>_xll.GetPrice($S$9,,"MID",$A198)</f>
        <v>250</v>
      </c>
      <c r="T198" s="70">
        <f>_xll.GetPrice($T$9,,"MID",$A198)</f>
        <v>468</v>
      </c>
      <c r="U198" s="70">
        <f>_xll.GetPrice($U$9,,"MID",$A198)</f>
        <v>335</v>
      </c>
      <c r="V198" s="70">
        <f>_xll.GetPrice($V$9,,"MID",$A198)</f>
        <v>555</v>
      </c>
      <c r="W198" s="188">
        <f>_xll.GetPrice($W$9,,"LOW",$A198)</f>
        <v>545</v>
      </c>
      <c r="X198" s="105">
        <f>_xll.GetPrice($X$9,,"HIGH",$A198)</f>
        <v>555</v>
      </c>
      <c r="Y198" s="105">
        <f>_xll.GetPrice($Y$9,,"MID",$A198)</f>
        <v>550</v>
      </c>
      <c r="Z198" s="105">
        <f>_xll.GetPrice($Z$9,,"MID",$A198)</f>
        <v>505</v>
      </c>
      <c r="AA198" s="105">
        <f>_xll.GetPrice($AA$9,,"MID",$A198)</f>
        <v>528.5</v>
      </c>
      <c r="AB198" s="105">
        <f>_xll.GetPrice($AB$9,,"LOW",$A198)</f>
        <v>370</v>
      </c>
      <c r="AC198" s="105">
        <f>_xll.GetPrice($AC$9,,"HIGH",$A198)</f>
        <v>390</v>
      </c>
      <c r="AD198" s="105">
        <f>_xll.GetPrice($AD$9,,"MID",$A198)</f>
        <v>380</v>
      </c>
      <c r="AE198" s="188">
        <f>_xll.GetPrice($AE$9,,"MID",$A198)</f>
        <v>462</v>
      </c>
      <c r="AF198" s="105">
        <f>_xll.GetPrice($AF$9,,"MID",$A198)</f>
        <v>484.5</v>
      </c>
      <c r="AG198" s="105">
        <f>_xll.GetPrice($AG$9,,"MID",$A198)</f>
        <v>395</v>
      </c>
      <c r="AH198" s="105">
        <f>_xll.GetPrice($AH$9,,"MID",$A198)</f>
        <v>400</v>
      </c>
      <c r="AI198" s="105">
        <f>_xll.GetPrice($AI$9,,"MID",$A198)</f>
        <v>395</v>
      </c>
      <c r="AK198" s="105">
        <f>_xll.GetPrice($AK$9,,"MID",$A198)</f>
        <v>190</v>
      </c>
      <c r="AL198" s="105">
        <f>_xll.GetPrice($AL$9,,"MID",$A198)</f>
        <v>217.5</v>
      </c>
      <c r="AM198" s="105">
        <f>_xll.GetPrice($AM$9,,"MID",$A198)</f>
        <v>237.5</v>
      </c>
      <c r="AN198" s="105">
        <f>_xll.GetPrice($AN$9,,"MID",$A198)</f>
        <v>460.06</v>
      </c>
      <c r="AO198" s="105">
        <f>_xll.GetPrice($AO$9,,"MID",$A198)</f>
        <v>477.5</v>
      </c>
      <c r="AP198" s="105">
        <f>_xll.GetPrice($AP$9,,"LOW",$A198)</f>
        <v>570</v>
      </c>
      <c r="AQ198" s="105">
        <f>_xll.GetPrice($AQ$9,,"HIGH",$A198)</f>
        <v>580</v>
      </c>
      <c r="AR198" s="105">
        <f>_xll.GetPrice(AR$9,,"MID",$A198)</f>
        <v>575</v>
      </c>
      <c r="AS198" s="105">
        <f>_xll.GetPrice($AS$9,,"MID",A198+3)</f>
        <v>4685</v>
      </c>
      <c r="AT198" s="105">
        <f>_xll.GetPrice($AT$9,,"MID",A198+3)</f>
        <v>482.5</v>
      </c>
      <c r="AU198" s="199">
        <f>_xll.GetPrice($AU$9,"WeeklyAverage","MID",$A198)</f>
        <v>500.06</v>
      </c>
      <c r="AV198" s="105">
        <f>_xll.GetPrice($AV$9,,"MID",$A198)</f>
        <v>522.5</v>
      </c>
      <c r="AW198" s="105">
        <f>_xll.GetPrice($AW$9,,"LOW",$A198)</f>
        <v>570</v>
      </c>
      <c r="AX198" s="105">
        <f>_xll.GetPrice($AX$9,,"HIGH",$A198)</f>
        <v>600</v>
      </c>
      <c r="AY198" s="105">
        <f>_xll.GetPrice($AY$9,,"MID",$A198)</f>
        <v>585</v>
      </c>
      <c r="AZ198" s="105">
        <f>_xll.GetPrice($AZ$9,,"LOW",$A198)</f>
        <v>550</v>
      </c>
      <c r="BA198" s="105">
        <f>_xll.GetPrice($BA$9,,"HIGH",$A198)</f>
        <v>550</v>
      </c>
      <c r="BB198" s="105">
        <f>_xll.GetPrice($BB$9,,"MID",$A198)</f>
        <v>550</v>
      </c>
      <c r="BC198" s="175">
        <f>_xll.GetPrice($BC$9,,"LOW",$A198+3)</f>
        <v>3600</v>
      </c>
      <c r="BD198" s="58">
        <f>_xll.GetPrice($BD$9,,"HIGH",$A198+3)</f>
        <v>3770</v>
      </c>
      <c r="BE198" s="58">
        <f>_xll.GetPrice($BE$9,,"MID",$A198+3)</f>
        <v>3685</v>
      </c>
      <c r="BH198" s="196">
        <f>_xll.GetPrice($BH$9,"WeeklyAverage","MID",$A198)</f>
        <v>483.6</v>
      </c>
      <c r="BI198" s="58">
        <f>_xll.GetPrice($BI$9,,"MID",$A198)</f>
        <v>490</v>
      </c>
      <c r="BJ198" s="58">
        <f>_xll.GetPrice($BJ$9,,"MID",$A198)</f>
        <v>35600</v>
      </c>
      <c r="BK198" s="58">
        <f>_xll.GetPrice($BK$9,,"MID",$A198)</f>
        <v>551.16</v>
      </c>
      <c r="BL198" s="182"/>
      <c r="BM198" s="58">
        <f>_xll.GetPrice($BM$9,,"MID",$A198)</f>
        <v>452.5</v>
      </c>
      <c r="BN198" s="175">
        <f>_xll.GetPrice($BN$9,,"MID",$A198)</f>
        <v>460</v>
      </c>
      <c r="BO198" s="58">
        <f>_xll.GetPrice($BO$9,,"MID",$A198)</f>
        <v>460</v>
      </c>
      <c r="BP198" s="58">
        <f>_xll.GetPrice($BP$9,,"MID",$A198)</f>
        <v>410</v>
      </c>
      <c r="BQ198" s="58">
        <f>_xll.GetPrice($BQ$9,,"MID",$A198)</f>
        <v>460</v>
      </c>
      <c r="BR198" s="19">
        <f>_xll.GetPrice($BR$9,"WeeklyAverage","MID",$A198)</f>
        <v>506.74</v>
      </c>
      <c r="BS198" s="198">
        <f>_xll.GetPrice($BS$9,,"MID",$A198)</f>
        <v>445</v>
      </c>
      <c r="BT198" s="156">
        <f>_xll.GetPrice($BT$9,,"MID",$A198)</f>
        <v>552.5</v>
      </c>
      <c r="BU198" s="165">
        <f>_xll.GetPrice($BU$9,,"LOW",$A198)</f>
        <v>430</v>
      </c>
      <c r="BV198" s="198">
        <f>_xll.GetPrice($BV$9,,"HIGH",$A198)</f>
        <v>440</v>
      </c>
      <c r="BW198" s="198">
        <f>_xll.GetPrice($BW$9,,"MID",$A198)</f>
        <v>435</v>
      </c>
      <c r="BX198" s="198">
        <f>_xll.GetPrice($BX$9,,"LOW",$A198)</f>
        <v>690</v>
      </c>
      <c r="BY198" s="198">
        <f>_xll.GetPrice($BY$9,,"HIGH",$A198)</f>
        <v>720</v>
      </c>
      <c r="BZ198" s="198">
        <f>_xll.GetPrice($BZ$9,,"MID",$A198)</f>
        <v>705</v>
      </c>
    </row>
    <row r="199" spans="1:78" x14ac:dyDescent="0.35">
      <c r="A199" s="215">
        <f t="shared" si="2"/>
        <v>44505</v>
      </c>
      <c r="B199" s="95">
        <f>_xll.GetPrice($B$9,,"MID",$A199)</f>
        <v>480</v>
      </c>
      <c r="C199" s="95">
        <f>_xll.GetPrice($C$9,,"MID",$A199)</f>
        <v>475</v>
      </c>
      <c r="D199" s="95">
        <f>_xll.GetPrice($D$9,,"MID",$A199)</f>
        <v>440</v>
      </c>
      <c r="E199" s="95">
        <f>_xll.GetPrice($E$9,,"MID",$A199)</f>
        <v>465</v>
      </c>
      <c r="F199" s="95">
        <f>_xll.GetPrice($F$9,,"MID",$A199)</f>
        <v>540</v>
      </c>
      <c r="G199" s="95">
        <f>_xll.GetPrice($G$9,,"MID",$A199)</f>
        <v>530</v>
      </c>
      <c r="H199" s="95">
        <f>_xll.GetPrice($H$9,,"MID",$A199)</f>
        <v>505</v>
      </c>
      <c r="I199" s="95">
        <f>_xll.GetPrice($I$9,,"MID",$A199)</f>
        <v>634</v>
      </c>
      <c r="J199" s="95">
        <f>_xll.GetPrice($J$9,,"MID",$A199)</f>
        <v>585</v>
      </c>
      <c r="K199" s="95">
        <f>_xll.GetPrice($K$9,,"MID",$A199)</f>
        <v>591</v>
      </c>
      <c r="L199" s="95">
        <f>_xll.GetPrice($L$9,,"MID",$A199)</f>
        <v>550</v>
      </c>
      <c r="M199" s="95">
        <f>_xll.GetPrice($M$9,,"MID",$A199)</f>
        <v>580</v>
      </c>
      <c r="N199" s="95">
        <f>_xll.GetPrice($N$9,,"MID",$A199)</f>
        <v>610</v>
      </c>
      <c r="O199" s="95">
        <f>_xll.GetPrice($O$9,,"MID",$A199)</f>
        <v>550</v>
      </c>
      <c r="P199" s="192">
        <f>_xll.GetPrice($P$9,,"MID",$A199)</f>
        <v>455</v>
      </c>
      <c r="Q199" s="70">
        <f>_xll.GetPrice($Q$9,,"MID",$A199)</f>
        <v>496</v>
      </c>
      <c r="R199" s="70">
        <f>_xll.GetPrice($R$9,,"MID",$A199)</f>
        <v>475</v>
      </c>
      <c r="S199" s="70">
        <f>_xll.GetPrice($S$9,,"MID",$A199)</f>
        <v>275</v>
      </c>
      <c r="T199" s="70">
        <f>_xll.GetPrice($T$9,,"MID",$A199)</f>
        <v>518</v>
      </c>
      <c r="U199" s="70">
        <f>_xll.GetPrice($U$9,,"MID",$A199)</f>
        <v>390</v>
      </c>
      <c r="V199" s="70">
        <f>_xll.GetPrice($V$9,,"MID",$A199)</f>
        <v>575</v>
      </c>
      <c r="W199" s="188">
        <f>_xll.GetPrice($W$9,,"LOW",$A199)</f>
        <v>550</v>
      </c>
      <c r="X199" s="105">
        <f>_xll.GetPrice($X$9,,"HIGH",$A199)</f>
        <v>570</v>
      </c>
      <c r="Y199" s="105">
        <f>_xll.GetPrice($Y$9,,"MID",$A199)</f>
        <v>560</v>
      </c>
      <c r="Z199" s="105">
        <f>_xll.GetPrice($Z$9,,"MID",$A199)</f>
        <v>505</v>
      </c>
      <c r="AA199" s="105">
        <f>_xll.GetPrice($AA$9,,"MID",$A199)</f>
        <v>528.5</v>
      </c>
      <c r="AB199" s="105">
        <f>_xll.GetPrice($AB$9,,"LOW",$A199)</f>
        <v>370</v>
      </c>
      <c r="AC199" s="105">
        <f>_xll.GetPrice($AC$9,,"HIGH",$A199)</f>
        <v>390</v>
      </c>
      <c r="AD199" s="105">
        <f>_xll.GetPrice($AD$9,,"MID",$A199)</f>
        <v>380</v>
      </c>
      <c r="AE199" s="188">
        <f>_xll.GetPrice($AE$9,,"MID",$A199)</f>
        <v>446</v>
      </c>
      <c r="AF199" s="105">
        <f>_xll.GetPrice($AF$9,,"MID",$A199)</f>
        <v>466</v>
      </c>
      <c r="AG199" s="105">
        <f>_xll.GetPrice($AG$9,,"MID",$A199)</f>
        <v>395</v>
      </c>
      <c r="AH199" s="105">
        <f>_xll.GetPrice($AH$9,,"MID",$A199)</f>
        <v>400</v>
      </c>
      <c r="AI199" s="105">
        <f>_xll.GetPrice($AI$9,,"MID",$A199)</f>
        <v>395</v>
      </c>
      <c r="AK199" s="105">
        <f>_xll.GetPrice($AK$9,,"MID",$A199)</f>
        <v>190</v>
      </c>
      <c r="AL199" s="105">
        <f>_xll.GetPrice($AL$9,,"MID",$A199)</f>
        <v>217.5</v>
      </c>
      <c r="AM199" s="105">
        <f>_xll.GetPrice($AM$9,,"MID",$A199)</f>
        <v>237.5</v>
      </c>
      <c r="AN199" s="105">
        <f>_xll.GetPrice($AN$9,,"MID",$A199)</f>
        <v>443.27</v>
      </c>
      <c r="AO199" s="105">
        <f>_xll.GetPrice($AO$9,,"MID",$A199)</f>
        <v>462</v>
      </c>
      <c r="AP199" s="105">
        <f>_xll.GetPrice($AP$9,,"LOW",$A199)</f>
        <v>580</v>
      </c>
      <c r="AQ199" s="105">
        <f>_xll.GetPrice($AQ$9,,"HIGH",$A199)</f>
        <v>585</v>
      </c>
      <c r="AR199" s="105">
        <f>_xll.GetPrice(AR$9,,"MID",$A199)</f>
        <v>582.5</v>
      </c>
      <c r="AS199" s="105">
        <f>_xll.GetPrice($AS$9,,"MID",A199+3)</f>
        <v>4685</v>
      </c>
      <c r="AT199" s="105">
        <f>_xll.GetPrice($AT$9,,"MID",A199+3)</f>
        <v>482.5</v>
      </c>
      <c r="AU199" s="199">
        <f>_xll.GetPrice($AU$9,"WeeklyAverage","MID",$A199)</f>
        <v>491.27</v>
      </c>
      <c r="AV199" s="105">
        <f>_xll.GetPrice($AV$9,,"MID",$A199)</f>
        <v>515</v>
      </c>
      <c r="AW199" s="105">
        <f>_xll.GetPrice($AW$9,,"LOW",$A199)</f>
        <v>570</v>
      </c>
      <c r="AX199" s="105">
        <f>_xll.GetPrice($AX$9,,"HIGH",$A199)</f>
        <v>600</v>
      </c>
      <c r="AY199" s="105">
        <f>_xll.GetPrice($AY$9,,"MID",$A199)</f>
        <v>585</v>
      </c>
      <c r="AZ199" s="105">
        <f>_xll.GetPrice($AZ$9,,"LOW",$A199)</f>
        <v>520</v>
      </c>
      <c r="BA199" s="105">
        <f>_xll.GetPrice($BA$9,,"HIGH",$A199)</f>
        <v>545</v>
      </c>
      <c r="BB199" s="105">
        <f>_xll.GetPrice($BB$9,,"MID",$A199)</f>
        <v>532.5</v>
      </c>
      <c r="BC199" s="175">
        <f>_xll.GetPrice($BC$9,,"LOW",$A199+3)</f>
        <v>3470</v>
      </c>
      <c r="BD199" s="58">
        <f>_xll.GetPrice($BD$9,,"HIGH",$A199+3)</f>
        <v>3660</v>
      </c>
      <c r="BE199" s="58">
        <f>_xll.GetPrice($BE$9,,"MID",$A199+3)</f>
        <v>3565</v>
      </c>
      <c r="BH199" s="196">
        <f>_xll.GetPrice($BH$9,"WeeklyAverage","MID",$A199)</f>
        <v>475.88</v>
      </c>
      <c r="BI199" s="58">
        <f>_xll.GetPrice($BI$9,,"MID",$A199)</f>
        <v>490</v>
      </c>
      <c r="BJ199" s="58">
        <f>_xll.GetPrice($BJ$9,,"MID",$A199)</f>
        <v>34600</v>
      </c>
      <c r="BK199" s="58">
        <f>_xll.GetPrice($BK$9,,"MID",$A199)</f>
        <v>548.33000000000004</v>
      </c>
      <c r="BL199" s="182"/>
      <c r="BM199" s="58">
        <f>_xll.GetPrice($BM$9,,"MID",$A199)</f>
        <v>432</v>
      </c>
      <c r="BN199" s="175">
        <f>_xll.GetPrice($BN$9,,"MID",$A199)</f>
        <v>460</v>
      </c>
      <c r="BO199" s="58">
        <f>_xll.GetPrice($BO$9,,"MID",$A199)</f>
        <v>460</v>
      </c>
      <c r="BP199" s="58">
        <f>_xll.GetPrice($BP$9,,"MID",$A199)</f>
        <v>450</v>
      </c>
      <c r="BQ199" s="58">
        <f>_xll.GetPrice($BQ$9,,"MID",$A199)</f>
        <v>460</v>
      </c>
      <c r="BR199" s="19">
        <f>_xll.GetPrice($BR$9,"WeeklyAverage","MID",$A199)</f>
        <v>498.99</v>
      </c>
      <c r="BS199" s="198">
        <f>_xll.GetPrice($BS$9,,"MID",$A199)</f>
        <v>445</v>
      </c>
      <c r="BT199" s="156">
        <f>_xll.GetPrice($BT$9,,"MID",$A199)</f>
        <v>547.5</v>
      </c>
      <c r="BU199" s="165">
        <f>_xll.GetPrice($BU$9,,"LOW",$A199)</f>
        <v>430</v>
      </c>
      <c r="BV199" s="198">
        <f>_xll.GetPrice($BV$9,,"HIGH",$A199)</f>
        <v>440</v>
      </c>
      <c r="BW199" s="198">
        <f>_xll.GetPrice($BW$9,,"MID",$A199)</f>
        <v>435</v>
      </c>
      <c r="BX199" s="198">
        <f>_xll.GetPrice($BX$9,,"LOW",$A199)</f>
        <v>690</v>
      </c>
      <c r="BY199" s="198">
        <f>_xll.GetPrice($BY$9,,"HIGH",$A199)</f>
        <v>720</v>
      </c>
      <c r="BZ199" s="198">
        <f>_xll.GetPrice($BZ$9,,"MID",$A199)</f>
        <v>705</v>
      </c>
    </row>
    <row r="200" spans="1:78" x14ac:dyDescent="0.35">
      <c r="A200" s="215">
        <f t="shared" si="2"/>
        <v>44512</v>
      </c>
      <c r="B200" s="95">
        <f>_xll.GetPrice($B$9,,"MID",$A200)</f>
        <v>480</v>
      </c>
      <c r="C200" s="95">
        <f>_xll.GetPrice($C$9,,"MID",$A200)</f>
        <v>475</v>
      </c>
      <c r="D200" s="95">
        <f>_xll.GetPrice($D$9,,"MID",$A200)</f>
        <v>440</v>
      </c>
      <c r="E200" s="95">
        <f>_xll.GetPrice($E$9,,"MID",$A200)</f>
        <v>465</v>
      </c>
      <c r="F200" s="95">
        <f>_xll.GetPrice($F$9,,"MID",$A200)</f>
        <v>540</v>
      </c>
      <c r="G200" s="95">
        <f>_xll.GetPrice($G$9,,"MID",$A200)</f>
        <v>530</v>
      </c>
      <c r="H200" s="95">
        <f>_xll.GetPrice($H$9,,"MID",$A200)</f>
        <v>505</v>
      </c>
      <c r="I200" s="95">
        <f>_xll.GetPrice($I$9,,"MID",$A200)</f>
        <v>634</v>
      </c>
      <c r="J200" s="95">
        <f>_xll.GetPrice($J$9,,"MID",$A200)</f>
        <v>585</v>
      </c>
      <c r="K200" s="95">
        <f>_xll.GetPrice($K$9,,"MID",$A200)</f>
        <v>591</v>
      </c>
      <c r="L200" s="95">
        <f>_xll.GetPrice($L$9,,"MID",$A200)</f>
        <v>550</v>
      </c>
      <c r="M200" s="95">
        <f>_xll.GetPrice($M$9,,"MID",$A200)</f>
        <v>580</v>
      </c>
      <c r="N200" s="95">
        <f>_xll.GetPrice($N$9,,"MID",$A200)</f>
        <v>610</v>
      </c>
      <c r="O200" s="95">
        <f>_xll.GetPrice($O$9,,"MID",$A200)</f>
        <v>550</v>
      </c>
      <c r="P200" s="192">
        <f>_xll.GetPrice($P$9,,"MID",$A200)</f>
        <v>445</v>
      </c>
      <c r="Q200" s="70">
        <f>_xll.GetPrice($Q$9,,"MID",$A200)</f>
        <v>485</v>
      </c>
      <c r="R200" s="70">
        <f>_xll.GetPrice($R$9,,"MID",$A200)</f>
        <v>465</v>
      </c>
      <c r="S200" s="70">
        <f>_xll.GetPrice($S$9,,"MID",$A200)</f>
        <v>275</v>
      </c>
      <c r="T200" s="70">
        <f>_xll.GetPrice($T$9,,"MID",$A200)</f>
        <v>518</v>
      </c>
      <c r="U200" s="70">
        <f>_xll.GetPrice($U$9,,"MID",$A200)</f>
        <v>390</v>
      </c>
      <c r="V200" s="70">
        <f>_xll.GetPrice($V$9,,"MID",$A200)</f>
        <v>575</v>
      </c>
      <c r="W200" s="188">
        <f>_xll.GetPrice($W$9,,"LOW",$A200)</f>
        <v>570</v>
      </c>
      <c r="X200" s="105">
        <f>_xll.GetPrice($X$9,,"HIGH",$A200)</f>
        <v>575</v>
      </c>
      <c r="Y200" s="105">
        <f>_xll.GetPrice($Y$9,,"MID",$A200)</f>
        <v>572.5</v>
      </c>
      <c r="Z200" s="105">
        <f>_xll.GetPrice($Z$9,,"MID",$A200)</f>
        <v>505</v>
      </c>
      <c r="AA200" s="105">
        <f>_xll.GetPrice($AA$9,,"MID",$A200)</f>
        <v>550</v>
      </c>
      <c r="AB200" s="105">
        <f>_xll.GetPrice($AB$9,,"LOW",$A200)</f>
        <v>370</v>
      </c>
      <c r="AC200" s="105">
        <f>_xll.GetPrice($AC$9,,"HIGH",$A200)</f>
        <v>390</v>
      </c>
      <c r="AD200" s="105">
        <f>_xll.GetPrice($AD$9,,"MID",$A200)</f>
        <v>380</v>
      </c>
      <c r="AE200" s="188">
        <f>_xll.GetPrice($AE$9,,"MID",$A200)</f>
        <v>450.5</v>
      </c>
      <c r="AF200" s="105">
        <f>_xll.GetPrice($AF$9,,"MID",$A200)</f>
        <v>470.5</v>
      </c>
      <c r="AG200" s="105">
        <f>_xll.GetPrice($AG$9,,"MID",$A200)</f>
        <v>395</v>
      </c>
      <c r="AH200" s="105">
        <f>_xll.GetPrice($AH$9,,"MID",$A200)</f>
        <v>400</v>
      </c>
      <c r="AI200" s="105">
        <f>_xll.GetPrice($AI$9,,"MID",$A200)</f>
        <v>395</v>
      </c>
      <c r="AK200" s="105">
        <f>_xll.GetPrice($AK$9,,"MID",$A200)</f>
        <v>190</v>
      </c>
      <c r="AL200" s="105">
        <f>_xll.GetPrice($AL$9,,"MID",$A200)</f>
        <v>237.5</v>
      </c>
      <c r="AM200" s="105">
        <f>_xll.GetPrice($AM$9,,"MID",$A200)</f>
        <v>257.5</v>
      </c>
      <c r="AN200" s="105">
        <f>_xll.GetPrice($AN$9,,"MID",$A200)</f>
        <v>450.81</v>
      </c>
      <c r="AO200" s="105">
        <f>_xll.GetPrice($AO$9,,"MID",$A200)</f>
        <v>465</v>
      </c>
      <c r="AP200" s="105">
        <f>_xll.GetPrice($AP$9,,"LOW",$A200)</f>
        <v>565</v>
      </c>
      <c r="AQ200" s="105">
        <f>_xll.GetPrice($AQ$9,,"HIGH",$A200)</f>
        <v>580</v>
      </c>
      <c r="AR200" s="105">
        <f>_xll.GetPrice(AR$9,,"MID",$A200)</f>
        <v>572.5</v>
      </c>
      <c r="AS200" s="105">
        <f>_xll.GetPrice($AS$9,,"MID",A200+3)</f>
        <v>4785</v>
      </c>
      <c r="AT200" s="105">
        <f>_xll.GetPrice($AT$9,,"MID",A200+3)</f>
        <v>482.5</v>
      </c>
      <c r="AU200" s="199">
        <f>_xll.GetPrice($AU$9,"WeeklyAverage","MID",$A200)</f>
        <v>495.81</v>
      </c>
      <c r="AV200" s="105">
        <f>_xll.GetPrice($AV$9,,"MID",$A200)</f>
        <v>515</v>
      </c>
      <c r="AW200" s="105">
        <f>_xll.GetPrice($AW$9,,"LOW",$A200)</f>
        <v>570</v>
      </c>
      <c r="AX200" s="105">
        <f>_xll.GetPrice($AX$9,,"HIGH",$A200)</f>
        <v>610</v>
      </c>
      <c r="AY200" s="105">
        <f>_xll.GetPrice($AY$9,,"MID",$A200)</f>
        <v>590</v>
      </c>
      <c r="AZ200" s="105">
        <f>_xll.GetPrice($AZ$9,,"LOW",$A200)</f>
        <v>520</v>
      </c>
      <c r="BA200" s="105">
        <f>_xll.GetPrice($BA$9,,"HIGH",$A200)</f>
        <v>540</v>
      </c>
      <c r="BB200" s="105">
        <f>_xll.GetPrice($BB$9,,"MID",$A200)</f>
        <v>530</v>
      </c>
      <c r="BC200" s="175">
        <f>_xll.GetPrice($BC$9,,"LOW",$A200+3)</f>
        <v>3370</v>
      </c>
      <c r="BD200" s="58">
        <f>_xll.GetPrice($BD$9,,"HIGH",$A200+3)</f>
        <v>3550</v>
      </c>
      <c r="BE200" s="58">
        <f>_xll.GetPrice($BE$9,,"MID",$A200+3)</f>
        <v>3460</v>
      </c>
      <c r="BH200" s="196">
        <f>_xll.GetPrice($BH$9,"WeeklyAverage","MID",$A200)</f>
        <v>463</v>
      </c>
      <c r="BI200" s="58">
        <f>_xll.GetPrice($BI$9,,"MID",$A200)</f>
        <v>482.5</v>
      </c>
      <c r="BJ200" s="58">
        <f>_xll.GetPrice($BJ$9,,"MID",$A200)</f>
        <v>32400</v>
      </c>
      <c r="BK200" s="58">
        <f>_xll.GetPrice($BK$9,,"MID",$A200)</f>
        <v>542.6</v>
      </c>
      <c r="BL200" s="182"/>
      <c r="BM200" s="58">
        <f>_xll.GetPrice($BM$9,,"MID",$A200)</f>
        <v>438.5</v>
      </c>
      <c r="BN200" s="175">
        <f>_xll.GetPrice($BN$9,,"MID",$A200)</f>
        <v>460</v>
      </c>
      <c r="BO200" s="58">
        <f>_xll.GetPrice($BO$9,,"MID",$A200)</f>
        <v>460</v>
      </c>
      <c r="BP200" s="58">
        <f>_xll.GetPrice($BP$9,,"MID",$A200)</f>
        <v>450</v>
      </c>
      <c r="BQ200" s="58">
        <f>_xll.GetPrice($BQ$9,,"MID",$A200)</f>
        <v>460</v>
      </c>
      <c r="BR200" s="19">
        <f>_xll.GetPrice($BR$9,"WeeklyAverage","MID",$A200)</f>
        <v>503.78</v>
      </c>
      <c r="BS200" s="198">
        <f>_xll.GetPrice($BS$9,,"MID",$A200)</f>
        <v>445</v>
      </c>
      <c r="BT200" s="156">
        <f>_xll.GetPrice($BT$9,,"MID",$A200)</f>
        <v>537.5</v>
      </c>
      <c r="BU200" s="165">
        <f>_xll.GetPrice($BU$9,,"LOW",$A200)</f>
        <v>460</v>
      </c>
      <c r="BV200" s="198">
        <f>_xll.GetPrice($BV$9,,"HIGH",$A200)</f>
        <v>470</v>
      </c>
      <c r="BW200" s="198">
        <f>_xll.GetPrice($BW$9,,"MID",$A200)</f>
        <v>465</v>
      </c>
      <c r="BX200" s="198">
        <f>_xll.GetPrice($BX$9,,"LOW",$A200)</f>
        <v>690</v>
      </c>
      <c r="BY200" s="198">
        <f>_xll.GetPrice($BY$9,,"HIGH",$A200)</f>
        <v>720</v>
      </c>
      <c r="BZ200" s="198">
        <f>_xll.GetPrice($BZ$9,,"MID",$A200)</f>
        <v>705</v>
      </c>
    </row>
    <row r="201" spans="1:78" x14ac:dyDescent="0.35">
      <c r="A201" s="215">
        <f t="shared" si="2"/>
        <v>44519</v>
      </c>
      <c r="B201" s="95">
        <f>_xll.GetPrice($B$9,,"MID",$A201)</f>
        <v>480</v>
      </c>
      <c r="C201" s="95">
        <f>_xll.GetPrice($C$9,,"MID",$A201)</f>
        <v>475</v>
      </c>
      <c r="D201" s="95">
        <f>_xll.GetPrice($D$9,,"MID",$A201)</f>
        <v>440</v>
      </c>
      <c r="E201" s="95">
        <f>_xll.GetPrice($E$9,,"MID",$A201)</f>
        <v>465</v>
      </c>
      <c r="F201" s="95">
        <f>_xll.GetPrice($F$9,,"MID",$A201)</f>
        <v>540</v>
      </c>
      <c r="G201" s="95">
        <f>_xll.GetPrice($G$9,,"MID",$A201)</f>
        <v>530</v>
      </c>
      <c r="H201" s="95">
        <f>_xll.GetPrice($H$9,,"MID",$A201)</f>
        <v>505</v>
      </c>
      <c r="I201" s="95">
        <f>_xll.GetPrice($I$9,,"MID",$A201)</f>
        <v>634</v>
      </c>
      <c r="J201" s="95">
        <f>_xll.GetPrice($J$9,,"MID",$A201)</f>
        <v>585</v>
      </c>
      <c r="K201" s="95">
        <f>_xll.GetPrice($K$9,,"MID",$A201)</f>
        <v>591</v>
      </c>
      <c r="L201" s="95">
        <f>_xll.GetPrice($L$9,,"MID",$A201)</f>
        <v>550</v>
      </c>
      <c r="M201" s="95">
        <f>_xll.GetPrice($M$9,,"MID",$A201)</f>
        <v>580</v>
      </c>
      <c r="N201" s="95">
        <f>_xll.GetPrice($N$9,,"MID",$A201)</f>
        <v>610</v>
      </c>
      <c r="O201" s="95">
        <f>_xll.GetPrice($O$9,,"MID",$A201)</f>
        <v>550</v>
      </c>
      <c r="P201" s="192">
        <f>_xll.GetPrice($P$9,,"MID",$A201)</f>
        <v>453.5</v>
      </c>
      <c r="Q201" s="70">
        <f>_xll.GetPrice($Q$9,,"MID",$A201)</f>
        <v>485</v>
      </c>
      <c r="R201" s="70">
        <f>_xll.GetPrice($R$9,,"MID",$A201)</f>
        <v>473.5</v>
      </c>
      <c r="S201" s="70">
        <f>_xll.GetPrice($S$9,,"MID",$A201)</f>
        <v>280</v>
      </c>
      <c r="T201" s="70">
        <f>_xll.GetPrice($T$9,,"MID",$A201)</f>
        <v>518</v>
      </c>
      <c r="U201" s="70">
        <f>_xll.GetPrice($U$9,,"MID",$A201)</f>
        <v>390</v>
      </c>
      <c r="V201" s="70">
        <f>_xll.GetPrice($V$9,,"MID",$A201)</f>
        <v>575</v>
      </c>
      <c r="W201" s="188">
        <f>_xll.GetPrice($W$9,,"LOW",$A201)</f>
        <v>575</v>
      </c>
      <c r="X201" s="105">
        <f>_xll.GetPrice($X$9,,"HIGH",$A201)</f>
        <v>580</v>
      </c>
      <c r="Y201" s="105">
        <f>_xll.GetPrice($Y$9,,"MID",$A201)</f>
        <v>577.5</v>
      </c>
      <c r="Z201" s="105">
        <f>_xll.GetPrice($Z$9,,"MID",$A201)</f>
        <v>505</v>
      </c>
      <c r="AA201" s="105">
        <f>_xll.GetPrice($AA$9,,"MID",$A201)</f>
        <v>557.5</v>
      </c>
      <c r="AB201" s="105">
        <f>_xll.GetPrice($AB$9,,"LOW",$A201)</f>
        <v>370</v>
      </c>
      <c r="AC201" s="105">
        <f>_xll.GetPrice($AC$9,,"HIGH",$A201)</f>
        <v>390</v>
      </c>
      <c r="AD201" s="105">
        <f>_xll.GetPrice($AD$9,,"MID",$A201)</f>
        <v>380</v>
      </c>
      <c r="AE201" s="188">
        <f>_xll.GetPrice($AE$9,,"MID",$A201)</f>
        <v>453</v>
      </c>
      <c r="AF201" s="105">
        <f>_xll.GetPrice($AF$9,,"MID",$A201)</f>
        <v>471</v>
      </c>
      <c r="AG201" s="105">
        <f>_xll.GetPrice($AG$9,,"MID",$A201)</f>
        <v>420</v>
      </c>
      <c r="AH201" s="105">
        <f>_xll.GetPrice($AH$9,,"MID",$A201)</f>
        <v>432.5</v>
      </c>
      <c r="AI201" s="105">
        <f>_xll.GetPrice($AI$9,,"MID",$A201)</f>
        <v>400</v>
      </c>
      <c r="AK201" s="105">
        <f>_xll.GetPrice($AK$9,,"MID",$A201)</f>
        <v>190</v>
      </c>
      <c r="AL201" s="105">
        <f>_xll.GetPrice($AL$9,,"MID",$A201)</f>
        <v>237.5</v>
      </c>
      <c r="AM201" s="105">
        <f>_xll.GetPrice($AM$9,,"MID",$A201)</f>
        <v>257.5</v>
      </c>
      <c r="AN201" s="105">
        <f>_xll.GetPrice($AN$9,,"MID",$A201)</f>
        <v>450.02</v>
      </c>
      <c r="AO201" s="105">
        <f>_xll.GetPrice($AO$9,,"MID",$A201)</f>
        <v>468</v>
      </c>
      <c r="AP201" s="105">
        <f>_xll.GetPrice($AP$9,,"LOW",$A201)</f>
        <v>565</v>
      </c>
      <c r="AQ201" s="105">
        <f>_xll.GetPrice($AQ$9,,"HIGH",$A201)</f>
        <v>585</v>
      </c>
      <c r="AR201" s="105">
        <f>_xll.GetPrice(AR$9,,"MID",$A201)</f>
        <v>575</v>
      </c>
      <c r="AS201" s="105">
        <f>_xll.GetPrice($AS$9,,"MID",A201+3)</f>
        <v>4935</v>
      </c>
      <c r="AT201" s="105">
        <f>_xll.GetPrice($AT$9,,"MID",A201+3)</f>
        <v>482.5</v>
      </c>
      <c r="AU201" s="199">
        <f>_xll.GetPrice($AU$9,"WeeklyAverage","MID",$A201)</f>
        <v>488.02</v>
      </c>
      <c r="AV201" s="105">
        <f>_xll.GetPrice($AV$9,,"MID",$A201)</f>
        <v>513</v>
      </c>
      <c r="AW201" s="105">
        <f>_xll.GetPrice($AW$9,,"LOW",$A201)</f>
        <v>570</v>
      </c>
      <c r="AX201" s="105">
        <f>_xll.GetPrice($AX$9,,"HIGH",$A201)</f>
        <v>610</v>
      </c>
      <c r="AY201" s="105">
        <f>_xll.GetPrice($AY$9,,"MID",$A201)</f>
        <v>590</v>
      </c>
      <c r="AZ201" s="105">
        <f>_xll.GetPrice($AZ$9,,"LOW",$A201)</f>
        <v>530</v>
      </c>
      <c r="BA201" s="105">
        <f>_xll.GetPrice($BA$9,,"HIGH",$A201)</f>
        <v>540</v>
      </c>
      <c r="BB201" s="105">
        <f>_xll.GetPrice($BB$9,,"MID",$A201)</f>
        <v>535</v>
      </c>
      <c r="BC201" s="175">
        <f>_xll.GetPrice($BC$9,,"LOW",$A201+3)</f>
        <v>3150</v>
      </c>
      <c r="BD201" s="58">
        <f>_xll.GetPrice($BD$9,,"HIGH",$A201+3)</f>
        <v>3340</v>
      </c>
      <c r="BE201" s="58">
        <f>_xll.GetPrice($BE$9,,"MID",$A201+3)</f>
        <v>3245</v>
      </c>
      <c r="BH201" s="196">
        <f>_xll.GetPrice($BH$9,"WeeklyAverage","MID",$A201)</f>
        <v>451.3</v>
      </c>
      <c r="BI201" s="58">
        <f>_xll.GetPrice($BI$9,,"MID",$A201)</f>
        <v>472.5</v>
      </c>
      <c r="BJ201" s="58">
        <f>_xll.GetPrice($BJ$9,,"MID",$A201)</f>
        <v>31400</v>
      </c>
      <c r="BK201" s="58">
        <f>_xll.GetPrice($BK$9,,"MID",$A201)</f>
        <v>547.15</v>
      </c>
      <c r="BL201" s="182"/>
      <c r="BM201" s="58">
        <f>_xll.GetPrice($BM$9,,"MID",$A201)</f>
        <v>448</v>
      </c>
      <c r="BN201" s="175">
        <f>_xll.GetPrice($BN$9,,"MID",$A201)</f>
        <v>487.5</v>
      </c>
      <c r="BO201" s="58">
        <f>_xll.GetPrice($BO$9,,"MID",$A201)</f>
        <v>470</v>
      </c>
      <c r="BP201" s="58">
        <f>_xll.GetPrice($BP$9,,"MID",$A201)</f>
        <v>450</v>
      </c>
      <c r="BQ201" s="58">
        <f>_xll.GetPrice($BQ$9,,"MID",$A201)</f>
        <v>460</v>
      </c>
      <c r="BR201" s="19">
        <f>_xll.GetPrice($BR$9,"WeeklyAverage","MID",$A201)</f>
        <v>495.99</v>
      </c>
      <c r="BS201" s="198">
        <f>_xll.GetPrice($BS$9,,"MID",$A201)</f>
        <v>455</v>
      </c>
      <c r="BT201" s="156">
        <f>_xll.GetPrice($BT$9,,"MID",$A201)</f>
        <v>537.5</v>
      </c>
      <c r="BU201" s="165">
        <f>_xll.GetPrice($BU$9,,"LOW",$A201)</f>
        <v>460</v>
      </c>
      <c r="BV201" s="198">
        <f>_xll.GetPrice($BV$9,,"HIGH",$A201)</f>
        <v>470</v>
      </c>
      <c r="BW201" s="198">
        <f>_xll.GetPrice($BW$9,,"MID",$A201)</f>
        <v>465</v>
      </c>
      <c r="BX201" s="198">
        <f>_xll.GetPrice($BX$9,,"LOW",$A201)</f>
        <v>690</v>
      </c>
      <c r="BY201" s="198">
        <f>_xll.GetPrice($BY$9,,"HIGH",$A201)</f>
        <v>720</v>
      </c>
      <c r="BZ201" s="198">
        <f>_xll.GetPrice($BZ$9,,"MID",$A201)</f>
        <v>705</v>
      </c>
    </row>
    <row r="202" spans="1:78" x14ac:dyDescent="0.35">
      <c r="A202" s="215">
        <f t="shared" si="2"/>
        <v>44526</v>
      </c>
      <c r="B202" s="95">
        <f>_xll.GetPrice($B$9,,"MID",$A202)</f>
        <v>480</v>
      </c>
      <c r="C202" s="95">
        <f>_xll.GetPrice($C$9,,"MID",$A202)</f>
        <v>475</v>
      </c>
      <c r="D202" s="95">
        <f>_xll.GetPrice($D$9,,"MID",$A202)</f>
        <v>440</v>
      </c>
      <c r="E202" s="95">
        <f>_xll.GetPrice($E$9,,"MID",$A202)</f>
        <v>465</v>
      </c>
      <c r="F202" s="95">
        <f>_xll.GetPrice($F$9,,"MID",$A202)</f>
        <v>540</v>
      </c>
      <c r="G202" s="95">
        <f>_xll.GetPrice($G$9,,"MID",$A202)</f>
        <v>530</v>
      </c>
      <c r="H202" s="95">
        <f>_xll.GetPrice($H$9,,"MID",$A202)</f>
        <v>505</v>
      </c>
      <c r="I202" s="95">
        <f>_xll.GetPrice($I$9,,"MID",$A202)</f>
        <v>634</v>
      </c>
      <c r="J202" s="95">
        <f>_xll.GetPrice($J$9,,"MID",$A202)</f>
        <v>585</v>
      </c>
      <c r="K202" s="95">
        <f>_xll.GetPrice($K$9,,"MID",$A202)</f>
        <v>591</v>
      </c>
      <c r="L202" s="95">
        <f>_xll.GetPrice($L$9,,"MID",$A202)</f>
        <v>550</v>
      </c>
      <c r="M202" s="95">
        <f>_xll.GetPrice($M$9,,"MID",$A202)</f>
        <v>580</v>
      </c>
      <c r="N202" s="95">
        <f>_xll.GetPrice($N$9,,"MID",$A202)</f>
        <v>610</v>
      </c>
      <c r="O202" s="95">
        <f>_xll.GetPrice($O$9,,"MID",$A202)</f>
        <v>550</v>
      </c>
      <c r="P202" s="192">
        <f>_xll.GetPrice($P$9,,"MID",$A202)</f>
        <v>453.5</v>
      </c>
      <c r="Q202" s="70">
        <f>_xll.GetPrice($Q$9,,"MID",$A202)</f>
        <v>485</v>
      </c>
      <c r="R202" s="70">
        <f>_xll.GetPrice($R$9,,"MID",$A202)</f>
        <v>473.5</v>
      </c>
      <c r="S202" s="70">
        <f>_xll.GetPrice($S$9,,"MID",$A202)</f>
        <v>280</v>
      </c>
      <c r="T202" s="70">
        <f>_xll.GetPrice($T$9,,"MID",$A202)</f>
        <v>518</v>
      </c>
      <c r="U202" s="70">
        <f>_xll.GetPrice($U$9,,"MID",$A202)</f>
        <v>390</v>
      </c>
      <c r="V202" s="70">
        <f>_xll.GetPrice($V$9,,"MID",$A202)</f>
        <v>575</v>
      </c>
      <c r="W202" s="188">
        <f>_xll.GetPrice($W$9,,"LOW",$A202)</f>
        <v>570</v>
      </c>
      <c r="X202" s="105">
        <f>_xll.GetPrice($X$9,,"HIGH",$A202)</f>
        <v>570</v>
      </c>
      <c r="Y202" s="105">
        <f>_xll.GetPrice($Y$9,,"MID",$A202)</f>
        <v>570</v>
      </c>
      <c r="Z202" s="105">
        <f>_xll.GetPrice($Z$9,,"MID",$A202)</f>
        <v>505</v>
      </c>
      <c r="AA202" s="105">
        <f>_xll.GetPrice($AA$9,,"MID",$A202)</f>
        <v>550</v>
      </c>
      <c r="AB202" s="105">
        <f>_xll.GetPrice($AB$9,,"LOW",$A202)</f>
        <v>370</v>
      </c>
      <c r="AC202" s="105">
        <f>_xll.GetPrice($AC$9,,"HIGH",$A202)</f>
        <v>390</v>
      </c>
      <c r="AD202" s="105">
        <f>_xll.GetPrice($AD$9,,"MID",$A202)</f>
        <v>380</v>
      </c>
      <c r="AE202" s="188">
        <f>_xll.GetPrice($AE$9,,"MID",$A202)</f>
        <v>456</v>
      </c>
      <c r="AF202" s="105">
        <f>_xll.GetPrice($AF$9,,"MID",$A202)</f>
        <v>476</v>
      </c>
      <c r="AG202" s="105">
        <f>_xll.GetPrice($AG$9,,"MID",$A202)</f>
        <v>420</v>
      </c>
      <c r="AH202" s="105">
        <f>_xll.GetPrice($AH$9,,"MID",$A202)</f>
        <v>432.5</v>
      </c>
      <c r="AI202" s="105">
        <f>_xll.GetPrice($AI$9,,"MID",$A202)</f>
        <v>400</v>
      </c>
      <c r="AK202" s="105">
        <f>_xll.GetPrice($AK$9,,"MID",$A202)</f>
        <v>192.5</v>
      </c>
      <c r="AL202" s="105">
        <f>_xll.GetPrice($AL$9,,"MID",$A202)</f>
        <v>237.5</v>
      </c>
      <c r="AM202" s="105">
        <f>_xll.GetPrice($AM$9,,"MID",$A202)</f>
        <v>257.5</v>
      </c>
      <c r="AN202" s="105">
        <f>_xll.GetPrice($AN$9,,"MID",$A202)</f>
        <v>452.39</v>
      </c>
      <c r="AO202" s="105">
        <f>_xll.GetPrice($AO$9,,"MID",$A202)</f>
        <v>472</v>
      </c>
      <c r="AP202" s="105">
        <f>_xll.GetPrice($AP$9,,"LOW",$A202)</f>
        <v>565</v>
      </c>
      <c r="AQ202" s="105">
        <f>_xll.GetPrice($AQ$9,,"HIGH",$A202)</f>
        <v>585</v>
      </c>
      <c r="AR202" s="105">
        <f>_xll.GetPrice(AR$9,,"MID",$A202)</f>
        <v>575</v>
      </c>
      <c r="AS202" s="105">
        <f>_xll.GetPrice($AS$9,,"MID",A202+3)</f>
        <v>5690</v>
      </c>
      <c r="AT202" s="105">
        <f>_xll.GetPrice($AT$9,,"MID",A202+3)</f>
        <v>485</v>
      </c>
      <c r="AU202" s="199">
        <f>_xll.GetPrice($AU$9,"WeeklyAverage","MID",$A202)</f>
        <v>490.39</v>
      </c>
      <c r="AV202" s="105">
        <f>_xll.GetPrice($AV$9,,"MID",$A202)</f>
        <v>515</v>
      </c>
      <c r="AW202" s="105">
        <f>_xll.GetPrice($AW$9,,"LOW",$A202)</f>
        <v>550</v>
      </c>
      <c r="AX202" s="105">
        <f>_xll.GetPrice($AX$9,,"HIGH",$A202)</f>
        <v>570</v>
      </c>
      <c r="AY202" s="105">
        <f>_xll.GetPrice($AY$9,,"MID",$A202)</f>
        <v>560</v>
      </c>
      <c r="AZ202" s="105">
        <f>_xll.GetPrice($AZ$9,,"LOW",$A202)</f>
        <v>520</v>
      </c>
      <c r="BA202" s="105">
        <f>_xll.GetPrice($BA$9,,"HIGH",$A202)</f>
        <v>540</v>
      </c>
      <c r="BB202" s="105">
        <f>_xll.GetPrice($BB$9,,"MID",$A202)</f>
        <v>530</v>
      </c>
      <c r="BC202" s="175">
        <f>_xll.GetPrice($BC$9,,"LOW",$A202+3)</f>
        <v>3150</v>
      </c>
      <c r="BD202" s="58">
        <f>_xll.GetPrice($BD$9,,"HIGH",$A202+3)</f>
        <v>3340</v>
      </c>
      <c r="BE202" s="58">
        <f>_xll.GetPrice($BE$9,,"MID",$A202+3)</f>
        <v>3245</v>
      </c>
      <c r="BH202" s="196">
        <f>_xll.GetPrice($BH$9,"WeeklyAverage","MID",$A202)</f>
        <v>450</v>
      </c>
      <c r="BI202" s="58">
        <f>_xll.GetPrice($BI$9,,"MID",$A202)</f>
        <v>465</v>
      </c>
      <c r="BJ202" s="58">
        <f>_xll.GetPrice($BJ$9,,"MID",$A202)</f>
        <v>30400</v>
      </c>
      <c r="BK202" s="58">
        <f>_xll.GetPrice($BK$9,,"MID",$A202)</f>
        <v>543.23</v>
      </c>
      <c r="BL202" s="182"/>
      <c r="BM202" s="58">
        <f>_xll.GetPrice($BM$9,,"MID",$A202)</f>
        <v>444</v>
      </c>
      <c r="BN202" s="175">
        <f>_xll.GetPrice($BN$9,,"MID",$A202)</f>
        <v>487.5</v>
      </c>
      <c r="BO202" s="58">
        <f>_xll.GetPrice($BO$9,,"MID",$A202)</f>
        <v>470</v>
      </c>
      <c r="BP202" s="58">
        <f>_xll.GetPrice($BP$9,,"MID",$A202)</f>
        <v>450</v>
      </c>
      <c r="BQ202" s="58">
        <f>_xll.GetPrice($BQ$9,,"MID",$A202)</f>
        <v>460</v>
      </c>
      <c r="BR202" s="19">
        <f>_xll.GetPrice($BR$9,"WeeklyAverage","MID",$A202)</f>
        <v>498.36</v>
      </c>
      <c r="BS202" s="198">
        <f>_xll.GetPrice($BS$9,,"MID",$A202)</f>
        <v>455</v>
      </c>
      <c r="BT202" s="156">
        <f>_xll.GetPrice($BT$9,,"MID",$A202)</f>
        <v>530</v>
      </c>
      <c r="BU202" s="165">
        <f>_xll.GetPrice($BU$9,,"LOW",$A202)</f>
        <v>470</v>
      </c>
      <c r="BV202" s="198">
        <f>_xll.GetPrice($BV$9,,"HIGH",$A202)</f>
        <v>480</v>
      </c>
      <c r="BW202" s="198">
        <f>_xll.GetPrice($BW$9,,"MID",$A202)</f>
        <v>475</v>
      </c>
      <c r="BX202" s="198">
        <f>_xll.GetPrice($BX$9,,"LOW",$A202)</f>
        <v>710</v>
      </c>
      <c r="BY202" s="198">
        <f>_xll.GetPrice($BY$9,,"HIGH",$A202)</f>
        <v>740</v>
      </c>
      <c r="BZ202" s="198">
        <f>_xll.GetPrice($BZ$9,,"MID",$A202)</f>
        <v>725</v>
      </c>
    </row>
    <row r="203" spans="1:78" x14ac:dyDescent="0.35">
      <c r="A203" s="215">
        <f t="shared" si="2"/>
        <v>44533</v>
      </c>
      <c r="B203" s="95">
        <f>_xll.GetPrice($B$9,,"MID",$A203)</f>
        <v>480</v>
      </c>
      <c r="C203" s="95">
        <f>_xll.GetPrice($C$9,,"MID",$A203)</f>
        <v>475</v>
      </c>
      <c r="D203" s="95">
        <f>_xll.GetPrice($D$9,,"MID",$A203)</f>
        <v>440</v>
      </c>
      <c r="E203" s="95">
        <f>_xll.GetPrice($E$9,,"MID",$A203)</f>
        <v>465</v>
      </c>
      <c r="F203" s="95">
        <f>_xll.GetPrice($F$9,,"MID",$A203)</f>
        <v>540</v>
      </c>
      <c r="G203" s="95">
        <f>_xll.GetPrice($G$9,,"MID",$A203)</f>
        <v>530</v>
      </c>
      <c r="H203" s="95">
        <f>_xll.GetPrice($H$9,,"MID",$A203)</f>
        <v>505</v>
      </c>
      <c r="I203" s="95">
        <f>_xll.GetPrice($I$9,,"MID",$A203)</f>
        <v>634</v>
      </c>
      <c r="J203" s="95">
        <f>_xll.GetPrice($J$9,,"MID",$A203)</f>
        <v>585</v>
      </c>
      <c r="K203" s="95">
        <f>_xll.GetPrice($K$9,,"MID",$A203)</f>
        <v>591</v>
      </c>
      <c r="L203" s="95">
        <f>_xll.GetPrice($L$9,,"MID",$A203)</f>
        <v>550</v>
      </c>
      <c r="M203" s="95">
        <f>_xll.GetPrice($M$9,,"MID",$A203)</f>
        <v>580</v>
      </c>
      <c r="N203" s="95">
        <f>_xll.GetPrice($N$9,,"MID",$A203)</f>
        <v>610</v>
      </c>
      <c r="O203" s="95">
        <f>_xll.GetPrice($O$9,,"MID",$A203)</f>
        <v>550</v>
      </c>
      <c r="P203" s="192">
        <f>_xll.GetPrice($P$9,,"MID",$A203)</f>
        <v>442.5</v>
      </c>
      <c r="Q203" s="70">
        <f>_xll.GetPrice($Q$9,,"MID",$A203)</f>
        <v>475</v>
      </c>
      <c r="R203" s="70">
        <f>_xll.GetPrice($R$9,,"MID",$A203)</f>
        <v>462.5</v>
      </c>
      <c r="S203" s="70">
        <f>_xll.GetPrice($S$9,,"MID",$A203)</f>
        <v>280</v>
      </c>
      <c r="T203" s="70">
        <f>_xll.GetPrice($T$9,,"MID",$A203)</f>
        <v>518</v>
      </c>
      <c r="U203" s="70">
        <f>_xll.GetPrice($U$9,,"MID",$A203)</f>
        <v>390</v>
      </c>
      <c r="V203" s="70">
        <f>_xll.GetPrice($V$9,,"MID",$A203)</f>
        <v>575</v>
      </c>
      <c r="W203" s="188">
        <f>_xll.GetPrice($W$9,,"LOW",$A203)</f>
        <v>560</v>
      </c>
      <c r="X203" s="105">
        <f>_xll.GetPrice($X$9,,"HIGH",$A203)</f>
        <v>570</v>
      </c>
      <c r="Y203" s="105">
        <f>_xll.GetPrice($Y$9,,"MID",$A203)</f>
        <v>565</v>
      </c>
      <c r="Z203" s="105">
        <f>_xll.GetPrice($Z$9,,"MID",$A203)</f>
        <v>500</v>
      </c>
      <c r="AA203" s="105">
        <f>_xll.GetPrice($AA$9,,"MID",$A203)</f>
        <v>545</v>
      </c>
      <c r="AB203" s="105">
        <f>_xll.GetPrice($AB$9,,"LOW",$A203)</f>
        <v>370</v>
      </c>
      <c r="AC203" s="105">
        <f>_xll.GetPrice($AC$9,,"HIGH",$A203)</f>
        <v>390</v>
      </c>
      <c r="AD203" s="105">
        <f>_xll.GetPrice($AD$9,,"MID",$A203)</f>
        <v>380</v>
      </c>
      <c r="AE203" s="188">
        <f>_xll.GetPrice($AE$9,,"MID",$A203)</f>
        <v>441.5</v>
      </c>
      <c r="AF203" s="105">
        <f>_xll.GetPrice($AF$9,,"MID",$A203)</f>
        <v>461.5</v>
      </c>
      <c r="AG203" s="105">
        <f>_xll.GetPrice($AG$9,,"MID",$A203)</f>
        <v>420</v>
      </c>
      <c r="AH203" s="105">
        <f>_xll.GetPrice($AH$9,,"MID",$A203)</f>
        <v>432.5</v>
      </c>
      <c r="AI203" s="105">
        <f>_xll.GetPrice($AI$9,,"MID",$A203)</f>
        <v>400</v>
      </c>
      <c r="AK203" s="105">
        <f>_xll.GetPrice($AK$9,,"MID",$A203)</f>
        <v>192.5</v>
      </c>
      <c r="AL203" s="105">
        <f>_xll.GetPrice($AL$9,,"MID",$A203)</f>
        <v>237.5</v>
      </c>
      <c r="AM203" s="105">
        <f>_xll.GetPrice($AM$9,,"MID",$A203)</f>
        <v>257.5</v>
      </c>
      <c r="AN203" s="105">
        <f>_xll.GetPrice($AN$9,,"MID",$A203)</f>
        <v>444.15</v>
      </c>
      <c r="AO203" s="105">
        <f>_xll.GetPrice($AO$9,,"MID",$A203)</f>
        <v>457</v>
      </c>
      <c r="AP203" s="105">
        <f>_xll.GetPrice($AP$9,,"LOW",$A203)</f>
        <v>565</v>
      </c>
      <c r="AQ203" s="105">
        <f>_xll.GetPrice($AQ$9,,"HIGH",$A203)</f>
        <v>580</v>
      </c>
      <c r="AR203" s="105">
        <f>_xll.GetPrice(AR$9,,"MID",$A203)</f>
        <v>572.5</v>
      </c>
      <c r="AS203" s="105">
        <f>_xll.GetPrice($AS$9,,"MID",A203+3)</f>
        <v>6240</v>
      </c>
      <c r="AT203" s="105">
        <f>_xll.GetPrice($AT$9,,"MID",A203+3)</f>
        <v>482.5</v>
      </c>
      <c r="AU203" s="199">
        <f>_xll.GetPrice($AU$9,"WeeklyAverage","MID",$A203)</f>
        <v>482.15</v>
      </c>
      <c r="AV203" s="105">
        <f>_xll.GetPrice($AV$9,,"MID",$A203)</f>
        <v>500</v>
      </c>
      <c r="AW203" s="105">
        <f>_xll.GetPrice($AW$9,,"LOW",$A203)</f>
        <v>550</v>
      </c>
      <c r="AX203" s="105">
        <f>_xll.GetPrice($AX$9,,"HIGH",$A203)</f>
        <v>570</v>
      </c>
      <c r="AY203" s="105">
        <f>_xll.GetPrice($AY$9,,"MID",$A203)</f>
        <v>560</v>
      </c>
      <c r="AZ203" s="105">
        <f>_xll.GetPrice($AZ$9,,"LOW",$A203)</f>
        <v>515</v>
      </c>
      <c r="BA203" s="105">
        <f>_xll.GetPrice($BA$9,,"HIGH",$A203)</f>
        <v>535</v>
      </c>
      <c r="BB203" s="105">
        <f>_xll.GetPrice($BB$9,,"MID",$A203)</f>
        <v>525</v>
      </c>
      <c r="BC203" s="175">
        <f>_xll.GetPrice($BC$9,,"LOW",$A203+3)</f>
        <v>3190</v>
      </c>
      <c r="BD203" s="58">
        <f>_xll.GetPrice($BD$9,,"HIGH",$A203+3)</f>
        <v>3340</v>
      </c>
      <c r="BE203" s="58">
        <f>_xll.GetPrice($BE$9,,"MID",$A203+3)</f>
        <v>3265</v>
      </c>
      <c r="BH203" s="196">
        <f>_xll.GetPrice($BH$9,"WeeklyAverage","MID",$A203)</f>
        <v>455.7</v>
      </c>
      <c r="BI203" s="58">
        <f>_xll.GetPrice($BI$9,,"MID",$A203)</f>
        <v>460</v>
      </c>
      <c r="BJ203" s="58">
        <f>_xll.GetPrice($BJ$9,,"MID",$A203)</f>
        <v>29300</v>
      </c>
      <c r="BK203" s="58">
        <f>_xll.GetPrice($BK$9,,"MID",$A203)</f>
        <v>538.96</v>
      </c>
      <c r="BL203" s="182"/>
      <c r="BM203" s="58">
        <f>_xll.GetPrice($BM$9,,"MID",$A203)</f>
        <v>429.5</v>
      </c>
      <c r="BN203" s="175">
        <f>_xll.GetPrice($BN$9,,"MID",$A203)</f>
        <v>487.5</v>
      </c>
      <c r="BO203" s="58">
        <f>_xll.GetPrice($BO$9,,"MID",$A203)</f>
        <v>470</v>
      </c>
      <c r="BP203" s="58">
        <f>_xll.GetPrice($BP$9,,"MID",$A203)</f>
        <v>450</v>
      </c>
      <c r="BQ203" s="58">
        <f>_xll.GetPrice($BQ$9,,"MID",$A203)</f>
        <v>492.5</v>
      </c>
      <c r="BR203" s="19">
        <f>_xll.GetPrice($BR$9,"WeeklyAverage","MID",$A203)</f>
        <v>490.04</v>
      </c>
      <c r="BS203" s="198">
        <f>_xll.GetPrice($BS$9,,"MID",$A203)</f>
        <v>455</v>
      </c>
      <c r="BT203" s="156">
        <f>_xll.GetPrice($BT$9,,"MID",$A203)</f>
        <v>527.5</v>
      </c>
      <c r="BU203" s="165">
        <f>_xll.GetPrice($BU$9,,"LOW",$A203)</f>
        <v>490</v>
      </c>
      <c r="BV203" s="198">
        <f>_xll.GetPrice($BV$9,,"HIGH",$A203)</f>
        <v>520</v>
      </c>
      <c r="BW203" s="198">
        <f>_xll.GetPrice($BW$9,,"MID",$A203)</f>
        <v>505</v>
      </c>
      <c r="BX203" s="198">
        <f>_xll.GetPrice($BX$9,,"LOW",$A203)</f>
        <v>710</v>
      </c>
      <c r="BY203" s="198">
        <f>_xll.GetPrice($BY$9,,"HIGH",$A203)</f>
        <v>740</v>
      </c>
      <c r="BZ203" s="198">
        <f>_xll.GetPrice($BZ$9,,"MID",$A203)</f>
        <v>725</v>
      </c>
    </row>
    <row r="204" spans="1:78" x14ac:dyDescent="0.35">
      <c r="A204" s="215">
        <f t="shared" si="2"/>
        <v>44540</v>
      </c>
      <c r="B204" s="95">
        <f>_xll.GetPrice($B$9,,"MID",$A204)</f>
        <v>480</v>
      </c>
      <c r="C204" s="95">
        <f>_xll.GetPrice($C$9,,"MID",$A204)</f>
        <v>475</v>
      </c>
      <c r="D204" s="95">
        <f>_xll.GetPrice($D$9,,"MID",$A204)</f>
        <v>440</v>
      </c>
      <c r="E204" s="95">
        <f>_xll.GetPrice($E$9,,"MID",$A204)</f>
        <v>465</v>
      </c>
      <c r="F204" s="95">
        <f>_xll.GetPrice($F$9,,"MID",$A204)</f>
        <v>540</v>
      </c>
      <c r="G204" s="95">
        <f>_xll.GetPrice($G$9,,"MID",$A204)</f>
        <v>530</v>
      </c>
      <c r="H204" s="95">
        <f>_xll.GetPrice($H$9,,"MID",$A204)</f>
        <v>515</v>
      </c>
      <c r="I204" s="95">
        <f>_xll.GetPrice($I$9,,"MID",$A204)</f>
        <v>634</v>
      </c>
      <c r="J204" s="95">
        <f>_xll.GetPrice($J$9,,"MID",$A204)</f>
        <v>585</v>
      </c>
      <c r="K204" s="95">
        <f>_xll.GetPrice($K$9,,"MID",$A204)</f>
        <v>591</v>
      </c>
      <c r="L204" s="95">
        <f>_xll.GetPrice($L$9,,"MID",$A204)</f>
        <v>550</v>
      </c>
      <c r="M204" s="95">
        <f>_xll.GetPrice($M$9,,"MID",$A204)</f>
        <v>580</v>
      </c>
      <c r="N204" s="95">
        <f>_xll.GetPrice($N$9,,"MID",$A204)</f>
        <v>610</v>
      </c>
      <c r="O204" s="95">
        <f>_xll.GetPrice($O$9,,"MID",$A204)</f>
        <v>550</v>
      </c>
      <c r="P204" s="192">
        <f>_xll.GetPrice($P$9,,"MID",$A204)</f>
        <v>442.5</v>
      </c>
      <c r="Q204" s="70">
        <f>_xll.GetPrice($Q$9,,"MID",$A204)</f>
        <v>475</v>
      </c>
      <c r="R204" s="70">
        <f>_xll.GetPrice($R$9,,"MID",$A204)</f>
        <v>462.5</v>
      </c>
      <c r="S204" s="70">
        <f>_xll.GetPrice($S$9,,"MID",$A204)</f>
        <v>265</v>
      </c>
      <c r="T204" s="70">
        <f>_xll.GetPrice($T$9,,"MID",$A204)</f>
        <v>518</v>
      </c>
      <c r="U204" s="70">
        <f>_xll.GetPrice($U$9,,"MID",$A204)</f>
        <v>400</v>
      </c>
      <c r="V204" s="70">
        <f>_xll.GetPrice($V$9,,"MID",$A204)</f>
        <v>575</v>
      </c>
      <c r="W204" s="188">
        <f>_xll.GetPrice($W$9,,"LOW",$A204)</f>
        <v>560</v>
      </c>
      <c r="X204" s="105">
        <f>_xll.GetPrice($X$9,,"HIGH",$A204)</f>
        <v>570</v>
      </c>
      <c r="Y204" s="105">
        <f>_xll.GetPrice($Y$9,,"MID",$A204)</f>
        <v>565</v>
      </c>
      <c r="Z204" s="105">
        <f>_xll.GetPrice($Z$9,,"MID",$A204)</f>
        <v>500</v>
      </c>
      <c r="AA204" s="105">
        <f>_xll.GetPrice($AA$9,,"MID",$A204)</f>
        <v>545</v>
      </c>
      <c r="AB204" s="105">
        <f>_xll.GetPrice($AB$9,,"LOW",$A204)</f>
        <v>370</v>
      </c>
      <c r="AC204" s="105">
        <f>_xll.GetPrice($AC$9,,"HIGH",$A204)</f>
        <v>390</v>
      </c>
      <c r="AD204" s="105">
        <f>_xll.GetPrice($AD$9,,"MID",$A204)</f>
        <v>380</v>
      </c>
      <c r="AE204" s="188">
        <f>_xll.GetPrice($AE$9,,"MID",$A204)</f>
        <v>432</v>
      </c>
      <c r="AF204" s="105">
        <f>_xll.GetPrice($AF$9,,"MID",$A204)</f>
        <v>452</v>
      </c>
      <c r="AG204" s="105">
        <f>_xll.GetPrice($AG$9,,"MID",$A204)</f>
        <v>420</v>
      </c>
      <c r="AH204" s="105">
        <f>_xll.GetPrice($AH$9,,"MID",$A204)</f>
        <v>432.5</v>
      </c>
      <c r="AI204" s="105">
        <f>_xll.GetPrice($AI$9,,"MID",$A204)</f>
        <v>400</v>
      </c>
      <c r="AK204" s="105">
        <f>_xll.GetPrice($AK$9,,"MID",$A204)</f>
        <v>192.5</v>
      </c>
      <c r="AL204" s="105">
        <f>_xll.GetPrice($AL$9,,"MID",$A204)</f>
        <v>237.5</v>
      </c>
      <c r="AM204" s="105">
        <f>_xll.GetPrice($AM$9,,"MID",$A204)</f>
        <v>257.5</v>
      </c>
      <c r="AN204" s="105">
        <f>_xll.GetPrice($AN$9,,"MID",$A204)</f>
        <v>433.18</v>
      </c>
      <c r="AO204" s="105">
        <f>_xll.GetPrice($AO$9,,"MID",$A204)</f>
        <v>442</v>
      </c>
      <c r="AP204" s="105">
        <f>_xll.GetPrice($AP$9,,"LOW",$A204)</f>
        <v>555</v>
      </c>
      <c r="AQ204" s="105">
        <f>_xll.GetPrice($AQ$9,,"HIGH",$A204)</f>
        <v>565</v>
      </c>
      <c r="AR204" s="105">
        <f>_xll.GetPrice(AR$9,,"MID",$A204)</f>
        <v>560</v>
      </c>
      <c r="AS204" s="105">
        <f>_xll.GetPrice($AS$9,,"MID",A204+3)</f>
        <v>6240</v>
      </c>
      <c r="AT204" s="105">
        <f>_xll.GetPrice($AT$9,,"MID",A204+3)</f>
        <v>472.5</v>
      </c>
      <c r="AU204" s="199">
        <f>_xll.GetPrice($AU$9,"WeeklyAverage","MID",$A204)</f>
        <v>471.18</v>
      </c>
      <c r="AV204" s="105">
        <f>_xll.GetPrice($AV$9,,"MID",$A204)</f>
        <v>484</v>
      </c>
      <c r="AW204" s="105">
        <f>_xll.GetPrice($AW$9,,"LOW",$A204)</f>
        <v>550</v>
      </c>
      <c r="AX204" s="105">
        <f>_xll.GetPrice($AX$9,,"HIGH",$A204)</f>
        <v>550</v>
      </c>
      <c r="AY204" s="105">
        <f>_xll.GetPrice($AY$9,,"MID",$A204)</f>
        <v>550</v>
      </c>
      <c r="AZ204" s="105">
        <f>_xll.GetPrice($AZ$9,,"LOW",$A204)</f>
        <v>505</v>
      </c>
      <c r="BA204" s="105">
        <f>_xll.GetPrice($BA$9,,"HIGH",$A204)</f>
        <v>520</v>
      </c>
      <c r="BB204" s="105">
        <f>_xll.GetPrice($BB$9,,"MID",$A204)</f>
        <v>512.5</v>
      </c>
      <c r="BC204" s="175">
        <f>_xll.GetPrice($BC$9,,"LOW",$A204+3)</f>
        <v>3240</v>
      </c>
      <c r="BD204" s="58">
        <f>_xll.GetPrice($BD$9,,"HIGH",$A204+3)</f>
        <v>3350</v>
      </c>
      <c r="BE204" s="58">
        <f>_xll.GetPrice($BE$9,,"MID",$A204+3)</f>
        <v>3295</v>
      </c>
      <c r="BH204" s="196">
        <f>_xll.GetPrice($BH$9,"WeeklyAverage","MID",$A204)</f>
        <v>453.4</v>
      </c>
      <c r="BI204" s="58">
        <f>_xll.GetPrice($BI$9,,"MID",$A204)</f>
        <v>455</v>
      </c>
      <c r="BJ204" s="58">
        <f>_xll.GetPrice($BJ$9,,"MID",$A204)</f>
        <v>30200</v>
      </c>
      <c r="BK204" s="58">
        <f>_xll.GetPrice($BK$9,,"MID",$A204)</f>
        <v>534.48</v>
      </c>
      <c r="BL204" s="182"/>
      <c r="BM204" s="58">
        <f>_xll.GetPrice($BM$9,,"MID",$A204)</f>
        <v>417</v>
      </c>
      <c r="BN204" s="175">
        <f>_xll.GetPrice($BN$9,,"MID",$A204)</f>
        <v>487.5</v>
      </c>
      <c r="BO204" s="58">
        <f>_xll.GetPrice($BO$9,,"MID",$A204)</f>
        <v>470</v>
      </c>
      <c r="BP204" s="58">
        <f>_xll.GetPrice($BP$9,,"MID",$A204)</f>
        <v>450</v>
      </c>
      <c r="BQ204" s="58">
        <f>_xll.GetPrice($BQ$9,,"MID",$A204)</f>
        <v>492.5</v>
      </c>
      <c r="BR204" s="19">
        <f>_xll.GetPrice($BR$9,"WeeklyAverage","MID",$A204)</f>
        <v>479.15</v>
      </c>
      <c r="BS204" s="198">
        <f>_xll.GetPrice($BS$9,,"MID",$A204)</f>
        <v>455</v>
      </c>
      <c r="BT204" s="156">
        <f>_xll.GetPrice($BT$9,,"MID",$A204)</f>
        <v>527.5</v>
      </c>
      <c r="BU204" s="165">
        <f>_xll.GetPrice($BU$9,,"LOW",$A204)</f>
        <v>490</v>
      </c>
      <c r="BV204" s="198">
        <f>_xll.GetPrice($BV$9,,"HIGH",$A204)</f>
        <v>520</v>
      </c>
      <c r="BW204" s="198">
        <f>_xll.GetPrice($BW$9,,"MID",$A204)</f>
        <v>505</v>
      </c>
      <c r="BX204" s="198">
        <f>_xll.GetPrice($BX$9,,"LOW",$A204)</f>
        <v>710</v>
      </c>
      <c r="BY204" s="198">
        <f>_xll.GetPrice($BY$9,,"HIGH",$A204)</f>
        <v>740</v>
      </c>
      <c r="BZ204" s="198">
        <f>_xll.GetPrice($BZ$9,,"MID",$A204)</f>
        <v>725</v>
      </c>
    </row>
    <row r="205" spans="1:78" x14ac:dyDescent="0.35">
      <c r="A205" s="215">
        <f t="shared" si="2"/>
        <v>44547</v>
      </c>
      <c r="B205" s="95">
        <f>_xll.GetPrice($B$9,,"MID",$A205)</f>
        <v>480</v>
      </c>
      <c r="C205" s="95">
        <f>_xll.GetPrice($C$9,,"MID",$A205)</f>
        <v>475</v>
      </c>
      <c r="D205" s="95">
        <f>_xll.GetPrice($D$9,,"MID",$A205)</f>
        <v>440</v>
      </c>
      <c r="E205" s="95">
        <f>_xll.GetPrice($E$9,,"MID",$A205)</f>
        <v>465</v>
      </c>
      <c r="F205" s="95">
        <f>_xll.GetPrice($F$9,,"MID",$A205)</f>
        <v>540</v>
      </c>
      <c r="G205" s="95">
        <f>_xll.GetPrice($G$9,,"MID",$A205)</f>
        <v>530</v>
      </c>
      <c r="H205" s="95">
        <f>_xll.GetPrice($H$9,,"MID",$A205)</f>
        <v>515</v>
      </c>
      <c r="I205" s="95">
        <f>_xll.GetPrice($I$9,,"MID",$A205)</f>
        <v>634</v>
      </c>
      <c r="J205" s="95">
        <f>_xll.GetPrice($J$9,,"MID",$A205)</f>
        <v>585</v>
      </c>
      <c r="K205" s="95">
        <f>_xll.GetPrice($K$9,,"MID",$A205)</f>
        <v>591</v>
      </c>
      <c r="L205" s="95">
        <f>_xll.GetPrice($L$9,,"MID",$A205)</f>
        <v>550</v>
      </c>
      <c r="M205" s="95">
        <f>_xll.GetPrice($M$9,,"MID",$A205)</f>
        <v>580</v>
      </c>
      <c r="N205" s="95">
        <f>_xll.GetPrice($N$9,,"MID",$A205)</f>
        <v>610</v>
      </c>
      <c r="O205" s="95">
        <f>_xll.GetPrice($O$9,,"MID",$A205)</f>
        <v>550</v>
      </c>
      <c r="P205" s="192">
        <f>_xll.GetPrice($P$9,,"MID",$A205)</f>
        <v>430</v>
      </c>
      <c r="Q205" s="70">
        <f>_xll.GetPrice($Q$9,,"MID",$A205)</f>
        <v>475</v>
      </c>
      <c r="R205" s="70">
        <f>_xll.GetPrice($R$9,,"MID",$A205)</f>
        <v>445</v>
      </c>
      <c r="S205" s="70">
        <f>_xll.GetPrice($S$9,,"MID",$A205)</f>
        <v>225</v>
      </c>
      <c r="T205" s="70">
        <f>_xll.GetPrice($T$9,,"MID",$A205)</f>
        <v>518</v>
      </c>
      <c r="U205" s="70">
        <f>_xll.GetPrice($U$9,,"MID",$A205)</f>
        <v>400</v>
      </c>
      <c r="V205" s="70">
        <f>_xll.GetPrice($V$9,,"MID",$A205)</f>
        <v>575</v>
      </c>
      <c r="W205" s="188">
        <f>_xll.GetPrice($W$9,,"LOW",$A205)</f>
        <v>550</v>
      </c>
      <c r="X205" s="105">
        <f>_xll.GetPrice($X$9,,"HIGH",$A205)</f>
        <v>555</v>
      </c>
      <c r="Y205" s="105">
        <f>_xll.GetPrice($Y$9,,"MID",$A205)</f>
        <v>552.5</v>
      </c>
      <c r="Z205" s="105">
        <f>_xll.GetPrice($Z$9,,"MID",$A205)</f>
        <v>500</v>
      </c>
      <c r="AA205" s="105">
        <f>_xll.GetPrice($AA$9,,"MID",$A205)</f>
        <v>540</v>
      </c>
      <c r="AB205" s="105">
        <f>_xll.GetPrice($AB$9,,"LOW",$A205)</f>
        <v>370</v>
      </c>
      <c r="AC205" s="105">
        <f>_xll.GetPrice($AC$9,,"HIGH",$A205)</f>
        <v>390</v>
      </c>
      <c r="AD205" s="105">
        <f>_xll.GetPrice($AD$9,,"MID",$A205)</f>
        <v>380</v>
      </c>
      <c r="AE205" s="188">
        <f>_xll.GetPrice($AE$9,,"MID",$A205)</f>
        <v>432</v>
      </c>
      <c r="AF205" s="105">
        <f>_xll.GetPrice($AF$9,,"MID",$A205)</f>
        <v>452</v>
      </c>
      <c r="AG205" s="105">
        <f>_xll.GetPrice($AG$9,,"MID",$A205)</f>
        <v>425</v>
      </c>
      <c r="AH205" s="105">
        <f>_xll.GetPrice($AH$9,,"MID",$A205)</f>
        <v>435</v>
      </c>
      <c r="AI205" s="105">
        <f>_xll.GetPrice($AI$9,,"MID",$A205)</f>
        <v>425</v>
      </c>
      <c r="AK205" s="105">
        <f>_xll.GetPrice($AK$9,,"MID",$A205)</f>
        <v>192.5</v>
      </c>
      <c r="AL205" s="105">
        <f>_xll.GetPrice($AL$9,,"MID",$A205)</f>
        <v>237.5</v>
      </c>
      <c r="AM205" s="105">
        <f>_xll.GetPrice($AM$9,,"MID",$A205)</f>
        <v>257.5</v>
      </c>
      <c r="AN205" s="105">
        <f>_xll.GetPrice($AN$9,,"MID",$A205)</f>
        <v>425.5</v>
      </c>
      <c r="AO205" s="105">
        <f>_xll.GetPrice($AO$9,,"MID",$A205)</f>
        <v>442</v>
      </c>
      <c r="AP205" s="105">
        <f>_xll.GetPrice($AP$9,,"LOW",$A205)</f>
        <v>540</v>
      </c>
      <c r="AQ205" s="105">
        <f>_xll.GetPrice($AQ$9,,"HIGH",$A205)</f>
        <v>545</v>
      </c>
      <c r="AR205" s="105">
        <f>_xll.GetPrice(AR$9,,"MID",$A205)</f>
        <v>542.5</v>
      </c>
      <c r="AS205" s="105">
        <f>_xll.GetPrice($AS$9,,"MID",A205+3)</f>
        <v>7045</v>
      </c>
      <c r="AT205" s="105">
        <f>_xll.GetPrice($AT$9,,"MID",A205+3)</f>
        <v>475</v>
      </c>
      <c r="AU205" s="199">
        <f>_xll.GetPrice($AU$9,"WeeklyAverage","MID",$A205)</f>
        <v>463.5</v>
      </c>
      <c r="AV205" s="105">
        <f>_xll.GetPrice($AV$9,,"MID",$A205)</f>
        <v>484</v>
      </c>
      <c r="AW205" s="105">
        <f>_xll.GetPrice($AW$9,,"LOW",$A205)</f>
        <v>550</v>
      </c>
      <c r="AX205" s="105">
        <f>_xll.GetPrice($AX$9,,"HIGH",$A205)</f>
        <v>550</v>
      </c>
      <c r="AY205" s="105">
        <f>_xll.GetPrice($AY$9,,"MID",$A205)</f>
        <v>550</v>
      </c>
      <c r="AZ205" s="105">
        <f>_xll.GetPrice($AZ$9,,"LOW",$A205)</f>
        <v>500</v>
      </c>
      <c r="BA205" s="105">
        <f>_xll.GetPrice($BA$9,,"HIGH",$A205)</f>
        <v>505</v>
      </c>
      <c r="BB205" s="105">
        <f>_xll.GetPrice($BB$9,,"MID",$A205)</f>
        <v>502.5</v>
      </c>
      <c r="BC205" s="175">
        <f>_xll.GetPrice($BC$9,,"LOW",$A205+3)</f>
        <v>3420</v>
      </c>
      <c r="BD205" s="58">
        <f>_xll.GetPrice($BD$9,,"HIGH",$A205+3)</f>
        <v>3470</v>
      </c>
      <c r="BE205" s="58">
        <f>_xll.GetPrice($BE$9,,"MID",$A205+3)</f>
        <v>3445</v>
      </c>
      <c r="BH205" s="196">
        <f>_xll.GetPrice($BH$9,"WeeklyAverage","MID",$A205)</f>
        <v>446.1</v>
      </c>
      <c r="BI205" s="58">
        <f>_xll.GetPrice($BI$9,,"MID",$A205)</f>
        <v>452.5</v>
      </c>
      <c r="BJ205" s="58">
        <f>_xll.GetPrice($BJ$9,,"MID",$A205)</f>
        <v>30900</v>
      </c>
      <c r="BK205" s="58">
        <f>_xll.GetPrice($BK$9,,"MID",$A205)</f>
        <v>529.55999999999995</v>
      </c>
      <c r="BL205" s="182"/>
      <c r="BM205" s="58">
        <f>_xll.GetPrice($BM$9,,"MID",$A205)</f>
        <v>417</v>
      </c>
      <c r="BN205" s="175">
        <f>_xll.GetPrice($BN$9,,"MID",$A205)</f>
        <v>495</v>
      </c>
      <c r="BO205" s="58">
        <f>_xll.GetPrice($BO$9,,"MID",$A205)</f>
        <v>500</v>
      </c>
      <c r="BP205" s="58">
        <f>_xll.GetPrice($BP$9,,"MID",$A205)</f>
        <v>450</v>
      </c>
      <c r="BQ205" s="58">
        <f>_xll.GetPrice($BQ$9,,"MID",$A205)</f>
        <v>492.5</v>
      </c>
      <c r="BR205" s="19">
        <f>_xll.GetPrice($BR$9,"WeeklyAverage","MID",$A205)</f>
        <v>471.47</v>
      </c>
      <c r="BS205" s="198">
        <f>_xll.GetPrice($BS$9,,"MID",$A205)</f>
        <v>482.5</v>
      </c>
      <c r="BT205" s="156">
        <f>_xll.GetPrice($BT$9,,"MID",$A205)</f>
        <v>527.5</v>
      </c>
      <c r="BU205" s="165">
        <f>_xll.GetPrice($BU$9,,"LOW",$A205)</f>
        <v>490</v>
      </c>
      <c r="BV205" s="198">
        <f>_xll.GetPrice($BV$9,,"HIGH",$A205)</f>
        <v>520</v>
      </c>
      <c r="BW205" s="198">
        <f>_xll.GetPrice($BW$9,,"MID",$A205)</f>
        <v>505</v>
      </c>
      <c r="BX205" s="198">
        <f>_xll.GetPrice($BX$9,,"LOW",$A205)</f>
        <v>710</v>
      </c>
      <c r="BY205" s="198">
        <f>_xll.GetPrice($BY$9,,"HIGH",$A205)</f>
        <v>740</v>
      </c>
      <c r="BZ205" s="198">
        <f>_xll.GetPrice($BZ$9,,"MID",$A205)</f>
        <v>725</v>
      </c>
    </row>
    <row r="206" spans="1:78" x14ac:dyDescent="0.35">
      <c r="A206" s="215">
        <f t="shared" si="2"/>
        <v>44554</v>
      </c>
      <c r="B206" s="95">
        <f>_xll.GetPrice($B$9,,"MID",$A206)</f>
        <v>480</v>
      </c>
      <c r="C206" s="95">
        <f>_xll.GetPrice($C$9,,"MID",$A206)</f>
        <v>475</v>
      </c>
      <c r="D206" s="95">
        <f>_xll.GetPrice($D$9,,"MID",$A206)</f>
        <v>440</v>
      </c>
      <c r="E206" s="95">
        <f>_xll.GetPrice($E$9,,"MID",$A206)</f>
        <v>465</v>
      </c>
      <c r="F206" s="95">
        <f>_xll.GetPrice($F$9,,"MID",$A206)</f>
        <v>540</v>
      </c>
      <c r="G206" s="95">
        <f>_xll.GetPrice($G$9,,"MID",$A206)</f>
        <v>530</v>
      </c>
      <c r="H206" s="95">
        <f>_xll.GetPrice($H$9,,"MID",$A206)</f>
        <v>515</v>
      </c>
      <c r="I206" s="95">
        <f>_xll.GetPrice($I$9,,"MID",$A206)</f>
        <v>634</v>
      </c>
      <c r="J206" s="95">
        <f>_xll.GetPrice($J$9,,"MID",$A206)</f>
        <v>585</v>
      </c>
      <c r="K206" s="95">
        <f>_xll.GetPrice($K$9,,"MID",$A206)</f>
        <v>591</v>
      </c>
      <c r="L206" s="95">
        <f>_xll.GetPrice($L$9,,"MID",$A206)</f>
        <v>550</v>
      </c>
      <c r="M206" s="95">
        <f>_xll.GetPrice($M$9,,"MID",$A206)</f>
        <v>580</v>
      </c>
      <c r="N206" s="95">
        <f>_xll.GetPrice($N$9,,"MID",$A206)</f>
        <v>610</v>
      </c>
      <c r="O206" s="95">
        <f>_xll.GetPrice($O$9,,"MID",$A206)</f>
        <v>550</v>
      </c>
      <c r="P206" s="192">
        <f>_xll.GetPrice($P$9,,"MID",$A206)</f>
        <v>430</v>
      </c>
      <c r="Q206" s="70">
        <f>_xll.GetPrice($Q$9,,"MID",$A206)</f>
        <v>475</v>
      </c>
      <c r="R206" s="70">
        <f>_xll.GetPrice($R$9,,"MID",$A206)</f>
        <v>445</v>
      </c>
      <c r="S206" s="70">
        <f>_xll.GetPrice($S$9,,"MID",$A206)</f>
        <v>225</v>
      </c>
      <c r="T206" s="70">
        <f>_xll.GetPrice($T$9,,"MID",$A206)</f>
        <v>518</v>
      </c>
      <c r="U206" s="70">
        <f>_xll.GetPrice($U$9,,"MID",$A206)</f>
        <v>400</v>
      </c>
      <c r="V206" s="70">
        <f>_xll.GetPrice($V$9,,"MID",$A206)</f>
        <v>575</v>
      </c>
      <c r="W206" s="188">
        <f>_xll.GetPrice($W$9,,"LOW",$A206)</f>
        <v>545</v>
      </c>
      <c r="X206" s="105">
        <f>_xll.GetPrice($X$9,,"HIGH",$A206)</f>
        <v>550</v>
      </c>
      <c r="Y206" s="105">
        <f>_xll.GetPrice($Y$9,,"MID",$A206)</f>
        <v>547.5</v>
      </c>
      <c r="Z206" s="105">
        <f>_xll.GetPrice($Z$9,,"MID",$A206)</f>
        <v>497.5</v>
      </c>
      <c r="AA206" s="105">
        <f>_xll.GetPrice($AA$9,,"MID",$A206)</f>
        <v>530</v>
      </c>
      <c r="AB206" s="105">
        <f>_xll.GetPrice($AB$9,,"LOW",$A206)</f>
        <v>370</v>
      </c>
      <c r="AC206" s="105">
        <f>_xll.GetPrice($AC$9,,"HIGH",$A206)</f>
        <v>390</v>
      </c>
      <c r="AD206" s="105">
        <f>_xll.GetPrice($AD$9,,"MID",$A206)</f>
        <v>380</v>
      </c>
      <c r="AE206" s="188">
        <f>_xll.GetPrice($AE$9,,"MID",$A206)</f>
        <v>422.5</v>
      </c>
      <c r="AF206" s="105">
        <f>_xll.GetPrice($AF$9,,"MID",$A206)</f>
        <v>442.5</v>
      </c>
      <c r="AG206" s="105">
        <f>_xll.GetPrice($AG$9,,"MID",$A206)</f>
        <v>425</v>
      </c>
      <c r="AH206" s="105">
        <f>_xll.GetPrice($AH$9,,"MID",$A206)</f>
        <v>435</v>
      </c>
      <c r="AI206" s="105">
        <f>_xll.GetPrice($AI$9,,"MID",$A206)</f>
        <v>425</v>
      </c>
      <c r="AK206" s="105">
        <f>_xll.GetPrice($AK$9,,"MID",$A206)</f>
        <v>192.5</v>
      </c>
      <c r="AL206" s="105">
        <f>_xll.GetPrice($AL$9,,"MID",$A206)</f>
        <v>237.5</v>
      </c>
      <c r="AM206" s="105">
        <f>_xll.GetPrice($AM$9,,"MID",$A206)</f>
        <v>257.5</v>
      </c>
      <c r="AN206" s="105">
        <f>_xll.GetPrice($AN$9,,"MID",$A206)</f>
        <v>421.54</v>
      </c>
      <c r="AO206" s="105">
        <f>_xll.GetPrice($AO$9,,"MID",$A206)</f>
        <v>436</v>
      </c>
      <c r="AP206" s="105">
        <f>_xll.GetPrice($AP$9,,"LOW",$A206)</f>
        <v>540</v>
      </c>
      <c r="AQ206" s="105">
        <f>_xll.GetPrice($AQ$9,,"HIGH",$A206)</f>
        <v>545</v>
      </c>
      <c r="AR206" s="105">
        <f>_xll.GetPrice(AR$9,,"MID",$A206)</f>
        <v>542.5</v>
      </c>
      <c r="AS206" s="105">
        <f>_xll.GetPrice($AS$9,,"MID",A206+3)</f>
        <v>7045</v>
      </c>
      <c r="AT206" s="105">
        <f>_xll.GetPrice($AT$9,,"MID",A206+3)</f>
        <v>475</v>
      </c>
      <c r="AU206" s="199">
        <f>_xll.GetPrice($AU$9,"WeeklyAverage","MID",$A206)</f>
        <v>459.54</v>
      </c>
      <c r="AV206" s="105">
        <f>_xll.GetPrice($AV$9,,"MID",$A206)</f>
        <v>479.5</v>
      </c>
      <c r="AW206" s="105">
        <f>_xll.GetPrice($AW$9,,"LOW",$A206)</f>
        <v>550</v>
      </c>
      <c r="AX206" s="105">
        <f>_xll.GetPrice($AX$9,,"HIGH",$A206)</f>
        <v>550</v>
      </c>
      <c r="AY206" s="105">
        <f>_xll.GetPrice($AY$9,,"MID",$A206)</f>
        <v>550</v>
      </c>
      <c r="AZ206" s="105">
        <f>_xll.GetPrice($AZ$9,,"LOW",$A206)</f>
        <v>495</v>
      </c>
      <c r="BA206" s="105">
        <f>_xll.GetPrice($BA$9,,"HIGH",$A206)</f>
        <v>505</v>
      </c>
      <c r="BB206" s="105">
        <f>_xll.GetPrice($BB$9,,"MID",$A206)</f>
        <v>500</v>
      </c>
      <c r="BC206" s="175">
        <f>_xll.GetPrice($BC$9,,"LOW",$A206+3)</f>
        <v>3500</v>
      </c>
      <c r="BD206" s="58">
        <f>_xll.GetPrice($BD$9,,"HIGH",$A206+3)</f>
        <v>3610</v>
      </c>
      <c r="BE206" s="58">
        <f>_xll.GetPrice($BE$9,,"MID",$A206+3)</f>
        <v>3555</v>
      </c>
      <c r="BH206" s="196">
        <f>_xll.GetPrice($BH$9,"WeeklyAverage","MID",$A206)</f>
        <v>444.9</v>
      </c>
      <c r="BI206" s="58">
        <f>_xll.GetPrice($BI$9,,"MID",$A206)</f>
        <v>450</v>
      </c>
      <c r="BJ206" s="58">
        <f>_xll.GetPrice($BJ$9,,"MID",$A206)</f>
        <v>31800</v>
      </c>
      <c r="BK206" s="58">
        <f>_xll.GetPrice($BK$9,,"MID",$A206)</f>
        <v>525.1</v>
      </c>
      <c r="BL206" s="182"/>
      <c r="BM206" s="58">
        <f>_xll.GetPrice($BM$9,,"MID",$A206)</f>
        <v>412</v>
      </c>
      <c r="BN206" s="175">
        <f>_xll.GetPrice($BN$9,,"MID",$A206)</f>
        <v>495</v>
      </c>
      <c r="BO206" s="58">
        <f>_xll.GetPrice($BO$9,,"MID",$A206)</f>
        <v>500</v>
      </c>
      <c r="BP206" s="58">
        <f>_xll.GetPrice($BP$9,,"MID",$A206)</f>
        <v>450</v>
      </c>
      <c r="BQ206" s="58">
        <f>_xll.GetPrice($BQ$9,,"MID",$A206)</f>
        <v>492.5</v>
      </c>
      <c r="BR206" s="19">
        <f>_xll.GetPrice($BR$9,"WeeklyAverage","MID",$A206)</f>
        <v>467.51</v>
      </c>
      <c r="BS206" s="198">
        <f>_xll.GetPrice($BS$9,,"MID",$A206)</f>
        <v>482.5</v>
      </c>
      <c r="BT206" s="156">
        <f>_xll.GetPrice($BT$9,,"MID",$A206)</f>
        <v>500</v>
      </c>
      <c r="BU206" s="165">
        <f>_xll.GetPrice($BU$9,,"LOW",$A206)</f>
        <v>490</v>
      </c>
      <c r="BV206" s="198">
        <f>_xll.GetPrice($BV$9,,"HIGH",$A206)</f>
        <v>520</v>
      </c>
      <c r="BW206" s="198">
        <f>_xll.GetPrice($BW$9,,"MID",$A206)</f>
        <v>505</v>
      </c>
      <c r="BX206" s="198">
        <f>_xll.GetPrice($BX$9,,"LOW",$A206)</f>
        <v>710</v>
      </c>
      <c r="BY206" s="198">
        <f>_xll.GetPrice($BY$9,,"HIGH",$A206)</f>
        <v>740</v>
      </c>
      <c r="BZ206" s="198">
        <f>_xll.GetPrice($BZ$9,,"MID",$A206)</f>
        <v>725</v>
      </c>
    </row>
    <row r="207" spans="1:78" x14ac:dyDescent="0.35">
      <c r="A207" s="215">
        <f t="shared" si="2"/>
        <v>44561</v>
      </c>
      <c r="B207" s="95">
        <f>_xll.GetPrice($B$9,,"MID",$A207)</f>
        <v>480</v>
      </c>
      <c r="C207" s="95">
        <f>_xll.GetPrice($C$9,,"MID",$A207)</f>
        <v>475</v>
      </c>
      <c r="D207" s="95">
        <f>_xll.GetPrice($D$9,,"MID",$A207)</f>
        <v>440</v>
      </c>
      <c r="E207" s="95">
        <f>_xll.GetPrice($E$9,,"MID",$A207)</f>
        <v>465</v>
      </c>
      <c r="F207" s="95">
        <f>_xll.GetPrice($F$9,,"MID",$A207)</f>
        <v>540</v>
      </c>
      <c r="G207" s="95">
        <f>_xll.GetPrice($G$9,,"MID",$A207)</f>
        <v>530</v>
      </c>
      <c r="H207" s="95">
        <f>_xll.GetPrice($H$9,,"MID",$A207)</f>
        <v>515</v>
      </c>
      <c r="I207" s="95">
        <f>_xll.GetPrice($I$9,,"MID",$A207)</f>
        <v>634</v>
      </c>
      <c r="J207" s="95">
        <f>_xll.GetPrice($J$9,,"MID",$A207)</f>
        <v>585</v>
      </c>
      <c r="K207" s="95">
        <f>_xll.GetPrice($K$9,,"MID",$A207)</f>
        <v>591</v>
      </c>
      <c r="L207" s="95">
        <f>_xll.GetPrice($L$9,,"MID",$A207)</f>
        <v>550</v>
      </c>
      <c r="M207" s="95">
        <f>_xll.GetPrice($M$9,,"MID",$A207)</f>
        <v>580</v>
      </c>
      <c r="N207" s="95">
        <f>_xll.GetPrice($N$9,,"MID",$A207)</f>
        <v>610</v>
      </c>
      <c r="O207" s="95">
        <f>_xll.GetPrice($O$9,,"MID",$A207)</f>
        <v>550</v>
      </c>
      <c r="P207" s="192">
        <f>_xll.GetPrice($P$9,,"MID",$A207)</f>
        <v>417.5</v>
      </c>
      <c r="Q207" s="70">
        <f>_xll.GetPrice($Q$9,,"MID",$A207)</f>
        <v>475</v>
      </c>
      <c r="R207" s="70">
        <f>_xll.GetPrice($R$9,,"MID",$A207)</f>
        <v>432.5</v>
      </c>
      <c r="S207" s="70">
        <f>_xll.GetPrice($S$9,,"MID",$A207)</f>
        <v>225</v>
      </c>
      <c r="T207" s="70">
        <f>_xll.GetPrice($T$9,,"MID",$A207)</f>
        <v>518</v>
      </c>
      <c r="U207" s="70">
        <f>_xll.GetPrice($U$9,,"MID",$A207)</f>
        <v>400</v>
      </c>
      <c r="V207" s="70">
        <f>_xll.GetPrice($V$9,,"MID",$A207)</f>
        <v>575</v>
      </c>
      <c r="W207" s="188">
        <f>_xll.GetPrice($W$9,,"LOW",$A207)</f>
        <v>540</v>
      </c>
      <c r="X207" s="105">
        <f>_xll.GetPrice($X$9,,"HIGH",$A207)</f>
        <v>545</v>
      </c>
      <c r="Y207" s="105">
        <f>_xll.GetPrice($Y$9,,"MID",$A207)</f>
        <v>542.5</v>
      </c>
      <c r="Z207" s="105">
        <f>_xll.GetPrice($Z$9,,"MID",$A207)</f>
        <v>485</v>
      </c>
      <c r="AA207" s="105">
        <f>_xll.GetPrice($AA$9,,"MID",$A207)</f>
        <v>522.5</v>
      </c>
      <c r="AB207" s="105">
        <f>_xll.GetPrice($AB$9,,"LOW",$A207)</f>
        <v>370</v>
      </c>
      <c r="AC207" s="105">
        <f>_xll.GetPrice($AC$9,,"HIGH",$A207)</f>
        <v>390</v>
      </c>
      <c r="AD207" s="105">
        <f>_xll.GetPrice($AD$9,,"MID",$A207)</f>
        <v>380</v>
      </c>
      <c r="AE207" s="188">
        <f>_xll.GetPrice($AE$9,,"MID",$A207)</f>
        <v>424</v>
      </c>
      <c r="AF207" s="105">
        <f>_xll.GetPrice($AF$9,,"MID",$A207)</f>
        <v>444</v>
      </c>
      <c r="AG207" s="105">
        <f>_xll.GetPrice($AG$9,,"MID",$A207)</f>
        <v>425</v>
      </c>
      <c r="AH207" s="105">
        <f>_xll.GetPrice($AH$9,,"MID",$A207)</f>
        <v>435</v>
      </c>
      <c r="AI207" s="105">
        <f>_xll.GetPrice($AI$9,,"MID",$A207)</f>
        <v>425</v>
      </c>
      <c r="AK207" s="105">
        <f>_xll.GetPrice($AK$9,,"MID",$A207)</f>
        <v>192.5</v>
      </c>
      <c r="AL207" s="105">
        <f>_xll.GetPrice($AL$9,,"MID",$A207)</f>
        <v>237.5</v>
      </c>
      <c r="AM207" s="105">
        <f>_xll.GetPrice($AM$9,,"MID",$A207)</f>
        <v>257.5</v>
      </c>
      <c r="AN207" s="105">
        <f>_xll.GetPrice($AN$9,,"MID",$A207)</f>
        <v>412.88</v>
      </c>
      <c r="AO207" s="105">
        <f>_xll.GetPrice($AO$9,,"MID",$A207)</f>
        <v>430</v>
      </c>
      <c r="AP207" s="105">
        <f>_xll.GetPrice($AP$9,,"LOW",$A207)</f>
        <v>540</v>
      </c>
      <c r="AQ207" s="105">
        <f>_xll.GetPrice($AQ$9,,"HIGH",$A207)</f>
        <v>545</v>
      </c>
      <c r="AR207" s="105">
        <f>_xll.GetPrice(AR$9,,"MID",$A207)</f>
        <v>542.5</v>
      </c>
      <c r="AS207" s="105">
        <f>_xll.GetPrice($AS$9,,"MID",A207+3)</f>
        <v>5352.5</v>
      </c>
      <c r="AT207" s="105">
        <f>_xll.GetPrice($AT$9,,"MID",A207+3)</f>
        <v>475</v>
      </c>
      <c r="AU207" s="199">
        <f>_xll.GetPrice($AU$9,"WeeklyAverage","MID",$A207)</f>
        <v>450.88</v>
      </c>
      <c r="AV207" s="105">
        <f>_xll.GetPrice($AV$9,,"MID",$A207)</f>
        <v>473</v>
      </c>
      <c r="AW207" s="105">
        <f>_xll.GetPrice($AW$9,,"LOW",$A207)</f>
        <v>550</v>
      </c>
      <c r="AX207" s="105">
        <f>_xll.GetPrice($AX$9,,"HIGH",$A207)</f>
        <v>550</v>
      </c>
      <c r="AY207" s="105">
        <f>_xll.GetPrice($AY$9,,"MID",$A207)</f>
        <v>550</v>
      </c>
      <c r="AZ207" s="105">
        <f>_xll.GetPrice($AZ$9,,"LOW",$A207)</f>
        <v>490</v>
      </c>
      <c r="BA207" s="105">
        <f>_xll.GetPrice($BA$9,,"HIGH",$A207)</f>
        <v>505</v>
      </c>
      <c r="BB207" s="105">
        <f>_xll.GetPrice($BB$9,,"MID",$A207)</f>
        <v>497.5</v>
      </c>
      <c r="BC207" s="175">
        <f>_xll.GetPrice($BC$9,,"LOW",$A207+3)</f>
        <v>3500</v>
      </c>
      <c r="BD207" s="58">
        <f>_xll.GetPrice($BD$9,,"HIGH",$A207+3)</f>
        <v>3610</v>
      </c>
      <c r="BE207" s="58">
        <f>_xll.GetPrice($BE$9,,"MID",$A207+3)</f>
        <v>3555</v>
      </c>
      <c r="BH207" s="196">
        <f>_xll.GetPrice($BH$9,"WeeklyAverage","MID",$A207)</f>
        <v>442.5</v>
      </c>
      <c r="BI207" s="58">
        <f>_xll.GetPrice($BI$9,,"MID",$A207)</f>
        <v>437.5</v>
      </c>
      <c r="BJ207" s="58">
        <f>_xll.GetPrice($BJ$9,,"MID",$A207)</f>
        <v>32000</v>
      </c>
      <c r="BK207" s="58">
        <f>_xll.GetPrice($BK$9,,"MID",$A207)</f>
        <v>515</v>
      </c>
      <c r="BL207" s="182"/>
      <c r="BM207" s="58">
        <f>_xll.GetPrice($BM$9,,"MID",$A207)</f>
        <v>412</v>
      </c>
      <c r="BN207" s="175">
        <f>_xll.GetPrice($BN$9,,"MID",$A207)</f>
        <v>495</v>
      </c>
      <c r="BO207" s="58">
        <f>_xll.GetPrice($BO$9,,"MID",$A207)</f>
        <v>500</v>
      </c>
      <c r="BP207" s="58">
        <f>_xll.GetPrice($BP$9,,"MID",$A207)</f>
        <v>450</v>
      </c>
      <c r="BQ207" s="58">
        <f>_xll.GetPrice($BQ$9,,"MID",$A207)</f>
        <v>492.5</v>
      </c>
      <c r="BR207" s="19">
        <f>_xll.GetPrice($BR$9,"WeeklyAverage","MID",$A207)</f>
        <v>458.85</v>
      </c>
      <c r="BS207" s="198">
        <f>_xll.GetPrice($BS$9,,"MID",$A207)</f>
        <v>482.5</v>
      </c>
      <c r="BT207" s="156">
        <f>_xll.GetPrice($BT$9,,"MID",$A207)</f>
        <v>500</v>
      </c>
      <c r="BU207" s="165">
        <f>_xll.GetPrice($BU$9,,"LOW",$A207)</f>
        <v>490</v>
      </c>
      <c r="BV207" s="198">
        <f>_xll.GetPrice($BV$9,,"HIGH",$A207)</f>
        <v>520</v>
      </c>
      <c r="BW207" s="198">
        <f>_xll.GetPrice($BW$9,,"MID",$A207)</f>
        <v>505</v>
      </c>
      <c r="BX207" s="198">
        <f>_xll.GetPrice($BX$9,,"LOW",$A207)</f>
        <v>710</v>
      </c>
      <c r="BY207" s="198">
        <f>_xll.GetPrice($BY$9,,"HIGH",$A207)</f>
        <v>740</v>
      </c>
      <c r="BZ207" s="198">
        <f>_xll.GetPrice($BZ$9,,"MID",$A207)</f>
        <v>725</v>
      </c>
    </row>
    <row r="208" spans="1:78" x14ac:dyDescent="0.35">
      <c r="A208" s="215">
        <f t="shared" si="2"/>
        <v>44568</v>
      </c>
      <c r="B208" s="95">
        <f>_xll.GetPrice($B$9,,"MID",$A208)</f>
        <v>480</v>
      </c>
      <c r="C208" s="95">
        <f>_xll.GetPrice($C$9,,"MID",$A208)</f>
        <v>475</v>
      </c>
      <c r="D208" s="95">
        <f>_xll.GetPrice($D$9,,"MID",$A208)</f>
        <v>440</v>
      </c>
      <c r="E208" s="95">
        <f>_xll.GetPrice($E$9,,"MID",$A208)</f>
        <v>465</v>
      </c>
      <c r="F208" s="95">
        <f>_xll.GetPrice($F$9,,"MID",$A208)</f>
        <v>540</v>
      </c>
      <c r="G208" s="95">
        <f>_xll.GetPrice($G$9,,"MID",$A208)</f>
        <v>530</v>
      </c>
      <c r="H208" s="95">
        <f>_xll.GetPrice($H$9,,"MID",$A208)</f>
        <v>515</v>
      </c>
      <c r="I208" s="95">
        <f>_xll.GetPrice($I$9,,"MID",$A208)</f>
        <v>634</v>
      </c>
      <c r="J208" s="95">
        <f>_xll.GetPrice($J$9,,"MID",$A208)</f>
        <v>585</v>
      </c>
      <c r="K208" s="95">
        <f>_xll.GetPrice($K$9,,"MID",$A208)</f>
        <v>591</v>
      </c>
      <c r="L208" s="95">
        <f>_xll.GetPrice($L$9,,"MID",$A208)</f>
        <v>550</v>
      </c>
      <c r="M208" s="95">
        <f>_xll.GetPrice($M$9,,"MID",$A208)</f>
        <v>580</v>
      </c>
      <c r="N208" s="95">
        <f>_xll.GetPrice($N$9,,"MID",$A208)</f>
        <v>610</v>
      </c>
      <c r="O208" s="95">
        <f>_xll.GetPrice($O$9,,"MID",$A208)</f>
        <v>550</v>
      </c>
      <c r="P208" s="192">
        <f>_xll.GetPrice($P$9,,"MID",$A208)</f>
        <v>417.5</v>
      </c>
      <c r="Q208" s="70">
        <f>_xll.GetPrice($Q$9,,"MID",$A208)</f>
        <v>475</v>
      </c>
      <c r="R208" s="70">
        <f>_xll.GetPrice($R$9,,"MID",$A208)</f>
        <v>432.5</v>
      </c>
      <c r="S208" s="70">
        <f>_xll.GetPrice($S$9,,"MID",$A208)</f>
        <v>225</v>
      </c>
      <c r="T208" s="70">
        <f>_xll.GetPrice($T$9,,"MID",$A208)</f>
        <v>518</v>
      </c>
      <c r="U208" s="70">
        <f>_xll.GetPrice($U$9,,"MID",$A208)</f>
        <v>400</v>
      </c>
      <c r="V208" s="70">
        <f>_xll.GetPrice($V$9,,"MID",$A208)</f>
        <v>575</v>
      </c>
      <c r="W208" s="188">
        <f>_xll.GetPrice($W$9,,"LOW",$A208)</f>
        <v>530</v>
      </c>
      <c r="X208" s="105">
        <f>_xll.GetPrice($X$9,,"HIGH",$A208)</f>
        <v>540</v>
      </c>
      <c r="Y208" s="105">
        <f>_xll.GetPrice($Y$9,,"MID",$A208)</f>
        <v>535</v>
      </c>
      <c r="Z208" s="105">
        <f>_xll.GetPrice($Z$9,,"MID",$A208)</f>
        <v>485</v>
      </c>
      <c r="AA208" s="105">
        <f>_xll.GetPrice($AA$9,,"MID",$A208)</f>
        <v>515</v>
      </c>
      <c r="AB208" s="105">
        <f>_xll.GetPrice($AB$9,,"LOW",$A208)</f>
        <v>370</v>
      </c>
      <c r="AC208" s="105">
        <f>_xll.GetPrice($AC$9,,"HIGH",$A208)</f>
        <v>390</v>
      </c>
      <c r="AD208" s="105">
        <f>_xll.GetPrice($AD$9,,"MID",$A208)</f>
        <v>380</v>
      </c>
      <c r="AE208" s="188">
        <f>_xll.GetPrice($AE$9,,"MID",$A208)</f>
        <v>422</v>
      </c>
      <c r="AF208" s="105">
        <f>_xll.GetPrice($AF$9,,"MID",$A208)</f>
        <v>442</v>
      </c>
      <c r="AG208" s="105">
        <f>_xll.GetPrice($AG$9,,"MID",$A208)</f>
        <v>425</v>
      </c>
      <c r="AH208" s="105">
        <f>_xll.GetPrice($AH$9,,"MID",$A208)</f>
        <v>435</v>
      </c>
      <c r="AI208" s="105">
        <f>_xll.GetPrice($AI$9,,"MID",$A208)</f>
        <v>425</v>
      </c>
      <c r="AK208" s="105">
        <f>_xll.GetPrice($AK$9,,"MID",$A208)</f>
        <v>187.5</v>
      </c>
      <c r="AL208" s="105">
        <f>_xll.GetPrice($AL$9,,"MID",$A208)</f>
        <v>237.5</v>
      </c>
      <c r="AM208" s="105">
        <f>_xll.GetPrice($AM$9,,"MID",$A208)</f>
        <v>257.5</v>
      </c>
      <c r="AN208" s="105">
        <f>_xll.GetPrice($AN$9,,"MID",$A208)</f>
        <v>415.68</v>
      </c>
      <c r="AO208" s="105">
        <f>_xll.GetPrice($AO$9,,"MID",$A208)</f>
        <v>441.5</v>
      </c>
      <c r="AP208" s="105">
        <f>_xll.GetPrice($AP$9,,"LOW",$A208)</f>
        <v>530</v>
      </c>
      <c r="AQ208" s="105">
        <f>_xll.GetPrice($AQ$9,,"HIGH",$A208)</f>
        <v>545</v>
      </c>
      <c r="AR208" s="105">
        <f>_xll.GetPrice(AR$9,,"MID",$A208)</f>
        <v>537.5</v>
      </c>
      <c r="AS208" s="105">
        <f>_xll.GetPrice($AS$9,,"MID",A208+3)</f>
        <v>6462.5</v>
      </c>
      <c r="AT208" s="105">
        <f>_xll.GetPrice($AT$9,,"MID",A208+3)</f>
        <v>475</v>
      </c>
      <c r="AU208" s="199">
        <f>_xll.GetPrice($AU$9,"WeeklyAverage","MID",$A208)</f>
        <v>453.68</v>
      </c>
      <c r="AV208" s="105">
        <f>_xll.GetPrice($AV$9,,"MID",$A208)</f>
        <v>481.5</v>
      </c>
      <c r="AW208" s="105">
        <f>_xll.GetPrice($AW$9,,"LOW",$A208)</f>
        <v>550</v>
      </c>
      <c r="AX208" s="105">
        <f>_xll.GetPrice($AX$9,,"HIGH",$A208)</f>
        <v>550</v>
      </c>
      <c r="AY208" s="105">
        <f>_xll.GetPrice($AY$9,,"MID",$A208)</f>
        <v>550</v>
      </c>
      <c r="AZ208" s="105">
        <f>_xll.GetPrice($AZ$9,,"LOW",$A208)</f>
        <v>490</v>
      </c>
      <c r="BA208" s="105">
        <f>_xll.GetPrice($BA$9,,"HIGH",$A208)</f>
        <v>500</v>
      </c>
      <c r="BB208" s="105">
        <f>_xll.GetPrice($BB$9,,"MID",$A208)</f>
        <v>495</v>
      </c>
      <c r="BC208" s="175">
        <f>_xll.GetPrice($BC$9,,"LOW",$A208+3)</f>
        <v>3570</v>
      </c>
      <c r="BD208" s="58">
        <f>_xll.GetPrice($BD$9,,"HIGH",$A208+3)</f>
        <v>3720</v>
      </c>
      <c r="BE208" s="58">
        <f>_xll.GetPrice($BE$9,,"MID",$A208+3)</f>
        <v>3645</v>
      </c>
      <c r="BH208" s="196">
        <f>_xll.GetPrice($BH$9,"WeeklyAverage","MID",$A208)</f>
        <v>435.1</v>
      </c>
      <c r="BI208" s="58">
        <f>_xll.GetPrice($BI$9,,"MID",$A208)</f>
        <v>452.5</v>
      </c>
      <c r="BJ208" s="58">
        <f>_xll.GetPrice($BJ$9,,"MID",$A208)</f>
        <v>33100</v>
      </c>
      <c r="BK208" s="58">
        <f>_xll.GetPrice($BK$9,,"MID",$A208)</f>
        <v>526.20000000000005</v>
      </c>
      <c r="BL208" s="182"/>
      <c r="BM208" s="58">
        <f>_xll.GetPrice($BM$9,,"MID",$A208)</f>
        <v>415</v>
      </c>
      <c r="BN208" s="175">
        <f>_xll.GetPrice($BN$9,,"MID",$A208)</f>
        <v>495</v>
      </c>
      <c r="BO208" s="58">
        <f>_xll.GetPrice($BO$9,,"MID",$A208)</f>
        <v>500</v>
      </c>
      <c r="BP208" s="58">
        <f>_xll.GetPrice($BP$9,,"MID",$A208)</f>
        <v>450</v>
      </c>
      <c r="BQ208" s="58">
        <f>_xll.GetPrice($BQ$9,,"MID",$A208)</f>
        <v>492.5</v>
      </c>
      <c r="BR208" s="19">
        <f>_xll.GetPrice($BR$9,"WeeklyAverage","MID",$A208)</f>
        <v>461.89</v>
      </c>
      <c r="BS208" s="198">
        <f>_xll.GetPrice($BS$9,,"MID",$A208)</f>
        <v>482.5</v>
      </c>
      <c r="BT208" s="156">
        <f>_xll.GetPrice($BT$9,,"MID",$A208)</f>
        <v>500</v>
      </c>
      <c r="BU208" s="165">
        <f>_xll.GetPrice($BU$9,,"LOW",$A208)</f>
        <v>490</v>
      </c>
      <c r="BV208" s="198">
        <f>_xll.GetPrice($BV$9,,"HIGH",$A208)</f>
        <v>520</v>
      </c>
      <c r="BW208" s="198">
        <f>_xll.GetPrice($BW$9,,"MID",$A208)</f>
        <v>505</v>
      </c>
      <c r="BX208" s="198">
        <f>_xll.GetPrice($BX$9,,"LOW",$A208)</f>
        <v>710</v>
      </c>
      <c r="BY208" s="198">
        <f>_xll.GetPrice($BY$9,,"HIGH",$A208)</f>
        <v>740</v>
      </c>
      <c r="BZ208" s="198">
        <f>_xll.GetPrice($BZ$9,,"MID",$A208)</f>
        <v>725</v>
      </c>
    </row>
    <row r="209" spans="1:78" x14ac:dyDescent="0.35">
      <c r="A209" s="215">
        <f t="shared" si="2"/>
        <v>44575</v>
      </c>
      <c r="B209" s="95">
        <f>_xll.GetPrice($B$9,,"MID",$A209)</f>
        <v>410</v>
      </c>
      <c r="C209" s="95">
        <f>_xll.GetPrice($C$9,,"MID",$A209)</f>
        <v>415</v>
      </c>
      <c r="D209" s="95">
        <f>_xll.GetPrice($D$9,,"MID",$A209)</f>
        <v>395</v>
      </c>
      <c r="E209" s="95">
        <f>_xll.GetPrice($E$9,,"MID",$A209)</f>
        <v>395</v>
      </c>
      <c r="F209" s="95">
        <f>_xll.GetPrice($F$9,,"MID",$A209)</f>
        <v>480</v>
      </c>
      <c r="G209" s="95">
        <f>_xll.GetPrice($G$9,,"MID",$A209)</f>
        <v>470</v>
      </c>
      <c r="H209" s="95">
        <f>_xll.GetPrice($H$9,,"MID",$A209)</f>
        <v>470</v>
      </c>
      <c r="I209" s="95">
        <f>_xll.GetPrice($I$9,,"MID",$A209)</f>
        <v>584</v>
      </c>
      <c r="J209" s="95">
        <f>_xll.GetPrice($J$9,,"MID",$A209)</f>
        <v>525</v>
      </c>
      <c r="K209" s="95">
        <f>_xll.GetPrice($K$9,,"MID",$A209)</f>
        <v>531</v>
      </c>
      <c r="L209" s="95">
        <f>_xll.GetPrice($L$9,,"MID",$A209)</f>
        <v>505</v>
      </c>
      <c r="M209" s="95">
        <f>_xll.GetPrice($M$9,,"MID",$A209)</f>
        <v>520</v>
      </c>
      <c r="N209" s="95">
        <f>_xll.GetPrice($N$9,,"MID",$A209)</f>
        <v>550</v>
      </c>
      <c r="O209" s="95">
        <f>_xll.GetPrice($O$9,,"MID",$A209)</f>
        <v>505</v>
      </c>
      <c r="P209" s="192">
        <f>_xll.GetPrice($P$9,,"MID",$A209)</f>
        <v>427</v>
      </c>
      <c r="Q209" s="70">
        <f>_xll.GetPrice($Q$9,,"MID",$A209)</f>
        <v>430</v>
      </c>
      <c r="R209" s="70">
        <f>_xll.GetPrice($R$9,,"MID",$A209)</f>
        <v>432.5</v>
      </c>
      <c r="S209" s="70">
        <f>_xll.GetPrice($S$9,,"MID",$A209)</f>
        <v>225</v>
      </c>
      <c r="T209" s="70">
        <f>_xll.GetPrice($T$9,,"MID",$A209)</f>
        <v>468</v>
      </c>
      <c r="U209" s="70">
        <f>_xll.GetPrice($U$9,,"MID",$A209)</f>
        <v>355</v>
      </c>
      <c r="V209" s="70">
        <f>_xll.GetPrice($V$9,,"MID",$A209)</f>
        <v>515</v>
      </c>
      <c r="W209" s="188">
        <f>_xll.GetPrice($W$9,,"LOW",$A209)</f>
        <v>530</v>
      </c>
      <c r="X209" s="105">
        <f>_xll.GetPrice($X$9,,"HIGH",$A209)</f>
        <v>540</v>
      </c>
      <c r="Y209" s="105">
        <f>_xll.GetPrice($Y$9,,"MID",$A209)</f>
        <v>535</v>
      </c>
      <c r="Z209" s="105">
        <f>_xll.GetPrice($Z$9,,"MID",$A209)</f>
        <v>500</v>
      </c>
      <c r="AA209" s="105">
        <f>_xll.GetPrice($AA$9,,"MID",$A209)</f>
        <v>520</v>
      </c>
      <c r="AB209" s="105">
        <f>_xll.GetPrice($AB$9,,"LOW",$A209)</f>
        <v>350</v>
      </c>
      <c r="AC209" s="105">
        <f>_xll.GetPrice($AC$9,,"HIGH",$A209)</f>
        <v>360</v>
      </c>
      <c r="AD209" s="105">
        <f>_xll.GetPrice($AD$9,,"MID",$A209)</f>
        <v>355</v>
      </c>
      <c r="AE209" s="188">
        <f>_xll.GetPrice($AE$9,,"MID",$A209)</f>
        <v>431</v>
      </c>
      <c r="AF209" s="105">
        <f>_xll.GetPrice($AF$9,,"MID",$A209)</f>
        <v>451</v>
      </c>
      <c r="AG209" s="105">
        <f>_xll.GetPrice($AG$9,,"MID",$A209)</f>
        <v>425</v>
      </c>
      <c r="AH209" s="105">
        <f>_xll.GetPrice($AH$9,,"MID",$A209)</f>
        <v>435</v>
      </c>
      <c r="AI209" s="105">
        <f>_xll.GetPrice($AI$9,,"MID",$A209)</f>
        <v>425</v>
      </c>
      <c r="AK209" s="105">
        <f>_xll.GetPrice($AK$9,,"MID",$A209)</f>
        <v>187.5</v>
      </c>
      <c r="AL209" s="105">
        <f>_xll.GetPrice($AL$9,,"MID",$A209)</f>
        <v>232.5</v>
      </c>
      <c r="AM209" s="105">
        <f>_xll.GetPrice($AM$9,,"MID",$A209)</f>
        <v>252.5</v>
      </c>
      <c r="AN209" s="105">
        <f>_xll.GetPrice($AN$9,,"MID",$A209)</f>
        <v>430.61</v>
      </c>
      <c r="AO209" s="105">
        <f>_xll.GetPrice($AO$9,,"MID",$A209)</f>
        <v>444</v>
      </c>
      <c r="AP209" s="105">
        <f>_xll.GetPrice($AP$9,,"LOW",$A209)</f>
        <v>530</v>
      </c>
      <c r="AQ209" s="105">
        <f>_xll.GetPrice($AQ$9,,"HIGH",$A209)</f>
        <v>540</v>
      </c>
      <c r="AR209" s="105">
        <f>_xll.GetPrice(AR$9,,"MID",$A209)</f>
        <v>535</v>
      </c>
      <c r="AS209" s="105">
        <f>_xll.GetPrice($AS$9,,"MID",A209+3)</f>
        <v>6537.5</v>
      </c>
      <c r="AT209" s="105">
        <f>_xll.GetPrice($AT$9,,"MID",A209+3)</f>
        <v>480</v>
      </c>
      <c r="AU209" s="199">
        <f>_xll.GetPrice($AU$9,"WeeklyAverage","MID",$A209)</f>
        <v>460.61</v>
      </c>
      <c r="AV209" s="105">
        <f>_xll.GetPrice($AV$9,,"MID",$A209)</f>
        <v>479</v>
      </c>
      <c r="AW209" s="105">
        <f>_xll.GetPrice($AW$9,,"LOW",$A209)</f>
        <v>550</v>
      </c>
      <c r="AX209" s="105">
        <f>_xll.GetPrice($AX$9,,"HIGH",$A209)</f>
        <v>550</v>
      </c>
      <c r="AY209" s="105">
        <f>_xll.GetPrice($AY$9,,"MID",$A209)</f>
        <v>550</v>
      </c>
      <c r="AZ209" s="105">
        <f>_xll.GetPrice($AZ$9,,"LOW",$A209)</f>
        <v>490</v>
      </c>
      <c r="BA209" s="105">
        <f>_xll.GetPrice($BA$9,,"HIGH",$A209)</f>
        <v>500</v>
      </c>
      <c r="BB209" s="105">
        <f>_xll.GetPrice($BB$9,,"MID",$A209)</f>
        <v>495</v>
      </c>
      <c r="BC209" s="175">
        <f>_xll.GetPrice($BC$9,,"LOW",$A209+3)</f>
        <v>3570</v>
      </c>
      <c r="BD209" s="58">
        <f>_xll.GetPrice($BD$9,,"HIGH",$A209+3)</f>
        <v>3720</v>
      </c>
      <c r="BE209" s="58">
        <f>_xll.GetPrice($BE$9,,"MID",$A209+3)</f>
        <v>3645</v>
      </c>
      <c r="BH209" s="196">
        <f>_xll.GetPrice($BH$9,"WeeklyAverage","MID",$A209)</f>
        <v>437.8</v>
      </c>
      <c r="BI209" s="58">
        <f>_xll.GetPrice($BI$9,,"MID",$A209)</f>
        <v>472.5</v>
      </c>
      <c r="BJ209" s="58">
        <f>_xll.GetPrice($BJ$9,,"MID",$A209)</f>
        <v>34300</v>
      </c>
      <c r="BK209" s="58">
        <f>_xll.GetPrice($BK$9,,"MID",$A209)</f>
        <v>534.16999999999996</v>
      </c>
      <c r="BL209" s="182"/>
      <c r="BM209" s="58">
        <f>_xll.GetPrice($BM$9,,"MID",$A209)</f>
        <v>419</v>
      </c>
      <c r="BN209" s="175">
        <f>_xll.GetPrice($BN$9,,"MID",$A209)</f>
        <v>495</v>
      </c>
      <c r="BO209" s="58">
        <f>_xll.GetPrice($BO$9,,"MID",$A209)</f>
        <v>500</v>
      </c>
      <c r="BP209" s="58">
        <f>_xll.GetPrice($BP$9,,"MID",$A209)</f>
        <v>400</v>
      </c>
      <c r="BQ209" s="58">
        <f>_xll.GetPrice($BQ$9,,"MID",$A209)</f>
        <v>492.5</v>
      </c>
      <c r="BR209" s="19">
        <f>_xll.GetPrice($BR$9,"WeeklyAverage","MID",$A209)</f>
        <v>468.9</v>
      </c>
      <c r="BS209" s="198">
        <f>_xll.GetPrice($BS$9,,"MID",$A209)</f>
        <v>482.5</v>
      </c>
      <c r="BT209" s="156">
        <f>_xll.GetPrice($BT$9,,"MID",$A209)</f>
        <v>530</v>
      </c>
      <c r="BU209" s="165">
        <f>_xll.GetPrice($BU$9,,"LOW",$A209)</f>
        <v>490</v>
      </c>
      <c r="BV209" s="198">
        <f>_xll.GetPrice($BV$9,,"HIGH",$A209)</f>
        <v>520</v>
      </c>
      <c r="BW209" s="198">
        <f>_xll.GetPrice($BW$9,,"MID",$A209)</f>
        <v>505</v>
      </c>
      <c r="BX209" s="198">
        <f>_xll.GetPrice($BX$9,,"LOW",$A209)</f>
        <v>710</v>
      </c>
      <c r="BY209" s="198">
        <f>_xll.GetPrice($BY$9,,"HIGH",$A209)</f>
        <v>740</v>
      </c>
      <c r="BZ209" s="198">
        <f>_xll.GetPrice($BZ$9,,"MID",$A209)</f>
        <v>725</v>
      </c>
    </row>
    <row r="210" spans="1:78" x14ac:dyDescent="0.35">
      <c r="A210" s="215">
        <f t="shared" si="2"/>
        <v>44582</v>
      </c>
      <c r="B210" s="95">
        <f>_xll.GetPrice($B$9,,"MID",$A210)</f>
        <v>410</v>
      </c>
      <c r="C210" s="95">
        <f>_xll.GetPrice($C$9,,"MID",$A210)</f>
        <v>415</v>
      </c>
      <c r="D210" s="95">
        <f>_xll.GetPrice($D$9,,"MID",$A210)</f>
        <v>395</v>
      </c>
      <c r="E210" s="95">
        <f>_xll.GetPrice($E$9,,"MID",$A210)</f>
        <v>395</v>
      </c>
      <c r="F210" s="95">
        <f>_xll.GetPrice($F$9,,"MID",$A210)</f>
        <v>480</v>
      </c>
      <c r="G210" s="95">
        <f>_xll.GetPrice($G$9,,"MID",$A210)</f>
        <v>470</v>
      </c>
      <c r="H210" s="95">
        <f>_xll.GetPrice($H$9,,"MID",$A210)</f>
        <v>470</v>
      </c>
      <c r="I210" s="95">
        <f>_xll.GetPrice($I$9,,"MID",$A210)</f>
        <v>584</v>
      </c>
      <c r="J210" s="95">
        <f>_xll.GetPrice($J$9,,"MID",$A210)</f>
        <v>525</v>
      </c>
      <c r="K210" s="95">
        <f>_xll.GetPrice($K$9,,"MID",$A210)</f>
        <v>531</v>
      </c>
      <c r="L210" s="95">
        <f>_xll.GetPrice($L$9,,"MID",$A210)</f>
        <v>505</v>
      </c>
      <c r="M210" s="95">
        <f>_xll.GetPrice($M$9,,"MID",$A210)</f>
        <v>520</v>
      </c>
      <c r="N210" s="95">
        <f>_xll.GetPrice($N$9,,"MID",$A210)</f>
        <v>550</v>
      </c>
      <c r="O210" s="95">
        <f>_xll.GetPrice($O$9,,"MID",$A210)</f>
        <v>505</v>
      </c>
      <c r="P210" s="192">
        <f>_xll.GetPrice($P$9,,"MID",$A210)</f>
        <v>427</v>
      </c>
      <c r="Q210" s="70">
        <f>_xll.GetPrice($Q$9,,"MID",$A210)</f>
        <v>454</v>
      </c>
      <c r="R210" s="70">
        <f>_xll.GetPrice($R$9,,"MID",$A210)</f>
        <v>432.5</v>
      </c>
      <c r="S210" s="70">
        <f>_xll.GetPrice($S$9,,"MID",$A210)</f>
        <v>225</v>
      </c>
      <c r="T210" s="70">
        <f>_xll.GetPrice($T$9,,"MID",$A210)</f>
        <v>468</v>
      </c>
      <c r="U210" s="70">
        <f>_xll.GetPrice($U$9,,"MID",$A210)</f>
        <v>355</v>
      </c>
      <c r="V210" s="70">
        <f>_xll.GetPrice($V$9,,"MID",$A210)</f>
        <v>515</v>
      </c>
      <c r="W210" s="188">
        <f>_xll.GetPrice($W$9,,"LOW",$A210)</f>
        <v>540</v>
      </c>
      <c r="X210" s="105">
        <f>_xll.GetPrice($X$9,,"HIGH",$A210)</f>
        <v>545</v>
      </c>
      <c r="Y210" s="105">
        <f>_xll.GetPrice($Y$9,,"MID",$A210)</f>
        <v>542.5</v>
      </c>
      <c r="Z210" s="105">
        <f>_xll.GetPrice($Z$9,,"MID",$A210)</f>
        <v>502.5</v>
      </c>
      <c r="AA210" s="105">
        <f>_xll.GetPrice($AA$9,,"MID",$A210)</f>
        <v>520</v>
      </c>
      <c r="AB210" s="105">
        <f>_xll.GetPrice($AB$9,,"LOW",$A210)</f>
        <v>350</v>
      </c>
      <c r="AC210" s="105">
        <f>_xll.GetPrice($AC$9,,"HIGH",$A210)</f>
        <v>360</v>
      </c>
      <c r="AD210" s="105">
        <f>_xll.GetPrice($AD$9,,"MID",$A210)</f>
        <v>355</v>
      </c>
      <c r="AE210" s="188">
        <f>_xll.GetPrice($AE$9,,"MID",$A210)</f>
        <v>431</v>
      </c>
      <c r="AF210" s="105">
        <f>_xll.GetPrice($AF$9,,"MID",$A210)</f>
        <v>451</v>
      </c>
      <c r="AG210" s="105">
        <f>_xll.GetPrice($AG$9,,"MID",$A210)</f>
        <v>415</v>
      </c>
      <c r="AH210" s="105">
        <f>_xll.GetPrice($AH$9,,"MID",$A210)</f>
        <v>425</v>
      </c>
      <c r="AI210" s="105">
        <f>_xll.GetPrice($AI$9,,"MID",$A210)</f>
        <v>390</v>
      </c>
      <c r="AK210" s="105">
        <f>_xll.GetPrice($AK$9,,"MID",$A210)</f>
        <v>187.5</v>
      </c>
      <c r="AL210" s="105">
        <f>_xll.GetPrice($AL$9,,"MID",$A210)</f>
        <v>232.5</v>
      </c>
      <c r="AM210" s="105">
        <f>_xll.GetPrice($AM$9,,"MID",$A210)</f>
        <v>252.5</v>
      </c>
      <c r="AN210" s="105">
        <f>_xll.GetPrice($AN$9,,"MID",$A210)</f>
        <v>427.87</v>
      </c>
      <c r="AO210" s="105">
        <f>_xll.GetPrice($AO$9,,"MID",$A210)</f>
        <v>444</v>
      </c>
      <c r="AP210" s="105">
        <f>_xll.GetPrice($AP$9,,"LOW",$A210)</f>
        <v>530</v>
      </c>
      <c r="AQ210" s="105">
        <f>_xll.GetPrice($AQ$9,,"HIGH",$A210)</f>
        <v>540</v>
      </c>
      <c r="AR210" s="105">
        <f>_xll.GetPrice(AR$9,,"MID",$A210)</f>
        <v>535</v>
      </c>
      <c r="AS210" s="105">
        <f>_xll.GetPrice($AS$9,,"MID",A210+3)</f>
        <v>6537.5</v>
      </c>
      <c r="AT210" s="105">
        <f>_xll.GetPrice($AT$9,,"MID",A210+3)</f>
        <v>480</v>
      </c>
      <c r="AU210" s="199">
        <f>_xll.GetPrice($AU$9,"WeeklyAverage","MID",$A210)</f>
        <v>457.87</v>
      </c>
      <c r="AV210" s="105">
        <f>_xll.GetPrice($AV$9,,"MID",$A210)</f>
        <v>479</v>
      </c>
      <c r="AW210" s="105">
        <f>_xll.GetPrice($AW$9,,"LOW",$A210)</f>
        <v>550</v>
      </c>
      <c r="AX210" s="105">
        <f>_xll.GetPrice($AX$9,,"HIGH",$A210)</f>
        <v>550</v>
      </c>
      <c r="AY210" s="105">
        <f>_xll.GetPrice($AY$9,,"MID",$A210)</f>
        <v>550</v>
      </c>
      <c r="AZ210" s="105">
        <f>_xll.GetPrice($AZ$9,,"LOW",$A210)</f>
        <v>500</v>
      </c>
      <c r="BA210" s="105">
        <f>_xll.GetPrice($BA$9,,"HIGH",$A210)</f>
        <v>515</v>
      </c>
      <c r="BB210" s="105">
        <f>_xll.GetPrice($BB$9,,"MID",$A210)</f>
        <v>507.5</v>
      </c>
      <c r="BC210" s="175">
        <f>_xll.GetPrice($BC$9,,"LOW",$A210+3)</f>
        <v>3570</v>
      </c>
      <c r="BD210" s="58">
        <f>_xll.GetPrice($BD$9,,"HIGH",$A210+3)</f>
        <v>3720</v>
      </c>
      <c r="BE210" s="58">
        <f>_xll.GetPrice($BE$9,,"MID",$A210+3)</f>
        <v>3645</v>
      </c>
      <c r="BH210" s="196">
        <f>_xll.GetPrice($BH$9,"WeeklyAverage","MID",$A210)</f>
        <v>446.8</v>
      </c>
      <c r="BI210" s="58">
        <f>_xll.GetPrice($BI$9,,"MID",$A210)</f>
        <v>472.5</v>
      </c>
      <c r="BJ210" s="58">
        <f>_xll.GetPrice($BJ$9,,"MID",$A210)</f>
        <v>35300</v>
      </c>
      <c r="BK210" s="58">
        <f>_xll.GetPrice($BK$9,,"MID",$A210)</f>
        <v>540</v>
      </c>
      <c r="BL210" s="182"/>
      <c r="BM210" s="58">
        <f>_xll.GetPrice($BM$9,,"MID",$A210)</f>
        <v>419</v>
      </c>
      <c r="BN210" s="175">
        <f>_xll.GetPrice($BN$9,,"MID",$A210)</f>
        <v>485</v>
      </c>
      <c r="BO210" s="58">
        <f>_xll.GetPrice($BO$9,,"MID",$A210)</f>
        <v>460</v>
      </c>
      <c r="BP210" s="58">
        <f>_xll.GetPrice($BP$9,,"MID",$A210)</f>
        <v>400</v>
      </c>
      <c r="BQ210" s="58">
        <f>_xll.GetPrice($BQ$9,,"MID",$A210)</f>
        <v>485</v>
      </c>
      <c r="BR210" s="19">
        <f>_xll.GetPrice($BR$9,"WeeklyAverage","MID",$A210)</f>
        <v>466.16</v>
      </c>
      <c r="BS210" s="198">
        <f>_xll.GetPrice($BS$9,,"MID",$A210)</f>
        <v>460</v>
      </c>
      <c r="BT210" s="156">
        <f>_xll.GetPrice($BT$9,,"MID",$A210)</f>
        <v>530</v>
      </c>
      <c r="BU210" s="165">
        <f>_xll.GetPrice($BU$9,,"LOW",$A210)</f>
        <v>490</v>
      </c>
      <c r="BV210" s="198">
        <f>_xll.GetPrice($BV$9,,"HIGH",$A210)</f>
        <v>520</v>
      </c>
      <c r="BW210" s="198">
        <f>_xll.GetPrice($BW$9,,"MID",$A210)</f>
        <v>505</v>
      </c>
      <c r="BX210" s="198">
        <f>_xll.GetPrice($BX$9,,"LOW",$A210)</f>
        <v>710</v>
      </c>
      <c r="BY210" s="198">
        <f>_xll.GetPrice($BY$9,,"HIGH",$A210)</f>
        <v>740</v>
      </c>
      <c r="BZ210" s="198">
        <f>_xll.GetPrice($BZ$9,,"MID",$A210)</f>
        <v>725</v>
      </c>
    </row>
    <row r="211" spans="1:78" x14ac:dyDescent="0.35">
      <c r="A211" s="215">
        <f t="shared" si="2"/>
        <v>44589</v>
      </c>
      <c r="B211" s="95">
        <f>_xll.GetPrice($B$9,,"MID",$A211)</f>
        <v>410</v>
      </c>
      <c r="C211" s="95">
        <f>_xll.GetPrice($C$9,,"MID",$A211)</f>
        <v>415</v>
      </c>
      <c r="D211" s="95">
        <f>_xll.GetPrice($D$9,,"MID",$A211)</f>
        <v>395</v>
      </c>
      <c r="E211" s="95">
        <f>_xll.GetPrice($E$9,,"MID",$A211)</f>
        <v>395</v>
      </c>
      <c r="F211" s="95">
        <f>_xll.GetPrice($F$9,,"MID",$A211)</f>
        <v>480</v>
      </c>
      <c r="G211" s="95">
        <f>_xll.GetPrice($G$9,,"MID",$A211)</f>
        <v>470</v>
      </c>
      <c r="H211" s="95">
        <f>_xll.GetPrice($H$9,,"MID",$A211)</f>
        <v>470</v>
      </c>
      <c r="I211" s="95">
        <f>_xll.GetPrice($I$9,,"MID",$A211)</f>
        <v>584</v>
      </c>
      <c r="J211" s="95">
        <f>_xll.GetPrice($J$9,,"MID",$A211)</f>
        <v>525</v>
      </c>
      <c r="K211" s="95">
        <f>_xll.GetPrice($K$9,,"MID",$A211)</f>
        <v>531</v>
      </c>
      <c r="L211" s="95">
        <f>_xll.GetPrice($L$9,,"MID",$A211)</f>
        <v>505</v>
      </c>
      <c r="M211" s="95">
        <f>_xll.GetPrice($M$9,,"MID",$A211)</f>
        <v>520</v>
      </c>
      <c r="N211" s="95">
        <f>_xll.GetPrice($N$9,,"MID",$A211)</f>
        <v>550</v>
      </c>
      <c r="O211" s="95">
        <f>_xll.GetPrice($O$9,,"MID",$A211)</f>
        <v>505</v>
      </c>
      <c r="P211" s="192">
        <f>_xll.GetPrice($P$9,,"MID",$A211)</f>
        <v>435</v>
      </c>
      <c r="Q211" s="70">
        <f>_xll.GetPrice($Q$9,,"MID",$A211)</f>
        <v>454</v>
      </c>
      <c r="R211" s="70">
        <f>_xll.GetPrice($R$9,,"MID",$A211)</f>
        <v>455</v>
      </c>
      <c r="S211" s="70">
        <f>_xll.GetPrice($S$9,,"MID",$A211)</f>
        <v>225</v>
      </c>
      <c r="T211" s="70">
        <f>_xll.GetPrice($T$9,,"MID",$A211)</f>
        <v>468</v>
      </c>
      <c r="U211" s="70">
        <f>_xll.GetPrice($U$9,,"MID",$A211)</f>
        <v>355</v>
      </c>
      <c r="V211" s="70">
        <f>_xll.GetPrice($V$9,,"MID",$A211)</f>
        <v>515</v>
      </c>
      <c r="W211" s="188">
        <f>_xll.GetPrice($W$9,,"LOW",$A211)</f>
        <v>540</v>
      </c>
      <c r="X211" s="105">
        <f>_xll.GetPrice($X$9,,"HIGH",$A211)</f>
        <v>550</v>
      </c>
      <c r="Y211" s="105">
        <f>_xll.GetPrice($Y$9,,"MID",$A211)</f>
        <v>545</v>
      </c>
      <c r="Z211" s="105">
        <f>_xll.GetPrice($Z$9,,"MID",$A211)</f>
        <v>502.5</v>
      </c>
      <c r="AA211" s="105">
        <f>_xll.GetPrice($AA$9,,"MID",$A211)</f>
        <v>525</v>
      </c>
      <c r="AB211" s="105">
        <f>_xll.GetPrice($AB$9,,"LOW",$A211)</f>
        <v>350</v>
      </c>
      <c r="AC211" s="105">
        <f>_xll.GetPrice($AC$9,,"HIGH",$A211)</f>
        <v>360</v>
      </c>
      <c r="AD211" s="105">
        <f>_xll.GetPrice($AD$9,,"MID",$A211)</f>
        <v>355</v>
      </c>
      <c r="AE211" s="188">
        <f>_xll.GetPrice($AE$9,,"MID",$A211)</f>
        <v>438</v>
      </c>
      <c r="AF211" s="105">
        <f>_xll.GetPrice($AF$9,,"MID",$A211)</f>
        <v>458</v>
      </c>
      <c r="AG211" s="105">
        <f>_xll.GetPrice($AG$9,,"MID",$A211)</f>
        <v>415</v>
      </c>
      <c r="AH211" s="105">
        <f>_xll.GetPrice($AH$9,,"MID",$A211)</f>
        <v>425</v>
      </c>
      <c r="AI211" s="105">
        <f>_xll.GetPrice($AI$9,,"MID",$A211)</f>
        <v>390</v>
      </c>
      <c r="AK211" s="105">
        <f>_xll.GetPrice($AK$9,,"MID",$A211)</f>
        <v>187.5</v>
      </c>
      <c r="AL211" s="105">
        <f>_xll.GetPrice($AL$9,,"MID",$A211)</f>
        <v>232.5</v>
      </c>
      <c r="AM211" s="105">
        <f>_xll.GetPrice($AM$9,,"MID",$A211)</f>
        <v>252.5</v>
      </c>
      <c r="AN211" s="105">
        <f>_xll.GetPrice($AN$9,,"MID",$A211)</f>
        <v>431.09</v>
      </c>
      <c r="AO211" s="105">
        <f>_xll.GetPrice($AO$9,,"MID",$A211)</f>
        <v>451</v>
      </c>
      <c r="AP211" s="105">
        <f>_xll.GetPrice($AP$9,,"LOW",$A211)</f>
        <v>540</v>
      </c>
      <c r="AQ211" s="105">
        <f>_xll.GetPrice($AQ$9,,"HIGH",$A211)</f>
        <v>555</v>
      </c>
      <c r="AR211" s="105">
        <f>_xll.GetPrice(AR$9,,"MID",$A211)</f>
        <v>547.5</v>
      </c>
      <c r="AS211" s="105">
        <f>_xll.GetPrice($AS$9,,"MID",A211+3)</f>
        <v>6537.5</v>
      </c>
      <c r="AT211" s="105">
        <f>_xll.GetPrice($AT$9,,"MID",A211+3)</f>
        <v>480</v>
      </c>
      <c r="AU211" s="199">
        <f>_xll.GetPrice($AU$9,"WeeklyAverage","MID",$A211)</f>
        <v>461.09</v>
      </c>
      <c r="AV211" s="105">
        <f>_xll.GetPrice($AV$9,,"MID",$A211)</f>
        <v>486.5</v>
      </c>
      <c r="AW211" s="105">
        <f>_xll.GetPrice($AW$9,,"LOW",$A211)</f>
        <v>560</v>
      </c>
      <c r="AX211" s="105">
        <f>_xll.GetPrice($AX$9,,"HIGH",$A211)</f>
        <v>570</v>
      </c>
      <c r="AY211" s="105">
        <f>_xll.GetPrice($AY$9,,"MID",$A211)</f>
        <v>565</v>
      </c>
      <c r="AZ211" s="105">
        <f>_xll.GetPrice($AZ$9,,"LOW",$A211)</f>
        <v>510</v>
      </c>
      <c r="BA211" s="105">
        <f>_xll.GetPrice($BA$9,,"HIGH",$A211)</f>
        <v>525</v>
      </c>
      <c r="BB211" s="105">
        <f>_xll.GetPrice($BB$9,,"MID",$A211)</f>
        <v>517.5</v>
      </c>
      <c r="BC211" s="175">
        <f>_xll.GetPrice($BC$9,,"LOW",$A211+3)</f>
        <v>3570</v>
      </c>
      <c r="BD211" s="58">
        <f>_xll.GetPrice($BD$9,,"HIGH",$A211+3)</f>
        <v>3720</v>
      </c>
      <c r="BE211" s="58">
        <f>_xll.GetPrice($BE$9,,"MID",$A211+3)</f>
        <v>3645</v>
      </c>
      <c r="BH211" s="196">
        <f>_xll.GetPrice($BH$9,"WeeklyAverage","MID",$A211)</f>
        <v>459</v>
      </c>
      <c r="BI211" s="58">
        <f>_xll.GetPrice($BI$9,,"MID",$A211)</f>
        <v>487.5</v>
      </c>
      <c r="BJ211" s="58">
        <f>_xll.GetPrice($BJ$9,,"MID",$A211)</f>
        <v>36400</v>
      </c>
      <c r="BK211" s="58">
        <f>_xll.GetPrice($BK$9,,"MID",$A211)</f>
        <v>543.13</v>
      </c>
      <c r="BL211" s="182"/>
      <c r="BM211" s="58">
        <f>_xll.GetPrice($BM$9,,"MID",$A211)</f>
        <v>426</v>
      </c>
      <c r="BN211" s="175">
        <f>_xll.GetPrice($BN$9,,"MID",$A211)</f>
        <v>485</v>
      </c>
      <c r="BO211" s="58">
        <f>_xll.GetPrice($BO$9,,"MID",$A211)</f>
        <v>460</v>
      </c>
      <c r="BP211" s="58">
        <f>_xll.GetPrice($BP$9,,"MID",$A211)</f>
        <v>400</v>
      </c>
      <c r="BQ211" s="58">
        <f>_xll.GetPrice($BQ$9,,"MID",$A211)</f>
        <v>490</v>
      </c>
      <c r="BR211" s="19">
        <f>_xll.GetPrice($BR$9,"WeeklyAverage","MID",$A211)</f>
        <v>469.38</v>
      </c>
      <c r="BS211" s="198">
        <f>_xll.GetPrice($BS$9,,"MID",$A211)</f>
        <v>460</v>
      </c>
      <c r="BT211" s="156">
        <f>_xll.GetPrice($BT$9,,"MID",$A211)</f>
        <v>537.5</v>
      </c>
      <c r="BU211" s="165">
        <f>_xll.GetPrice($BU$9,,"LOW",$A211)</f>
        <v>490</v>
      </c>
      <c r="BV211" s="198">
        <f>_xll.GetPrice($BV$9,,"HIGH",$A211)</f>
        <v>520</v>
      </c>
      <c r="BW211" s="198">
        <f>_xll.GetPrice($BW$9,,"MID",$A211)</f>
        <v>505</v>
      </c>
      <c r="BX211" s="198">
        <f>_xll.GetPrice($BX$9,,"LOW",$A211)</f>
        <v>710</v>
      </c>
      <c r="BY211" s="198">
        <f>_xll.GetPrice($BY$9,,"HIGH",$A211)</f>
        <v>740</v>
      </c>
      <c r="BZ211" s="198">
        <f>_xll.GetPrice($BZ$9,,"MID",$A211)</f>
        <v>725</v>
      </c>
    </row>
    <row r="212" spans="1:78" x14ac:dyDescent="0.35">
      <c r="A212" s="215">
        <f t="shared" si="2"/>
        <v>44596</v>
      </c>
      <c r="B212" s="95">
        <f>_xll.GetPrice($B$9,,"MID",$A212)</f>
        <v>410</v>
      </c>
      <c r="C212" s="95">
        <f>_xll.GetPrice($C$9,,"MID",$A212)</f>
        <v>415</v>
      </c>
      <c r="D212" s="95">
        <f>_xll.GetPrice($D$9,,"MID",$A212)</f>
        <v>395</v>
      </c>
      <c r="E212" s="95">
        <f>_xll.GetPrice($E$9,,"MID",$A212)</f>
        <v>395</v>
      </c>
      <c r="F212" s="95">
        <f>_xll.GetPrice($F$9,,"MID",$A212)</f>
        <v>480</v>
      </c>
      <c r="G212" s="95">
        <f>_xll.GetPrice($G$9,,"MID",$A212)</f>
        <v>470</v>
      </c>
      <c r="H212" s="95">
        <f>_xll.GetPrice($H$9,,"MID",$A212)</f>
        <v>470</v>
      </c>
      <c r="I212" s="95">
        <f>_xll.GetPrice($I$9,,"MID",$A212)</f>
        <v>584</v>
      </c>
      <c r="J212" s="95">
        <f>_xll.GetPrice($J$9,,"MID",$A212)</f>
        <v>525</v>
      </c>
      <c r="K212" s="95">
        <f>_xll.GetPrice($K$9,,"MID",$A212)</f>
        <v>531</v>
      </c>
      <c r="L212" s="95">
        <f>_xll.GetPrice($L$9,,"MID",$A212)</f>
        <v>505</v>
      </c>
      <c r="M212" s="95">
        <f>_xll.GetPrice($M$9,,"MID",$A212)</f>
        <v>520</v>
      </c>
      <c r="N212" s="95">
        <f>_xll.GetPrice($N$9,,"MID",$A212)</f>
        <v>550</v>
      </c>
      <c r="O212" s="95">
        <f>_xll.GetPrice($O$9,,"MID",$A212)</f>
        <v>505</v>
      </c>
      <c r="P212" s="192">
        <f>_xll.GetPrice($P$9,,"MID",$A212)</f>
        <v>435</v>
      </c>
      <c r="Q212" s="70">
        <f>_xll.GetPrice($Q$9,,"MID",$A212)</f>
        <v>454</v>
      </c>
      <c r="R212" s="70">
        <f>_xll.GetPrice($R$9,,"MID",$A212)</f>
        <v>455</v>
      </c>
      <c r="S212" s="70">
        <f>_xll.GetPrice($S$9,,"MID",$A212)</f>
        <v>225</v>
      </c>
      <c r="T212" s="70">
        <f>_xll.GetPrice($T$9,,"MID",$A212)</f>
        <v>468</v>
      </c>
      <c r="U212" s="70">
        <f>_xll.GetPrice($U$9,,"MID",$A212)</f>
        <v>355</v>
      </c>
      <c r="V212" s="70">
        <f>_xll.GetPrice($V$9,,"MID",$A212)</f>
        <v>515</v>
      </c>
      <c r="W212" s="188">
        <f>_xll.GetPrice($W$9,,"LOW",$A212)</f>
        <v>550</v>
      </c>
      <c r="X212" s="105">
        <f>_xll.GetPrice($X$9,,"HIGH",$A212)</f>
        <v>560</v>
      </c>
      <c r="Y212" s="105">
        <f>_xll.GetPrice($Y$9,,"MID",$A212)</f>
        <v>555</v>
      </c>
      <c r="Z212" s="105">
        <f>_xll.GetPrice($Z$9,,"MID",$A212)</f>
        <v>517.5</v>
      </c>
      <c r="AA212" s="105">
        <f>_xll.GetPrice($AA$9,,"MID",$A212)</f>
        <v>535</v>
      </c>
      <c r="AB212" s="105">
        <f>_xll.GetPrice($AB$9,,"LOW",$A212)</f>
        <v>350</v>
      </c>
      <c r="AC212" s="105">
        <f>_xll.GetPrice($AC$9,,"HIGH",$A212)</f>
        <v>360</v>
      </c>
      <c r="AD212" s="105">
        <f>_xll.GetPrice($AD$9,,"MID",$A212)</f>
        <v>355</v>
      </c>
      <c r="AE212" s="188">
        <f>_xll.GetPrice($AE$9,,"MID",$A212)</f>
        <v>459</v>
      </c>
      <c r="AF212" s="105">
        <f>_xll.GetPrice($AF$9,,"MID",$A212)</f>
        <v>488</v>
      </c>
      <c r="AG212" s="105">
        <f>_xll.GetPrice($AG$9,,"MID",$A212)</f>
        <v>415</v>
      </c>
      <c r="AH212" s="105">
        <f>_xll.GetPrice($AH$9,,"MID",$A212)</f>
        <v>425</v>
      </c>
      <c r="AI212" s="105">
        <f>_xll.GetPrice($AI$9,,"MID",$A212)</f>
        <v>390</v>
      </c>
      <c r="AK212" s="105">
        <f>_xll.GetPrice($AK$9,,"MID",$A212)</f>
        <v>187.5</v>
      </c>
      <c r="AL212" s="105">
        <f>_xll.GetPrice($AL$9,,"MID",$A212)</f>
        <v>232.5</v>
      </c>
      <c r="AM212" s="105">
        <f>_xll.GetPrice($AM$9,,"MID",$A212)</f>
        <v>252.5</v>
      </c>
      <c r="AN212" s="105">
        <f>_xll.GetPrice($AN$9,,"MID",$A212)</f>
        <v>446.36</v>
      </c>
      <c r="AO212" s="105">
        <f>_xll.GetPrice($AO$9,,"MID",$A212)</f>
        <v>465</v>
      </c>
      <c r="AP212" s="105">
        <f>_xll.GetPrice($AP$9,,"LOW",$A212)</f>
        <v>560</v>
      </c>
      <c r="AQ212" s="105">
        <f>_xll.GetPrice($AQ$9,,"HIGH",$A212)</f>
        <v>565</v>
      </c>
      <c r="AR212" s="105">
        <f>_xll.GetPrice(AR$9,,"MID",$A212)</f>
        <v>562.5</v>
      </c>
      <c r="AS212" s="105">
        <f>_xll.GetPrice($AS$9,,"MID",A212+3)</f>
        <v>6707.5</v>
      </c>
      <c r="AT212" s="105">
        <f>_xll.GetPrice($AT$9,,"MID",A212+3)</f>
        <v>481.5</v>
      </c>
      <c r="AU212" s="199">
        <f>_xll.GetPrice($AU$9,"WeeklyAverage","MID",$A212)</f>
        <v>476.36</v>
      </c>
      <c r="AV212" s="105">
        <f>_xll.GetPrice($AV$9,,"MID",$A212)</f>
        <v>505.5</v>
      </c>
      <c r="AW212" s="105">
        <f>_xll.GetPrice($AW$9,,"LOW",$A212)</f>
        <v>590</v>
      </c>
      <c r="AX212" s="105">
        <f>_xll.GetPrice($AX$9,,"HIGH",$A212)</f>
        <v>600</v>
      </c>
      <c r="AY212" s="105">
        <f>_xll.GetPrice($AY$9,,"MID",$A212)</f>
        <v>595</v>
      </c>
      <c r="AZ212" s="105">
        <f>_xll.GetPrice($AZ$9,,"LOW",$A212)</f>
        <v>535</v>
      </c>
      <c r="BA212" s="105">
        <f>_xll.GetPrice($BA$9,,"HIGH",$A212)</f>
        <v>550</v>
      </c>
      <c r="BB212" s="105">
        <f>_xll.GetPrice($BB$9,,"MID",$A212)</f>
        <v>542.5</v>
      </c>
      <c r="BC212" s="175">
        <f>_xll.GetPrice($BC$9,,"LOW",$A212+3)</f>
        <v>3570</v>
      </c>
      <c r="BD212" s="58">
        <f>_xll.GetPrice($BD$9,,"HIGH",$A212+3)</f>
        <v>3720</v>
      </c>
      <c r="BE212" s="58">
        <f>_xll.GetPrice($BE$9,,"MID",$A212+3)</f>
        <v>3645</v>
      </c>
      <c r="BH212" s="196">
        <f>_xll.GetPrice($BH$9,"WeeklyAverage","MID",$A212)</f>
        <v>465</v>
      </c>
      <c r="BI212" s="58">
        <f>_xll.GetPrice($BI$9,,"MID",$A212)</f>
        <v>487.5</v>
      </c>
      <c r="BJ212" s="58">
        <f>_xll.GetPrice($BJ$9,,"MID",$A212)</f>
        <v>36600</v>
      </c>
      <c r="BK212" s="58">
        <f>_xll.GetPrice($BK$9,,"MID",$A212)</f>
        <v>540.15</v>
      </c>
      <c r="BL212" s="182"/>
      <c r="BM212" s="58">
        <f>_xll.GetPrice($BM$9,,"MID",$A212)</f>
        <v>440</v>
      </c>
      <c r="BN212" s="175">
        <f>_xll.GetPrice($BN$9,,"MID",$A212)</f>
        <v>485</v>
      </c>
      <c r="BO212" s="58">
        <f>_xll.GetPrice($BO$9,,"MID",$A212)</f>
        <v>460</v>
      </c>
      <c r="BP212" s="58">
        <f>_xll.GetPrice($BP$9,,"MID",$A212)</f>
        <v>400</v>
      </c>
      <c r="BQ212" s="58">
        <f>_xll.GetPrice($BQ$9,,"MID",$A212)</f>
        <v>500</v>
      </c>
      <c r="BR212" s="19">
        <f>_xll.GetPrice($BR$9,"WeeklyAverage","MID",$A212)</f>
        <v>484.65</v>
      </c>
      <c r="BS212" s="198">
        <f>_xll.GetPrice($BS$9,,"MID",$A212)</f>
        <v>460</v>
      </c>
      <c r="BT212" s="156">
        <f>_xll.GetPrice($BT$9,,"MID",$A212)</f>
        <v>537.5</v>
      </c>
      <c r="BU212" s="165">
        <f>_xll.GetPrice($BU$9,,"LOW",$A212)</f>
        <v>490</v>
      </c>
      <c r="BV212" s="198">
        <f>_xll.GetPrice($BV$9,,"HIGH",$A212)</f>
        <v>520</v>
      </c>
      <c r="BW212" s="198">
        <f>_xll.GetPrice($BW$9,,"MID",$A212)</f>
        <v>505</v>
      </c>
      <c r="BX212" s="198">
        <f>_xll.GetPrice($BX$9,,"LOW",$A212)</f>
        <v>710</v>
      </c>
      <c r="BY212" s="198">
        <f>_xll.GetPrice($BY$9,,"HIGH",$A212)</f>
        <v>740</v>
      </c>
      <c r="BZ212" s="198">
        <f>_xll.GetPrice($BZ$9,,"MID",$A212)</f>
        <v>725</v>
      </c>
    </row>
    <row r="213" spans="1:78" x14ac:dyDescent="0.35">
      <c r="A213" s="215">
        <f t="shared" si="2"/>
        <v>44603</v>
      </c>
      <c r="B213" s="95">
        <f>_xll.GetPrice($B$9,,"MID",$A213)</f>
        <v>410</v>
      </c>
      <c r="C213" s="95">
        <f>_xll.GetPrice($C$9,,"MID",$A213)</f>
        <v>415</v>
      </c>
      <c r="D213" s="95">
        <f>_xll.GetPrice($D$9,,"MID",$A213)</f>
        <v>395</v>
      </c>
      <c r="E213" s="95">
        <f>_xll.GetPrice($E$9,,"MID",$A213)</f>
        <v>395</v>
      </c>
      <c r="F213" s="95">
        <f>_xll.GetPrice($F$9,,"MID",$A213)</f>
        <v>480</v>
      </c>
      <c r="G213" s="95">
        <f>_xll.GetPrice($G$9,,"MID",$A213)</f>
        <v>470</v>
      </c>
      <c r="H213" s="95">
        <f>_xll.GetPrice($H$9,,"MID",$A213)</f>
        <v>470</v>
      </c>
      <c r="I213" s="95">
        <f>_xll.GetPrice($I$9,,"MID",$A213)</f>
        <v>584</v>
      </c>
      <c r="J213" s="95">
        <f>_xll.GetPrice($J$9,,"MID",$A213)</f>
        <v>500</v>
      </c>
      <c r="K213" s="95">
        <f>_xll.GetPrice($K$9,,"MID",$A213)</f>
        <v>496</v>
      </c>
      <c r="L213" s="95">
        <f>_xll.GetPrice($L$9,,"MID",$A213)</f>
        <v>495</v>
      </c>
      <c r="M213" s="95">
        <f>_xll.GetPrice($M$9,,"MID",$A213)</f>
        <v>495</v>
      </c>
      <c r="N213" s="95">
        <f>_xll.GetPrice($N$9,,"MID",$A213)</f>
        <v>515</v>
      </c>
      <c r="O213" s="95">
        <f>_xll.GetPrice($O$9,,"MID",$A213)</f>
        <v>495</v>
      </c>
      <c r="P213" s="192">
        <f>_xll.GetPrice($P$9,,"MID",$A213)</f>
        <v>457</v>
      </c>
      <c r="Q213" s="70">
        <f>_xll.GetPrice($Q$9,,"MID",$A213)</f>
        <v>454</v>
      </c>
      <c r="R213" s="70">
        <f>_xll.GetPrice($R$9,,"MID",$A213)</f>
        <v>477</v>
      </c>
      <c r="S213" s="70">
        <f>_xll.GetPrice($S$9,,"MID",$A213)</f>
        <v>225</v>
      </c>
      <c r="T213" s="70">
        <f>_xll.GetPrice($T$9,,"MID",$A213)</f>
        <v>468</v>
      </c>
      <c r="U213" s="70">
        <f>_xll.GetPrice($U$9,,"MID",$A213)</f>
        <v>355</v>
      </c>
      <c r="V213" s="70">
        <f>_xll.GetPrice($V$9,,"MID",$A213)</f>
        <v>490</v>
      </c>
      <c r="W213" s="188">
        <f>_xll.GetPrice($W$9,,"LOW",$A213)</f>
        <v>560</v>
      </c>
      <c r="X213" s="105">
        <f>_xll.GetPrice($X$9,,"HIGH",$A213)</f>
        <v>580</v>
      </c>
      <c r="Y213" s="105">
        <f>_xll.GetPrice($Y$9,,"MID",$A213)</f>
        <v>570</v>
      </c>
      <c r="Z213" s="105">
        <f>_xll.GetPrice($Z$9,,"MID",$A213)</f>
        <v>540</v>
      </c>
      <c r="AA213" s="105">
        <f>_xll.GetPrice($AA$9,,"MID",$A213)</f>
        <v>545</v>
      </c>
      <c r="AB213" s="105">
        <f>_xll.GetPrice($AB$9,,"LOW",$A213)</f>
        <v>350</v>
      </c>
      <c r="AC213" s="105">
        <f>_xll.GetPrice($AC$9,,"HIGH",$A213)</f>
        <v>360</v>
      </c>
      <c r="AD213" s="105">
        <f>_xll.GetPrice($AD$9,,"MID",$A213)</f>
        <v>355</v>
      </c>
      <c r="AE213" s="188">
        <f>_xll.GetPrice($AE$9,,"MID",$A213)</f>
        <v>467.5</v>
      </c>
      <c r="AF213" s="105">
        <f>_xll.GetPrice($AF$9,,"MID",$A213)</f>
        <v>487.5</v>
      </c>
      <c r="AG213" s="105">
        <f>_xll.GetPrice($AG$9,,"MID",$A213)</f>
        <v>415</v>
      </c>
      <c r="AH213" s="105">
        <f>_xll.GetPrice($AH$9,,"MID",$A213)</f>
        <v>425</v>
      </c>
      <c r="AI213" s="105">
        <f>_xll.GetPrice($AI$9,,"MID",$A213)</f>
        <v>390</v>
      </c>
      <c r="AK213" s="105">
        <f>_xll.GetPrice($AK$9,,"MID",$A213)</f>
        <v>202.5</v>
      </c>
      <c r="AL213" s="105">
        <f>_xll.GetPrice($AL$9,,"MID",$A213)</f>
        <v>242.5</v>
      </c>
      <c r="AM213" s="105">
        <f>_xll.GetPrice($AM$9,,"MID",$A213)</f>
        <v>262.5</v>
      </c>
      <c r="AN213" s="105">
        <f>_xll.GetPrice($AN$9,,"MID",$A213)</f>
        <v>464.68</v>
      </c>
      <c r="AO213" s="105">
        <f>_xll.GetPrice($AO$9,,"MID",$A213)</f>
        <v>489.5</v>
      </c>
      <c r="AP213" s="105">
        <f>_xll.GetPrice($AP$9,,"LOW",$A213)</f>
        <v>580</v>
      </c>
      <c r="AQ213" s="105">
        <f>_xll.GetPrice($AQ$9,,"HIGH",$A213)</f>
        <v>590</v>
      </c>
      <c r="AR213" s="105">
        <f>_xll.GetPrice(AR$9,,"MID",$A213)</f>
        <v>585</v>
      </c>
      <c r="AS213" s="105">
        <f>_xll.GetPrice($AS$9,,"MID",A213+3)</f>
        <v>6937.5</v>
      </c>
      <c r="AT213" s="105">
        <f>_xll.GetPrice($AT$9,,"MID",A213+3)</f>
        <v>495.5</v>
      </c>
      <c r="AU213" s="199">
        <f>_xll.GetPrice($AU$9,"WeeklyAverage","MID",$A213)</f>
        <v>494.68</v>
      </c>
      <c r="AV213" s="105">
        <f>_xll.GetPrice($AV$9,,"MID",$A213)</f>
        <v>521.5</v>
      </c>
      <c r="AW213" s="105">
        <f>_xll.GetPrice($AW$9,,"LOW",$A213)</f>
        <v>610</v>
      </c>
      <c r="AX213" s="105">
        <f>_xll.GetPrice($AX$9,,"HIGH",$A213)</f>
        <v>620</v>
      </c>
      <c r="AY213" s="105">
        <f>_xll.GetPrice($AY$9,,"MID",$A213)</f>
        <v>615</v>
      </c>
      <c r="AZ213" s="105">
        <f>_xll.GetPrice($AZ$9,,"LOW",$A213)</f>
        <v>550</v>
      </c>
      <c r="BA213" s="105">
        <f>_xll.GetPrice($BA$9,,"HIGH",$A213)</f>
        <v>560</v>
      </c>
      <c r="BB213" s="105">
        <f>_xll.GetPrice($BB$9,,"MID",$A213)</f>
        <v>555</v>
      </c>
      <c r="BC213" s="175">
        <f>_xll.GetPrice($BC$9,,"LOW",$A213+3)</f>
        <v>3570</v>
      </c>
      <c r="BD213" s="58">
        <f>_xll.GetPrice($BD$9,,"HIGH",$A213+3)</f>
        <v>3720</v>
      </c>
      <c r="BE213" s="58">
        <f>_xll.GetPrice($BE$9,,"MID",$A213+3)</f>
        <v>3645</v>
      </c>
      <c r="BH213" s="196">
        <f>_xll.GetPrice($BH$9,"WeeklyAverage","MID",$A213)</f>
        <v>477.1</v>
      </c>
      <c r="BI213" s="58">
        <f>_xll.GetPrice($BI$9,,"MID",$A213)</f>
        <v>492.5</v>
      </c>
      <c r="BJ213" s="58">
        <f>_xll.GetPrice($BJ$9,,"MID",$A213)</f>
        <v>35800</v>
      </c>
      <c r="BK213" s="58">
        <f>_xll.GetPrice($BK$9,,"MID",$A213)</f>
        <v>547.5</v>
      </c>
      <c r="BL213" s="182"/>
      <c r="BM213" s="58">
        <f>_xll.GetPrice($BM$9,,"MID",$A213)</f>
        <v>464.5</v>
      </c>
      <c r="BN213" s="175">
        <f>_xll.GetPrice($BN$9,,"MID",$A213)</f>
        <v>485</v>
      </c>
      <c r="BO213" s="58">
        <f>_xll.GetPrice($BO$9,,"MID",$A213)</f>
        <v>460</v>
      </c>
      <c r="BP213" s="58">
        <f>_xll.GetPrice($BP$9,,"MID",$A213)</f>
        <v>400</v>
      </c>
      <c r="BQ213" s="58">
        <f>_xll.GetPrice($BQ$9,,"MID",$A213)</f>
        <v>500</v>
      </c>
      <c r="BR213" s="19">
        <f>_xll.GetPrice($BR$9,"WeeklyAverage","MID",$A213)</f>
        <v>502.97</v>
      </c>
      <c r="BS213" s="198">
        <f>_xll.GetPrice($BS$9,,"MID",$A213)</f>
        <v>460</v>
      </c>
      <c r="BT213" s="156">
        <f>_xll.GetPrice($BT$9,,"MID",$A213)</f>
        <v>557.5</v>
      </c>
      <c r="BU213" s="165">
        <f>_xll.GetPrice($BU$9,,"LOW",$A213)</f>
        <v>490</v>
      </c>
      <c r="BV213" s="198">
        <f>_xll.GetPrice($BV$9,,"HIGH",$A213)</f>
        <v>520</v>
      </c>
      <c r="BW213" s="198">
        <f>_xll.GetPrice($BW$9,,"MID",$A213)</f>
        <v>505</v>
      </c>
      <c r="BX213" s="198">
        <f>_xll.GetPrice($BX$9,,"LOW",$A213)</f>
        <v>710</v>
      </c>
      <c r="BY213" s="198">
        <f>_xll.GetPrice($BY$9,,"HIGH",$A213)</f>
        <v>740</v>
      </c>
      <c r="BZ213" s="198">
        <f>_xll.GetPrice($BZ$9,,"MID",$A213)</f>
        <v>725</v>
      </c>
    </row>
    <row r="214" spans="1:78" x14ac:dyDescent="0.35">
      <c r="A214" s="215">
        <f t="shared" si="2"/>
        <v>44610</v>
      </c>
      <c r="B214" s="95">
        <f>_xll.GetPrice($B$9,,"MID",$A214)</f>
        <v>410</v>
      </c>
      <c r="C214" s="95">
        <f>_xll.GetPrice($C$9,,"MID",$A214)</f>
        <v>415</v>
      </c>
      <c r="D214" s="95">
        <f>_xll.GetPrice($D$9,,"MID",$A214)</f>
        <v>395</v>
      </c>
      <c r="E214" s="95">
        <f>_xll.GetPrice($E$9,,"MID",$A214)</f>
        <v>395</v>
      </c>
      <c r="F214" s="95">
        <f>_xll.GetPrice($F$9,,"MID",$A214)</f>
        <v>480</v>
      </c>
      <c r="G214" s="95">
        <f>_xll.GetPrice($G$9,,"MID",$A214)</f>
        <v>470</v>
      </c>
      <c r="H214" s="95">
        <f>_xll.GetPrice($H$9,,"MID",$A214)</f>
        <v>470</v>
      </c>
      <c r="I214" s="95">
        <f>_xll.GetPrice($I$9,,"MID",$A214)</f>
        <v>584</v>
      </c>
      <c r="J214" s="95">
        <f>_xll.GetPrice($J$9,,"MID",$A214)</f>
        <v>500</v>
      </c>
      <c r="K214" s="95">
        <f>_xll.GetPrice($K$9,,"MID",$A214)</f>
        <v>496</v>
      </c>
      <c r="L214" s="95">
        <f>_xll.GetPrice($L$9,,"MID",$A214)</f>
        <v>495</v>
      </c>
      <c r="M214" s="95">
        <f>_xll.GetPrice($M$9,,"MID",$A214)</f>
        <v>495</v>
      </c>
      <c r="N214" s="95">
        <f>_xll.GetPrice($N$9,,"MID",$A214)</f>
        <v>515</v>
      </c>
      <c r="O214" s="95">
        <f>_xll.GetPrice($O$9,,"MID",$A214)</f>
        <v>495</v>
      </c>
      <c r="P214" s="192">
        <f>_xll.GetPrice($P$9,,"MID",$A214)</f>
        <v>472</v>
      </c>
      <c r="Q214" s="70">
        <f>_xll.GetPrice($Q$9,,"MID",$A214)</f>
        <v>454</v>
      </c>
      <c r="R214" s="70">
        <f>_xll.GetPrice($R$9,,"MID",$A214)</f>
        <v>489.5</v>
      </c>
      <c r="S214" s="70">
        <f>_xll.GetPrice($S$9,,"MID",$A214)</f>
        <v>250</v>
      </c>
      <c r="T214" s="70">
        <f>_xll.GetPrice($T$9,,"MID",$A214)</f>
        <v>468</v>
      </c>
      <c r="U214" s="70">
        <f>_xll.GetPrice($U$9,,"MID",$A214)</f>
        <v>355</v>
      </c>
      <c r="V214" s="70">
        <f>_xll.GetPrice($V$9,,"MID",$A214)</f>
        <v>490</v>
      </c>
      <c r="W214" s="188">
        <f>_xll.GetPrice($W$9,,"LOW",$A214)</f>
        <v>595</v>
      </c>
      <c r="X214" s="105">
        <f>_xll.GetPrice($X$9,,"HIGH",$A214)</f>
        <v>600</v>
      </c>
      <c r="Y214" s="105">
        <f>_xll.GetPrice($Y$9,,"MID",$A214)</f>
        <v>597.5</v>
      </c>
      <c r="Z214" s="105">
        <f>_xll.GetPrice($Z$9,,"MID",$A214)</f>
        <v>550</v>
      </c>
      <c r="AA214" s="105">
        <f>_xll.GetPrice($AA$9,,"MID",$A214)</f>
        <v>555</v>
      </c>
      <c r="AB214" s="105">
        <f>_xll.GetPrice($AB$9,,"LOW",$A214)</f>
        <v>350</v>
      </c>
      <c r="AC214" s="105">
        <f>_xll.GetPrice($AC$9,,"HIGH",$A214)</f>
        <v>360</v>
      </c>
      <c r="AD214" s="105">
        <f>_xll.GetPrice($AD$9,,"MID",$A214)</f>
        <v>355</v>
      </c>
      <c r="AE214" s="188">
        <f>_xll.GetPrice($AE$9,,"MID",$A214)</f>
        <v>472</v>
      </c>
      <c r="AF214" s="105">
        <f>_xll.GetPrice($AF$9,,"MID",$A214)</f>
        <v>492</v>
      </c>
      <c r="AG214" s="105">
        <f>_xll.GetPrice($AG$9,,"MID",$A214)</f>
        <v>450</v>
      </c>
      <c r="AH214" s="105">
        <f>_xll.GetPrice($AH$9,,"MID",$A214)</f>
        <v>455</v>
      </c>
      <c r="AI214" s="105">
        <f>_xll.GetPrice($AI$9,,"MID",$A214)</f>
        <v>410</v>
      </c>
      <c r="AK214" s="105">
        <f>_xll.GetPrice($AK$9,,"MID",$A214)</f>
        <v>215</v>
      </c>
      <c r="AL214" s="105">
        <f>_xll.GetPrice($AL$9,,"MID",$A214)</f>
        <v>242.5</v>
      </c>
      <c r="AM214" s="105">
        <f>_xll.GetPrice($AM$9,,"MID",$A214)</f>
        <v>262.5</v>
      </c>
      <c r="AN214" s="105">
        <f>_xll.GetPrice($AN$9,,"MID",$A214)</f>
        <v>468.43</v>
      </c>
      <c r="AO214" s="105">
        <f>_xll.GetPrice($AO$9,,"MID",$A214)</f>
        <v>487</v>
      </c>
      <c r="AP214" s="105">
        <f>_xll.GetPrice($AP$9,,"LOW",$A214)</f>
        <v>600</v>
      </c>
      <c r="AQ214" s="105">
        <f>_xll.GetPrice($AQ$9,,"HIGH",$A214)</f>
        <v>615</v>
      </c>
      <c r="AR214" s="105">
        <f>_xll.GetPrice(AR$9,,"MID",$A214)</f>
        <v>607.5</v>
      </c>
      <c r="AS214" s="105">
        <f>_xll.GetPrice($AS$9,,"MID",A214+3)</f>
        <v>7117.5</v>
      </c>
      <c r="AT214" s="105">
        <f>_xll.GetPrice($AT$9,,"MID",A214+3)</f>
        <v>497.5</v>
      </c>
      <c r="AU214" s="199">
        <f>_xll.GetPrice($AU$9,"WeeklyAverage","MID",$A214)</f>
        <v>498.43</v>
      </c>
      <c r="AV214" s="105">
        <f>_xll.GetPrice($AV$9,,"MID",$A214)</f>
        <v>522</v>
      </c>
      <c r="AW214" s="105">
        <f>_xll.GetPrice($AW$9,,"LOW",$A214)</f>
        <v>620</v>
      </c>
      <c r="AX214" s="105">
        <f>_xll.GetPrice($AX$9,,"HIGH",$A214)</f>
        <v>630</v>
      </c>
      <c r="AY214" s="105">
        <f>_xll.GetPrice($AY$9,,"MID",$A214)</f>
        <v>625</v>
      </c>
      <c r="AZ214" s="105">
        <f>_xll.GetPrice($AZ$9,,"LOW",$A214)</f>
        <v>565</v>
      </c>
      <c r="BA214" s="105">
        <f>_xll.GetPrice($BA$9,,"HIGH",$A214)</f>
        <v>580</v>
      </c>
      <c r="BB214" s="105">
        <f>_xll.GetPrice($BB$9,,"MID",$A214)</f>
        <v>572.5</v>
      </c>
      <c r="BC214" s="175">
        <f>_xll.GetPrice($BC$9,,"LOW",$A214+3)</f>
        <v>3570</v>
      </c>
      <c r="BD214" s="58">
        <f>_xll.GetPrice($BD$9,,"HIGH",$A214+3)</f>
        <v>3720</v>
      </c>
      <c r="BE214" s="58">
        <f>_xll.GetPrice($BE$9,,"MID",$A214+3)</f>
        <v>3645</v>
      </c>
      <c r="BH214" s="196">
        <f>_xll.GetPrice($BH$9,"WeeklyAverage","MID",$A214)</f>
        <v>487.6</v>
      </c>
      <c r="BI214" s="58">
        <f>_xll.GetPrice($BI$9,,"MID",$A214)</f>
        <v>492.5</v>
      </c>
      <c r="BJ214" s="58">
        <f>_xll.GetPrice($BJ$9,,"MID",$A214)</f>
        <v>36800</v>
      </c>
      <c r="BK214" s="58">
        <f>_xll.GetPrice($BK$9,,"MID",$A214)</f>
        <v>548.59</v>
      </c>
      <c r="BL214" s="182"/>
      <c r="BM214" s="58">
        <f>_xll.GetPrice($BM$9,,"MID",$A214)</f>
        <v>460</v>
      </c>
      <c r="BN214" s="175">
        <f>_xll.GetPrice($BN$9,,"MID",$A214)</f>
        <v>492.5</v>
      </c>
      <c r="BO214" s="58">
        <f>_xll.GetPrice($BO$9,,"MID",$A214)</f>
        <v>480</v>
      </c>
      <c r="BP214" s="58">
        <f>_xll.GetPrice($BP$9,,"MID",$A214)</f>
        <v>400</v>
      </c>
      <c r="BQ214" s="58">
        <f>_xll.GetPrice($BQ$9,,"MID",$A214)</f>
        <v>500</v>
      </c>
      <c r="BR214" s="19">
        <f>_xll.GetPrice($BR$9,"WeeklyAverage","MID",$A214)</f>
        <v>506.72</v>
      </c>
      <c r="BS214" s="198">
        <f>_xll.GetPrice($BS$9,,"MID",$A214)</f>
        <v>470</v>
      </c>
      <c r="BT214" s="156">
        <f>_xll.GetPrice($BT$9,,"MID",$A214)</f>
        <v>556</v>
      </c>
      <c r="BU214" s="165">
        <f>_xll.GetPrice($BU$9,,"LOW",$A214)</f>
        <v>490</v>
      </c>
      <c r="BV214" s="198">
        <f>_xll.GetPrice($BV$9,,"HIGH",$A214)</f>
        <v>520</v>
      </c>
      <c r="BW214" s="198">
        <f>_xll.GetPrice($BW$9,,"MID",$A214)</f>
        <v>505</v>
      </c>
      <c r="BX214" s="198">
        <f>_xll.GetPrice($BX$9,,"LOW",$A214)</f>
        <v>710</v>
      </c>
      <c r="BY214" s="198">
        <f>_xll.GetPrice($BY$9,,"HIGH",$A214)</f>
        <v>740</v>
      </c>
      <c r="BZ214" s="198">
        <f>_xll.GetPrice($BZ$9,,"MID",$A214)</f>
        <v>725</v>
      </c>
    </row>
    <row r="215" spans="1:78" x14ac:dyDescent="0.35">
      <c r="A215" s="215">
        <f t="shared" si="2"/>
        <v>44617</v>
      </c>
      <c r="B215" s="95">
        <f>_xll.GetPrice($B$9,,"MID",$A215)</f>
        <v>410</v>
      </c>
      <c r="C215" s="95">
        <f>_xll.GetPrice($C$9,,"MID",$A215)</f>
        <v>415</v>
      </c>
      <c r="D215" s="95">
        <f>_xll.GetPrice($D$9,,"MID",$A215)</f>
        <v>395</v>
      </c>
      <c r="E215" s="95">
        <f>_xll.GetPrice($E$9,,"MID",$A215)</f>
        <v>395</v>
      </c>
      <c r="F215" s="95">
        <f>_xll.GetPrice($F$9,,"MID",$A215)</f>
        <v>480</v>
      </c>
      <c r="G215" s="95">
        <f>_xll.GetPrice($G$9,,"MID",$A215)</f>
        <v>470</v>
      </c>
      <c r="H215" s="95">
        <f>_xll.GetPrice($H$9,,"MID",$A215)</f>
        <v>470</v>
      </c>
      <c r="I215" s="95">
        <f>_xll.GetPrice($I$9,,"MID",$A215)</f>
        <v>584</v>
      </c>
      <c r="J215" s="95">
        <f>_xll.GetPrice($J$9,,"MID",$A215)</f>
        <v>500</v>
      </c>
      <c r="K215" s="95">
        <f>_xll.GetPrice($K$9,,"MID",$A215)</f>
        <v>496</v>
      </c>
      <c r="L215" s="95">
        <f>_xll.GetPrice($L$9,,"MID",$A215)</f>
        <v>495</v>
      </c>
      <c r="M215" s="95">
        <f>_xll.GetPrice($M$9,,"MID",$A215)</f>
        <v>495</v>
      </c>
      <c r="N215" s="95">
        <f>_xll.GetPrice($N$9,,"MID",$A215)</f>
        <v>515</v>
      </c>
      <c r="O215" s="95">
        <f>_xll.GetPrice($O$9,,"MID",$A215)</f>
        <v>495</v>
      </c>
      <c r="P215" s="192">
        <f>_xll.GetPrice($P$9,,"MID",$A215)</f>
        <v>472.5</v>
      </c>
      <c r="Q215" s="70">
        <f>_xll.GetPrice($Q$9,,"MID",$A215)</f>
        <v>490</v>
      </c>
      <c r="R215" s="70">
        <f>_xll.GetPrice($R$9,,"MID",$A215)</f>
        <v>492.5</v>
      </c>
      <c r="S215" s="70">
        <f>_xll.GetPrice($S$9,,"MID",$A215)</f>
        <v>265</v>
      </c>
      <c r="T215" s="70">
        <f>_xll.GetPrice($T$9,,"MID",$A215)</f>
        <v>468</v>
      </c>
      <c r="U215" s="70">
        <f>_xll.GetPrice($U$9,,"MID",$A215)</f>
        <v>355</v>
      </c>
      <c r="V215" s="70">
        <f>_xll.GetPrice($V$9,,"MID",$A215)</f>
        <v>490</v>
      </c>
      <c r="W215" s="188">
        <f>_xll.GetPrice($W$9,,"LOW",$A215)</f>
        <v>640</v>
      </c>
      <c r="X215" s="105">
        <f>_xll.GetPrice($X$9,,"HIGH",$A215)</f>
        <v>650</v>
      </c>
      <c r="Y215" s="105">
        <f>_xll.GetPrice($Y$9,,"MID",$A215)</f>
        <v>645</v>
      </c>
      <c r="Z215" s="105">
        <f>_xll.GetPrice($Z$9,,"MID",$A215)</f>
        <v>600</v>
      </c>
      <c r="AA215" s="105">
        <f>_xll.GetPrice($AA$9,,"MID",$A215)</f>
        <v>625</v>
      </c>
      <c r="AB215" s="105">
        <f>_xll.GetPrice($AB$9,,"LOW",$A215)</f>
        <v>350</v>
      </c>
      <c r="AC215" s="105">
        <f>_xll.GetPrice($AC$9,,"HIGH",$A215)</f>
        <v>360</v>
      </c>
      <c r="AD215" s="105">
        <f>_xll.GetPrice($AD$9,,"MID",$A215)</f>
        <v>355</v>
      </c>
      <c r="AE215" s="188">
        <f>_xll.GetPrice($AE$9,,"MID",$A215)</f>
        <v>472</v>
      </c>
      <c r="AF215" s="105">
        <f>_xll.GetPrice($AF$9,,"MID",$A215)</f>
        <v>492</v>
      </c>
      <c r="AG215" s="105">
        <f>_xll.GetPrice($AG$9,,"MID",$A215)</f>
        <v>450</v>
      </c>
      <c r="AH215" s="105">
        <f>_xll.GetPrice($AH$9,,"MID",$A215)</f>
        <v>455</v>
      </c>
      <c r="AI215" s="105">
        <f>_xll.GetPrice($AI$9,,"MID",$A215)</f>
        <v>410</v>
      </c>
      <c r="AK215" s="105">
        <f>_xll.GetPrice($AK$9,,"MID",$A215)</f>
        <v>215</v>
      </c>
      <c r="AL215" s="105">
        <f>_xll.GetPrice($AL$9,,"MID",$A215)</f>
        <v>242.5</v>
      </c>
      <c r="AM215" s="105">
        <f>_xll.GetPrice($AM$9,,"MID",$A215)</f>
        <v>262.5</v>
      </c>
      <c r="AN215" s="105">
        <f>_xll.GetPrice($AN$9,,"MID",$A215)</f>
        <v>470.55</v>
      </c>
      <c r="AO215" s="105">
        <f>_xll.GetPrice($AO$9,,"MID",$A215)</f>
        <v>494</v>
      </c>
      <c r="AP215" s="105">
        <f>_xll.GetPrice($AP$9,,"LOW",$A215)</f>
        <v>600</v>
      </c>
      <c r="AQ215" s="105">
        <f>_xll.GetPrice($AQ$9,,"HIGH",$A215)</f>
        <v>615</v>
      </c>
      <c r="AR215" s="105">
        <f>_xll.GetPrice(AR$9,,"MID",$A215)</f>
        <v>607.5</v>
      </c>
      <c r="AS215" s="105">
        <f>_xll.GetPrice($AS$9,,"MID",A215+3)</f>
        <v>7137.5</v>
      </c>
      <c r="AT215" s="105">
        <f>_xll.GetPrice($AT$9,,"MID",A215+3)</f>
        <v>505</v>
      </c>
      <c r="AU215" s="199">
        <f>_xll.GetPrice($AU$9,"WeeklyAverage","MID",$A215)</f>
        <v>500.55</v>
      </c>
      <c r="AV215" s="105">
        <f>_xll.GetPrice($AV$9,,"MID",$A215)</f>
        <v>529</v>
      </c>
      <c r="AW215" s="105">
        <f>_xll.GetPrice($AW$9,,"LOW",$A215)</f>
        <v>620</v>
      </c>
      <c r="AX215" s="105">
        <f>_xll.GetPrice($AX$9,,"HIGH",$A215)</f>
        <v>630</v>
      </c>
      <c r="AY215" s="105">
        <f>_xll.GetPrice($AY$9,,"MID",$A215)</f>
        <v>625</v>
      </c>
      <c r="AZ215" s="105">
        <f>_xll.GetPrice($AZ$9,,"LOW",$A215)</f>
        <v>565</v>
      </c>
      <c r="BA215" s="105">
        <f>_xll.GetPrice($BA$9,,"HIGH",$A215)</f>
        <v>585</v>
      </c>
      <c r="BB215" s="105">
        <f>_xll.GetPrice($BB$9,,"MID",$A215)</f>
        <v>575</v>
      </c>
      <c r="BC215" s="175">
        <f>_xll.GetPrice($BC$9,,"LOW",$A215+3)</f>
        <v>3570</v>
      </c>
      <c r="BD215" s="58">
        <f>_xll.GetPrice($BD$9,,"HIGH",$A215+3)</f>
        <v>3720</v>
      </c>
      <c r="BE215" s="58">
        <f>_xll.GetPrice($BE$9,,"MID",$A215+3)</f>
        <v>3645</v>
      </c>
      <c r="BH215" s="196">
        <f>_xll.GetPrice($BH$9,"WeeklyAverage","MID",$A215)</f>
        <v>485.4</v>
      </c>
      <c r="BI215" s="58">
        <f>_xll.GetPrice($BI$9,,"MID",$A215)</f>
        <v>500</v>
      </c>
      <c r="BJ215" s="58">
        <f>_xll.GetPrice($BJ$9,,"MID",$A215)</f>
        <v>37500</v>
      </c>
      <c r="BK215" s="58">
        <f>_xll.GetPrice($BK$9,,"MID",$A215)</f>
        <v>555.63</v>
      </c>
      <c r="BL215" s="182"/>
      <c r="BM215" s="58">
        <f>_xll.GetPrice($BM$9,,"MID",$A215)</f>
        <v>468</v>
      </c>
      <c r="BN215" s="175">
        <f>_xll.GetPrice($BN$9,,"MID",$A215)</f>
        <v>492.5</v>
      </c>
      <c r="BO215" s="58">
        <f>_xll.GetPrice($BO$9,,"MID",$A215)</f>
        <v>480</v>
      </c>
      <c r="BP215" s="58">
        <f>_xll.GetPrice($BP$9,,"MID",$A215)</f>
        <v>400</v>
      </c>
      <c r="BQ215" s="58">
        <f>_xll.GetPrice($BQ$9,,"MID",$A215)</f>
        <v>500</v>
      </c>
      <c r="BR215" s="19">
        <f>_xll.GetPrice($BR$9,"WeeklyAverage","MID",$A215)</f>
        <v>508.84</v>
      </c>
      <c r="BS215" s="198">
        <f>_xll.GetPrice($BS$9,,"MID",$A215)</f>
        <v>470</v>
      </c>
      <c r="BT215" s="156">
        <f>_xll.GetPrice($BT$9,,"MID",$A215)</f>
        <v>570</v>
      </c>
      <c r="BU215" s="165">
        <f>_xll.GetPrice($BU$9,,"LOW",$A215)</f>
        <v>490</v>
      </c>
      <c r="BV215" s="198">
        <f>_xll.GetPrice($BV$9,,"HIGH",$A215)</f>
        <v>520</v>
      </c>
      <c r="BW215" s="198">
        <f>_xll.GetPrice($BW$9,,"MID",$A215)</f>
        <v>505</v>
      </c>
      <c r="BX215" s="198">
        <f>_xll.GetPrice($BX$9,,"LOW",$A215)</f>
        <v>710</v>
      </c>
      <c r="BY215" s="198">
        <f>_xll.GetPrice($BY$9,,"HIGH",$A215)</f>
        <v>740</v>
      </c>
      <c r="BZ215" s="198">
        <f>_xll.GetPrice($BZ$9,,"MID",$A215)</f>
        <v>725</v>
      </c>
    </row>
    <row r="216" spans="1:78" x14ac:dyDescent="0.35">
      <c r="A216" s="215">
        <f t="shared" si="2"/>
        <v>44624</v>
      </c>
      <c r="B216" s="95">
        <f>_xll.GetPrice($B$9,,"MID",$A216)</f>
        <v>410</v>
      </c>
      <c r="C216" s="95">
        <f>_xll.GetPrice($C$9,,"MID",$A216)</f>
        <v>415</v>
      </c>
      <c r="D216" s="95">
        <f>_xll.GetPrice($D$9,,"MID",$A216)</f>
        <v>395</v>
      </c>
      <c r="E216" s="95">
        <f>_xll.GetPrice($E$9,,"MID",$A216)</f>
        <v>395</v>
      </c>
      <c r="F216" s="95">
        <f>_xll.GetPrice($F$9,,"MID",$A216)</f>
        <v>480</v>
      </c>
      <c r="G216" s="95">
        <f>_xll.GetPrice($G$9,,"MID",$A216)</f>
        <v>470</v>
      </c>
      <c r="H216" s="95">
        <f>_xll.GetPrice($H$9,,"MID",$A216)</f>
        <v>470</v>
      </c>
      <c r="I216" s="95">
        <f>_xll.GetPrice($I$9,,"MID",$A216)</f>
        <v>584</v>
      </c>
      <c r="J216" s="95">
        <f>_xll.GetPrice($J$9,,"MID",$A216)</f>
        <v>500</v>
      </c>
      <c r="K216" s="95">
        <f>_xll.GetPrice($K$9,,"MID",$A216)</f>
        <v>496</v>
      </c>
      <c r="L216" s="95">
        <f>_xll.GetPrice($L$9,,"MID",$A216)</f>
        <v>495</v>
      </c>
      <c r="M216" s="95">
        <f>_xll.GetPrice($M$9,,"MID",$A216)</f>
        <v>495</v>
      </c>
      <c r="N216" s="95">
        <f>_xll.GetPrice($N$9,,"MID",$A216)</f>
        <v>515</v>
      </c>
      <c r="O216" s="95">
        <f>_xll.GetPrice($O$9,,"MID",$A216)</f>
        <v>495</v>
      </c>
      <c r="P216" s="192">
        <f>_xll.GetPrice($P$9,,"MID",$A216)</f>
        <v>480.75</v>
      </c>
      <c r="Q216" s="70">
        <f>_xll.GetPrice($Q$9,,"MID",$A216)</f>
        <v>490</v>
      </c>
      <c r="R216" s="70">
        <f>_xll.GetPrice($R$9,,"MID",$A216)</f>
        <v>496</v>
      </c>
      <c r="S216" s="70">
        <f>_xll.GetPrice($S$9,,"MID",$A216)</f>
        <v>265</v>
      </c>
      <c r="T216" s="70">
        <f>_xll.GetPrice($T$9,,"MID",$A216)</f>
        <v>468</v>
      </c>
      <c r="U216" s="70">
        <f>_xll.GetPrice($U$9,,"MID",$A216)</f>
        <v>355</v>
      </c>
      <c r="V216" s="70">
        <f>_xll.GetPrice($V$9,,"MID",$A216)</f>
        <v>490</v>
      </c>
      <c r="W216" s="188">
        <f>_xll.GetPrice($W$9,,"LOW",$A216)</f>
        <v>640</v>
      </c>
      <c r="X216" s="105">
        <f>_xll.GetPrice($X$9,,"HIGH",$A216)</f>
        <v>650</v>
      </c>
      <c r="Y216" s="105">
        <f>_xll.GetPrice($Y$9,,"MID",$A216)</f>
        <v>645</v>
      </c>
      <c r="Z216" s="105">
        <f>_xll.GetPrice($Z$9,,"MID",$A216)</f>
        <v>600</v>
      </c>
      <c r="AA216" s="105">
        <f>_xll.GetPrice($AA$9,,"MID",$A216)</f>
        <v>625</v>
      </c>
      <c r="AB216" s="105">
        <f>_xll.GetPrice($AB$9,,"LOW",$A216)</f>
        <v>350</v>
      </c>
      <c r="AC216" s="105">
        <f>_xll.GetPrice($AC$9,,"HIGH",$A216)</f>
        <v>360</v>
      </c>
      <c r="AD216" s="105">
        <f>_xll.GetPrice($AD$9,,"MID",$A216)</f>
        <v>355</v>
      </c>
      <c r="AE216" s="188">
        <f>_xll.GetPrice($AE$9,,"MID",$A216)</f>
        <v>561</v>
      </c>
      <c r="AF216" s="105">
        <f>_xll.GetPrice($AF$9,,"MID",$A216)</f>
        <v>586</v>
      </c>
      <c r="AG216" s="105">
        <f>_xll.GetPrice($AG$9,,"MID",$A216)</f>
        <v>450</v>
      </c>
      <c r="AH216" s="105">
        <f>_xll.GetPrice($AH$9,,"MID",$A216)</f>
        <v>455</v>
      </c>
      <c r="AI216" s="105">
        <f>_xll.GetPrice($AI$9,,"MID",$A216)</f>
        <v>410</v>
      </c>
      <c r="AK216" s="105">
        <f>_xll.GetPrice($AK$9,,"MID",$A216)</f>
        <v>215</v>
      </c>
      <c r="AL216" s="105">
        <f>_xll.GetPrice($AL$9,,"MID",$A216)</f>
        <v>242.5</v>
      </c>
      <c r="AM216" s="105">
        <f>_xll.GetPrice($AM$9,,"MID",$A216)</f>
        <v>262.5</v>
      </c>
      <c r="AN216" s="105">
        <f>_xll.GetPrice($AN$9,,"MID",$A216)</f>
        <v>512.35</v>
      </c>
      <c r="AO216" s="105">
        <f>_xll.GetPrice($AO$9,,"MID",$A216)</f>
        <v>590</v>
      </c>
      <c r="AP216" s="105">
        <f>_xll.GetPrice($AP$9,,"LOW",$A216)</f>
        <v>600</v>
      </c>
      <c r="AQ216" s="105">
        <f>_xll.GetPrice($AQ$9,,"HIGH",$A216)</f>
        <v>615</v>
      </c>
      <c r="AR216" s="105">
        <f>_xll.GetPrice(AR$9,,"MID",$A216)</f>
        <v>607.5</v>
      </c>
      <c r="AS216" s="105">
        <f>_xll.GetPrice($AS$9,,"MID",A216+3)</f>
        <v>8147.5</v>
      </c>
      <c r="AT216" s="105">
        <f>_xll.GetPrice($AT$9,,"MID",A216+3)</f>
        <v>545</v>
      </c>
      <c r="AU216" s="199">
        <f>_xll.GetPrice($AU$9,"WeeklyAverage","MID",$A216)</f>
        <v>542.35</v>
      </c>
      <c r="AV216" s="105">
        <f>_xll.GetPrice($AV$9,,"MID",$A216)</f>
        <v>615</v>
      </c>
      <c r="AW216" s="105">
        <f>_xll.GetPrice($AW$9,,"LOW",$A216)</f>
        <v>620</v>
      </c>
      <c r="AX216" s="105">
        <f>_xll.GetPrice($AX$9,,"HIGH",$A216)</f>
        <v>630</v>
      </c>
      <c r="AY216" s="105">
        <f>_xll.GetPrice($AY$9,,"MID",$A216)</f>
        <v>625</v>
      </c>
      <c r="AZ216" s="105">
        <f>_xll.GetPrice($AZ$9,,"LOW",$A216)</f>
        <v>565</v>
      </c>
      <c r="BA216" s="105">
        <f>_xll.GetPrice($BA$9,,"HIGH",$A216)</f>
        <v>585</v>
      </c>
      <c r="BB216" s="105">
        <f>_xll.GetPrice($BB$9,,"MID",$A216)</f>
        <v>575</v>
      </c>
      <c r="BC216" s="175">
        <f>_xll.GetPrice($BC$9,,"LOW",$A216+3)</f>
        <v>3570</v>
      </c>
      <c r="BD216" s="58">
        <f>_xll.GetPrice($BD$9,,"HIGH",$A216+3)</f>
        <v>3690</v>
      </c>
      <c r="BE216" s="58">
        <f>_xll.GetPrice($BE$9,,"MID",$A216+3)</f>
        <v>3630</v>
      </c>
      <c r="BH216" s="196">
        <f>_xll.GetPrice($BH$9,"WeeklyAverage","MID",$A216)</f>
        <v>495.7</v>
      </c>
      <c r="BI216" s="58">
        <f>_xll.GetPrice($BI$9,,"MID",$A216)</f>
        <v>565</v>
      </c>
      <c r="BJ216" s="58">
        <f>_xll.GetPrice($BJ$9,,"MID",$A216)</f>
        <v>40400</v>
      </c>
      <c r="BK216" s="58">
        <f>_xll.GetPrice($BK$9,,"MID",$A216)</f>
        <v>602</v>
      </c>
      <c r="BL216" s="182"/>
      <c r="BM216" s="58">
        <f>_xll.GetPrice($BM$9,,"MID",$A216)</f>
        <v>558</v>
      </c>
      <c r="BN216" s="175">
        <f>_xll.GetPrice($BN$9,,"MID",$A216)</f>
        <v>492.5</v>
      </c>
      <c r="BO216" s="58">
        <f>_xll.GetPrice($BO$9,,"MID",$A216)</f>
        <v>480</v>
      </c>
      <c r="BP216" s="58">
        <f>_xll.GetPrice($BP$9,,"MID",$A216)</f>
        <v>400</v>
      </c>
      <c r="BQ216" s="58">
        <f>_xll.GetPrice($BQ$9,,"MID",$A216)</f>
        <v>500</v>
      </c>
      <c r="BR216" s="19">
        <f>_xll.GetPrice($BR$9,"WeeklyAverage","MID",$A216)</f>
        <v>549.29999999999995</v>
      </c>
      <c r="BS216" s="198">
        <f>_xll.GetPrice($BS$9,,"MID",$A216)</f>
        <v>470</v>
      </c>
      <c r="BT216" s="156">
        <f>_xll.GetPrice($BT$9,,"MID",$A216)</f>
        <v>587.5</v>
      </c>
      <c r="BU216" s="165">
        <f>_xll.GetPrice($BU$9,,"LOW",$A216)</f>
        <v>520</v>
      </c>
      <c r="BV216" s="198">
        <f>_xll.GetPrice($BV$9,,"HIGH",$A216)</f>
        <v>550</v>
      </c>
      <c r="BW216" s="198">
        <f>_xll.GetPrice($BW$9,,"MID",$A216)</f>
        <v>535</v>
      </c>
      <c r="BX216" s="198">
        <f>_xll.GetPrice($BX$9,,"LOW",$A216)</f>
        <v>770</v>
      </c>
      <c r="BY216" s="198">
        <f>_xll.GetPrice($BY$9,,"HIGH",$A216)</f>
        <v>800</v>
      </c>
      <c r="BZ216" s="198">
        <f>_xll.GetPrice($BZ$9,,"MID",$A216)</f>
        <v>785</v>
      </c>
    </row>
    <row r="217" spans="1:78" x14ac:dyDescent="0.35">
      <c r="A217" s="215">
        <f t="shared" si="2"/>
        <v>44631</v>
      </c>
      <c r="B217" s="95">
        <f>_xll.GetPrice($B$9,,"MID",$A217)</f>
        <v>535</v>
      </c>
      <c r="C217" s="95">
        <f>_xll.GetPrice($C$9,,"MID",$A217)</f>
        <v>540</v>
      </c>
      <c r="D217" s="95">
        <f>_xll.GetPrice($D$9,,"MID",$A217)</f>
        <v>520</v>
      </c>
      <c r="E217" s="95">
        <f>_xll.GetPrice($E$9,,"MID",$A217)</f>
        <v>520</v>
      </c>
      <c r="F217" s="95">
        <f>_xll.GetPrice($F$9,,"MID",$A217)</f>
        <v>615</v>
      </c>
      <c r="G217" s="95">
        <f>_xll.GetPrice($G$9,,"MID",$A217)</f>
        <v>595</v>
      </c>
      <c r="H217" s="95">
        <f>_xll.GetPrice($H$9,,"MID",$A217)</f>
        <v>595</v>
      </c>
      <c r="I217" s="95">
        <f>_xll.GetPrice($I$9,,"MID",$A217)</f>
        <v>709</v>
      </c>
      <c r="J217" s="95">
        <f>_xll.GetPrice($J$9,,"MID",$A217)</f>
        <v>690</v>
      </c>
      <c r="K217" s="95">
        <f>_xll.GetPrice($K$9,,"MID",$A217)</f>
        <v>671</v>
      </c>
      <c r="L217" s="95">
        <f>_xll.GetPrice($L$9,,"MID",$A217)</f>
        <v>670</v>
      </c>
      <c r="M217" s="95">
        <f>_xll.GetPrice($M$9,,"MID",$A217)</f>
        <v>685</v>
      </c>
      <c r="N217" s="95">
        <f>_xll.GetPrice($N$9,,"MID",$A217)</f>
        <v>690</v>
      </c>
      <c r="O217" s="95">
        <f>_xll.GetPrice($O$9,,"MID",$A217)</f>
        <v>670</v>
      </c>
      <c r="P217" s="192">
        <f>_xll.GetPrice($P$9,,"MID",$A217)</f>
        <v>575</v>
      </c>
      <c r="Q217" s="70">
        <f>_xll.GetPrice($Q$9,,"MID",$A217)</f>
        <v>490</v>
      </c>
      <c r="R217" s="70">
        <f>_xll.GetPrice($R$9,,"MID",$A217)</f>
        <v>593</v>
      </c>
      <c r="S217" s="70">
        <f>_xll.GetPrice($S$9,,"MID",$A217)</f>
        <v>265</v>
      </c>
      <c r="T217" s="70">
        <f>_xll.GetPrice($T$9,,"MID",$A217)</f>
        <v>595</v>
      </c>
      <c r="U217" s="70">
        <f>_xll.GetPrice($U$9,,"MID",$A217)</f>
        <v>480</v>
      </c>
      <c r="V217" s="70">
        <f>_xll.GetPrice($V$9,,"MID",$A217)</f>
        <v>665</v>
      </c>
      <c r="W217" s="188">
        <f>_xll.GetPrice($W$9,,"LOW",$A217)</f>
        <v>860</v>
      </c>
      <c r="X217" s="105">
        <f>_xll.GetPrice($X$9,,"HIGH",$A217)</f>
        <v>890</v>
      </c>
      <c r="Y217" s="105">
        <f>_xll.GetPrice($Y$9,,"MID",$A217)</f>
        <v>875</v>
      </c>
      <c r="Z217" s="105">
        <f>_xll.GetPrice($Z$9,,"MID",$A217)</f>
        <v>800</v>
      </c>
      <c r="AA217" s="105">
        <f>_xll.GetPrice($AA$9,,"MID",$A217)</f>
        <v>845</v>
      </c>
      <c r="AB217" s="105">
        <f>_xll.GetPrice($AB$9,,"LOW",$A217)</f>
        <v>540</v>
      </c>
      <c r="AC217" s="105">
        <f>_xll.GetPrice($AC$9,,"HIGH",$A217)</f>
        <v>560</v>
      </c>
      <c r="AD217" s="105">
        <f>_xll.GetPrice($AD$9,,"MID",$A217)</f>
        <v>550</v>
      </c>
      <c r="AE217" s="188">
        <f>_xll.GetPrice($AE$9,,"MID",$A217)</f>
        <v>607.5</v>
      </c>
      <c r="AF217" s="105">
        <f>_xll.GetPrice($AF$9,,"MID",$A217)</f>
        <v>634.5</v>
      </c>
      <c r="AG217" s="105">
        <f>_xll.GetPrice($AG$9,,"MID",$A217)</f>
        <v>450</v>
      </c>
      <c r="AH217" s="105">
        <f>_xll.GetPrice($AH$9,,"MID",$A217)</f>
        <v>455</v>
      </c>
      <c r="AI217" s="105">
        <f>_xll.GetPrice($AI$9,,"MID",$A217)</f>
        <v>410</v>
      </c>
      <c r="AK217" s="105">
        <f>_xll.GetPrice($AK$9,,"MID",$A217)</f>
        <v>230</v>
      </c>
      <c r="AL217" s="105">
        <f>_xll.GetPrice($AL$9,,"MID",$A217)</f>
        <v>242.5</v>
      </c>
      <c r="AM217" s="105">
        <f>_xll.GetPrice($AM$9,,"MID",$A217)</f>
        <v>262.5</v>
      </c>
      <c r="AN217" s="105">
        <f>_xll.GetPrice($AN$9,,"MID",$A217)</f>
        <v>596.26</v>
      </c>
      <c r="AO217" s="105">
        <f>_xll.GetPrice($AO$9,,"MID",$A217)</f>
        <v>651</v>
      </c>
      <c r="AP217" s="105">
        <f>_xll.GetPrice($AP$9,,"LOW",$A217)</f>
        <v>820</v>
      </c>
      <c r="AQ217" s="105">
        <f>_xll.GetPrice($AQ$9,,"HIGH",$A217)</f>
        <v>840</v>
      </c>
      <c r="AR217" s="105">
        <f>_xll.GetPrice(AR$9,,"MID",$A217)</f>
        <v>830</v>
      </c>
      <c r="AS217" s="105">
        <f>_xll.GetPrice($AS$9,,"MID",A217+3)</f>
        <v>9602.5</v>
      </c>
      <c r="AT217" s="105">
        <f>_xll.GetPrice($AT$9,,"MID",A217+3)</f>
        <v>635</v>
      </c>
      <c r="AU217" s="199">
        <f>_xll.GetPrice($AU$9,"WeeklyAverage","MID",$A217)</f>
        <v>630.26</v>
      </c>
      <c r="AV217" s="105">
        <f>_xll.GetPrice($AV$9,,"MID",$A217)</f>
        <v>671.5</v>
      </c>
      <c r="AW217" s="105">
        <f>_xll.GetPrice($AW$9,,"LOW",$A217)</f>
        <v>820</v>
      </c>
      <c r="AX217" s="105">
        <f>_xll.GetPrice($AX$9,,"HIGH",$A217)</f>
        <v>820</v>
      </c>
      <c r="AY217" s="105">
        <f>_xll.GetPrice($AY$9,,"MID",$A217)</f>
        <v>820</v>
      </c>
      <c r="AZ217" s="105">
        <f>_xll.GetPrice($AZ$9,,"LOW",$A217)</f>
        <v>770</v>
      </c>
      <c r="BA217" s="105">
        <f>_xll.GetPrice($BA$9,,"HIGH",$A217)</f>
        <v>800</v>
      </c>
      <c r="BB217" s="105">
        <f>_xll.GetPrice($BB$9,,"MID",$A217)</f>
        <v>785</v>
      </c>
      <c r="BC217" s="175">
        <f>_xll.GetPrice($BC$9,,"LOW",$A217+3)</f>
        <v>3670</v>
      </c>
      <c r="BD217" s="58">
        <f>_xll.GetPrice($BD$9,,"HIGH",$A217+3)</f>
        <v>3900</v>
      </c>
      <c r="BE217" s="58">
        <f>_xll.GetPrice($BE$9,,"MID",$A217+3)</f>
        <v>3785</v>
      </c>
      <c r="BH217" s="196">
        <f>_xll.GetPrice($BH$9,"WeeklyAverage","MID",$A217)</f>
        <v>528</v>
      </c>
      <c r="BI217" s="58">
        <f>_xll.GetPrice($BI$9,,"MID",$A217)</f>
        <v>580</v>
      </c>
      <c r="BJ217" s="58">
        <f>_xll.GetPrice($BJ$9,,"MID",$A217)</f>
        <v>44400</v>
      </c>
      <c r="BK217" s="58">
        <f>_xll.GetPrice($BK$9,,"MID",$A217)</f>
        <v>630.83000000000004</v>
      </c>
      <c r="BL217" s="182"/>
      <c r="BM217" s="58">
        <f>_xll.GetPrice($BM$9,,"MID",$A217)</f>
        <v>598</v>
      </c>
      <c r="BN217" s="175">
        <f>_xll.GetPrice($BN$9,,"MID",$A217)</f>
        <v>492.5</v>
      </c>
      <c r="BO217" s="58">
        <f>_xll.GetPrice($BO$9,,"MID",$A217)</f>
        <v>480</v>
      </c>
      <c r="BP217" s="58">
        <f>_xll.GetPrice($BP$9,,"MID",$A217)</f>
        <v>525</v>
      </c>
      <c r="BQ217" s="58">
        <f>_xll.GetPrice($BQ$9,,"MID",$A217)</f>
        <v>650</v>
      </c>
      <c r="BR217" s="19">
        <f>_xll.GetPrice($BR$9,"WeeklyAverage","MID",$A217)</f>
        <v>636.88</v>
      </c>
      <c r="BS217" s="198">
        <f>_xll.GetPrice($BS$9,,"MID",$A217)</f>
        <v>470</v>
      </c>
      <c r="BT217" s="156">
        <f>_xll.GetPrice($BT$9,,"MID",$A217)</f>
        <v>655</v>
      </c>
      <c r="BU217" s="165">
        <f>_xll.GetPrice($BU$9,,"LOW",$A217)</f>
        <v>520</v>
      </c>
      <c r="BV217" s="198">
        <f>_xll.GetPrice($BV$9,,"HIGH",$A217)</f>
        <v>550</v>
      </c>
      <c r="BW217" s="198">
        <f>_xll.GetPrice($BW$9,,"MID",$A217)</f>
        <v>535</v>
      </c>
      <c r="BX217" s="198">
        <f>_xll.GetPrice($BX$9,,"LOW",$A217)</f>
        <v>910</v>
      </c>
      <c r="BY217" s="198">
        <f>_xll.GetPrice($BY$9,,"HIGH",$A217)</f>
        <v>940</v>
      </c>
      <c r="BZ217" s="198">
        <f>_xll.GetPrice($BZ$9,,"MID",$A217)</f>
        <v>925</v>
      </c>
    </row>
    <row r="218" spans="1:78" x14ac:dyDescent="0.35">
      <c r="A218" s="215">
        <f t="shared" si="2"/>
        <v>44638</v>
      </c>
      <c r="B218" s="95">
        <f>_xll.GetPrice($B$9,,"MID",$A218)</f>
        <v>535</v>
      </c>
      <c r="C218" s="95">
        <f>_xll.GetPrice($C$9,,"MID",$A218)</f>
        <v>540</v>
      </c>
      <c r="D218" s="95">
        <f>_xll.GetPrice($D$9,,"MID",$A218)</f>
        <v>520</v>
      </c>
      <c r="E218" s="95">
        <f>_xll.GetPrice($E$9,,"MID",$A218)</f>
        <v>520</v>
      </c>
      <c r="F218" s="95">
        <f>_xll.GetPrice($F$9,,"MID",$A218)</f>
        <v>615</v>
      </c>
      <c r="G218" s="95">
        <f>_xll.GetPrice($G$9,,"MID",$A218)</f>
        <v>595</v>
      </c>
      <c r="H218" s="95">
        <f>_xll.GetPrice($H$9,,"MID",$A218)</f>
        <v>595</v>
      </c>
      <c r="I218" s="95">
        <f>_xll.GetPrice($I$9,,"MID",$A218)</f>
        <v>709</v>
      </c>
      <c r="J218" s="95">
        <f>_xll.GetPrice($J$9,,"MID",$A218)</f>
        <v>690</v>
      </c>
      <c r="K218" s="95">
        <f>_xll.GetPrice($K$9,,"MID",$A218)</f>
        <v>671</v>
      </c>
      <c r="L218" s="95">
        <f>_xll.GetPrice($L$9,,"MID",$A218)</f>
        <v>670</v>
      </c>
      <c r="M218" s="95">
        <f>_xll.GetPrice($M$9,,"MID",$A218)</f>
        <v>685</v>
      </c>
      <c r="N218" s="95">
        <f>_xll.GetPrice($N$9,,"MID",$A218)</f>
        <v>690</v>
      </c>
      <c r="O218" s="95">
        <f>_xll.GetPrice($O$9,,"MID",$A218)</f>
        <v>670</v>
      </c>
      <c r="P218" s="192">
        <f>_xll.GetPrice($P$9,,"MID",$A218)</f>
        <v>575</v>
      </c>
      <c r="Q218" s="70">
        <f>_xll.GetPrice($Q$9,,"MID",$A218)</f>
        <v>610</v>
      </c>
      <c r="R218" s="70">
        <f>_xll.GetPrice($R$9,,"MID",$A218)</f>
        <v>593</v>
      </c>
      <c r="S218" s="70">
        <f>_xll.GetPrice($S$9,,"MID",$A218)</f>
        <v>285</v>
      </c>
      <c r="T218" s="70">
        <f>_xll.GetPrice($T$9,,"MID",$A218)</f>
        <v>595</v>
      </c>
      <c r="U218" s="70">
        <f>_xll.GetPrice($U$9,,"MID",$A218)</f>
        <v>480</v>
      </c>
      <c r="V218" s="70">
        <f>_xll.GetPrice($V$9,,"MID",$A218)</f>
        <v>665</v>
      </c>
      <c r="W218" s="188">
        <f>_xll.GetPrice($W$9,,"LOW",$A218)</f>
        <v>1000</v>
      </c>
      <c r="X218" s="105">
        <f>_xll.GetPrice($X$9,,"HIGH",$A218)</f>
        <v>1030</v>
      </c>
      <c r="Y218" s="105">
        <f>_xll.GetPrice($Y$9,,"MID",$A218)</f>
        <v>1015</v>
      </c>
      <c r="Z218" s="105">
        <f>_xll.GetPrice($Z$9,,"MID",$A218)</f>
        <v>950</v>
      </c>
      <c r="AA218" s="105">
        <f>_xll.GetPrice($AA$9,,"MID",$A218)</f>
        <v>995</v>
      </c>
      <c r="AB218" s="105">
        <f>_xll.GetPrice($AB$9,,"LOW",$A218)</f>
        <v>540</v>
      </c>
      <c r="AC218" s="105">
        <f>_xll.GetPrice($AC$9,,"HIGH",$A218)</f>
        <v>560</v>
      </c>
      <c r="AD218" s="105">
        <f>_xll.GetPrice($AD$9,,"MID",$A218)</f>
        <v>550</v>
      </c>
      <c r="AE218" s="188">
        <f>_xll.GetPrice($AE$9,,"MID",$A218)</f>
        <v>614</v>
      </c>
      <c r="AF218" s="105">
        <f>_xll.GetPrice($AF$9,,"MID",$A218)</f>
        <v>644</v>
      </c>
      <c r="AG218" s="105">
        <f>_xll.GetPrice($AG$9,,"MID",$A218)</f>
        <v>547.5</v>
      </c>
      <c r="AH218" s="105">
        <f>_xll.GetPrice($AH$9,,"MID",$A218)</f>
        <v>580</v>
      </c>
      <c r="AI218" s="105">
        <f>_xll.GetPrice($AI$9,,"MID",$A218)</f>
        <v>445</v>
      </c>
      <c r="AK218" s="105">
        <f>_xll.GetPrice($AK$9,,"MID",$A218)</f>
        <v>235</v>
      </c>
      <c r="AL218" s="105">
        <f>_xll.GetPrice($AL$9,,"MID",$A218)</f>
        <v>282.5</v>
      </c>
      <c r="AM218" s="105">
        <f>_xll.GetPrice($AM$9,,"MID",$A218)</f>
        <v>302.5</v>
      </c>
      <c r="AN218" s="105">
        <f>_xll.GetPrice($AN$9,,"MID",$A218)</f>
        <v>622.12</v>
      </c>
      <c r="AO218" s="105">
        <f>_xll.GetPrice($AO$9,,"MID",$A218)</f>
        <v>642.5</v>
      </c>
      <c r="AP218" s="105">
        <f>_xll.GetPrice($AP$9,,"LOW",$A218)</f>
        <v>800</v>
      </c>
      <c r="AQ218" s="105">
        <f>_xll.GetPrice($AQ$9,,"HIGH",$A218)</f>
        <v>810</v>
      </c>
      <c r="AR218" s="105">
        <f>_xll.GetPrice(AR$9,,"MID",$A218)</f>
        <v>805</v>
      </c>
      <c r="AS218" s="105">
        <f>_xll.GetPrice($AS$9,,"MID",A218+3)</f>
        <v>9402.5</v>
      </c>
      <c r="AT218" s="105">
        <f>_xll.GetPrice($AT$9,,"MID",A218+3)</f>
        <v>640</v>
      </c>
      <c r="AU218" s="199">
        <f>_xll.GetPrice($AU$9,"WeeklyAverage","MID",$A218)</f>
        <v>656.12</v>
      </c>
      <c r="AV218" s="105">
        <f>_xll.GetPrice($AV$9,,"MID",$A218)</f>
        <v>681.5</v>
      </c>
      <c r="AW218" s="105">
        <f>_xll.GetPrice($AW$9,,"LOW",$A218)</f>
        <v>805</v>
      </c>
      <c r="AX218" s="105">
        <f>_xll.GetPrice($AX$9,,"HIGH",$A218)</f>
        <v>815</v>
      </c>
      <c r="AY218" s="105">
        <f>_xll.GetPrice($AY$9,,"MID",$A218)</f>
        <v>810</v>
      </c>
      <c r="AZ218" s="105">
        <f>_xll.GetPrice($AZ$9,,"LOW",$A218)</f>
        <v>755</v>
      </c>
      <c r="BA218" s="105">
        <f>_xll.GetPrice($BA$9,,"HIGH",$A218)</f>
        <v>765</v>
      </c>
      <c r="BB218" s="105">
        <f>_xll.GetPrice($BB$9,,"MID",$A218)</f>
        <v>760</v>
      </c>
      <c r="BC218" s="175">
        <f>_xll.GetPrice($BC$9,,"LOW",$A218+3)</f>
        <v>3670</v>
      </c>
      <c r="BD218" s="58">
        <f>_xll.GetPrice($BD$9,,"HIGH",$A218+3)</f>
        <v>3920</v>
      </c>
      <c r="BE218" s="58">
        <f>_xll.GetPrice($BE$9,,"MID",$A218+3)</f>
        <v>3795</v>
      </c>
      <c r="BH218" s="196">
        <f>_xll.GetPrice($BH$9,"WeeklyAverage","MID",$A218)</f>
        <v>564.5</v>
      </c>
      <c r="BI218" s="58">
        <f>_xll.GetPrice($BI$9,,"MID",$A218)</f>
        <v>560</v>
      </c>
      <c r="BJ218" s="58">
        <f>_xll.GetPrice($BJ$9,,"MID",$A218)</f>
        <v>42100</v>
      </c>
      <c r="BK218" s="58">
        <f>_xll.GetPrice($BK$9,,"MID",$A218)</f>
        <v>622.29</v>
      </c>
      <c r="BL218" s="182"/>
      <c r="BM218" s="58">
        <f>_xll.GetPrice($BM$9,,"MID",$A218)</f>
        <v>604.5</v>
      </c>
      <c r="BN218" s="175">
        <f>_xll.GetPrice($BN$9,,"MID",$A218)</f>
        <v>585</v>
      </c>
      <c r="BO218" s="58">
        <f>_xll.GetPrice($BO$9,,"MID",$A218)</f>
        <v>515</v>
      </c>
      <c r="BP218" s="58">
        <f>_xll.GetPrice($BP$9,,"MID",$A218)</f>
        <v>525</v>
      </c>
      <c r="BQ218" s="58">
        <f>_xll.GetPrice($BQ$9,,"MID",$A218)</f>
        <v>630</v>
      </c>
      <c r="BR218" s="19">
        <f>_xll.GetPrice($BR$9,"WeeklyAverage","MID",$A218)</f>
        <v>662.74</v>
      </c>
      <c r="BS218" s="198">
        <f>_xll.GetPrice($BS$9,,"MID",$A218)</f>
        <v>510</v>
      </c>
      <c r="BT218" s="156">
        <f>_xll.GetPrice($BT$9,,"MID",$A218)</f>
        <v>645</v>
      </c>
      <c r="BU218" s="165">
        <f>_xll.GetPrice($BU$9,,"LOW",$A218)</f>
        <v>560</v>
      </c>
      <c r="BV218" s="198">
        <f>_xll.GetPrice($BV$9,,"HIGH",$A218)</f>
        <v>590</v>
      </c>
      <c r="BW218" s="198">
        <f>_xll.GetPrice($BW$9,,"MID",$A218)</f>
        <v>575</v>
      </c>
      <c r="BX218" s="198">
        <f>_xll.GetPrice($BX$9,,"LOW",$A218)</f>
        <v>1070</v>
      </c>
      <c r="BY218" s="198">
        <f>_xll.GetPrice($BY$9,,"HIGH",$A218)</f>
        <v>1100</v>
      </c>
      <c r="BZ218" s="198">
        <f>_xll.GetPrice($BZ$9,,"MID",$A218)</f>
        <v>1085</v>
      </c>
    </row>
    <row r="219" spans="1:78" x14ac:dyDescent="0.35">
      <c r="A219" s="215">
        <f t="shared" si="2"/>
        <v>44645</v>
      </c>
      <c r="B219" s="95">
        <f>_xll.GetPrice($B$9,,"MID",$A219)</f>
        <v>535</v>
      </c>
      <c r="C219" s="95">
        <f>_xll.GetPrice($C$9,,"MID",$A219)</f>
        <v>540</v>
      </c>
      <c r="D219" s="95">
        <f>_xll.GetPrice($D$9,,"MID",$A219)</f>
        <v>520</v>
      </c>
      <c r="E219" s="95">
        <f>_xll.GetPrice($E$9,,"MID",$A219)</f>
        <v>520</v>
      </c>
      <c r="F219" s="95">
        <f>_xll.GetPrice($F$9,,"MID",$A219)</f>
        <v>615</v>
      </c>
      <c r="G219" s="95">
        <f>_xll.GetPrice($G$9,,"MID",$A219)</f>
        <v>595</v>
      </c>
      <c r="H219" s="95">
        <f>_xll.GetPrice($H$9,,"MID",$A219)</f>
        <v>595</v>
      </c>
      <c r="I219" s="95">
        <f>_xll.GetPrice($I$9,,"MID",$A219)</f>
        <v>709</v>
      </c>
      <c r="J219" s="95">
        <f>_xll.GetPrice($J$9,,"MID",$A219)</f>
        <v>690</v>
      </c>
      <c r="K219" s="95">
        <f>_xll.GetPrice($K$9,,"MID",$A219)</f>
        <v>671</v>
      </c>
      <c r="L219" s="95">
        <f>_xll.GetPrice($L$9,,"MID",$A219)</f>
        <v>670</v>
      </c>
      <c r="M219" s="95">
        <f>_xll.GetPrice($M$9,,"MID",$A219)</f>
        <v>685</v>
      </c>
      <c r="N219" s="95">
        <f>_xll.GetPrice($N$9,,"MID",$A219)</f>
        <v>690</v>
      </c>
      <c r="O219" s="95">
        <f>_xll.GetPrice($O$9,,"MID",$A219)</f>
        <v>670</v>
      </c>
      <c r="P219" s="192">
        <f>_xll.GetPrice($P$9,,"MID",$A219)</f>
        <v>575</v>
      </c>
      <c r="Q219" s="70">
        <f>_xll.GetPrice($Q$9,,"MID",$A219)</f>
        <v>615</v>
      </c>
      <c r="R219" s="70">
        <f>_xll.GetPrice($R$9,,"MID",$A219)</f>
        <v>593</v>
      </c>
      <c r="S219" s="70">
        <f>_xll.GetPrice($S$9,,"MID",$A219)</f>
        <v>285</v>
      </c>
      <c r="T219" s="70">
        <f>_xll.GetPrice($T$9,,"MID",$A219)</f>
        <v>595</v>
      </c>
      <c r="U219" s="70">
        <f>_xll.GetPrice($U$9,,"MID",$A219)</f>
        <v>480</v>
      </c>
      <c r="V219" s="70">
        <f>_xll.GetPrice($V$9,,"MID",$A219)</f>
        <v>665</v>
      </c>
      <c r="W219" s="188">
        <f>_xll.GetPrice($W$9,,"LOW",$A219)</f>
        <v>1000</v>
      </c>
      <c r="X219" s="105">
        <f>_xll.GetPrice($X$9,,"HIGH",$A219)</f>
        <v>1030</v>
      </c>
      <c r="Y219" s="105">
        <f>_xll.GetPrice($Y$9,,"MID",$A219)</f>
        <v>1015</v>
      </c>
      <c r="Z219" s="105">
        <f>_xll.GetPrice($Z$9,,"MID",$A219)</f>
        <v>950</v>
      </c>
      <c r="AA219" s="105">
        <f>_xll.GetPrice($AA$9,,"MID",$A219)</f>
        <v>995</v>
      </c>
      <c r="AB219" s="105">
        <f>_xll.GetPrice($AB$9,,"LOW",$A219)</f>
        <v>540</v>
      </c>
      <c r="AC219" s="105">
        <f>_xll.GetPrice($AC$9,,"HIGH",$A219)</f>
        <v>560</v>
      </c>
      <c r="AD219" s="105">
        <f>_xll.GetPrice($AD$9,,"MID",$A219)</f>
        <v>550</v>
      </c>
      <c r="AE219" s="188">
        <f>_xll.GetPrice($AE$9,,"MID",$A219)</f>
        <v>619</v>
      </c>
      <c r="AF219" s="105">
        <f>_xll.GetPrice($AF$9,,"MID",$A219)</f>
        <v>649</v>
      </c>
      <c r="AG219" s="105">
        <f>_xll.GetPrice($AG$9,,"MID",$A219)</f>
        <v>547.5</v>
      </c>
      <c r="AH219" s="105">
        <f>_xll.GetPrice($AH$9,,"MID",$A219)</f>
        <v>580</v>
      </c>
      <c r="AI219" s="105">
        <f>_xll.GetPrice($AI$9,,"MID",$A219)</f>
        <v>445</v>
      </c>
      <c r="AK219" s="105">
        <f>_xll.GetPrice($AK$9,,"MID",$A219)</f>
        <v>240</v>
      </c>
      <c r="AL219" s="105">
        <f>_xll.GetPrice($AL$9,,"MID",$A219)</f>
        <v>282.5</v>
      </c>
      <c r="AM219" s="105">
        <f>_xll.GetPrice($AM$9,,"MID",$A219)</f>
        <v>302.5</v>
      </c>
      <c r="AN219" s="105">
        <f>_xll.GetPrice($AN$9,,"MID",$A219)</f>
        <v>619.98</v>
      </c>
      <c r="AO219" s="105">
        <f>_xll.GetPrice($AO$9,,"MID",$A219)</f>
        <v>642</v>
      </c>
      <c r="AP219" s="105">
        <f>_xll.GetPrice($AP$9,,"LOW",$A219)</f>
        <v>800</v>
      </c>
      <c r="AQ219" s="105">
        <f>_xll.GetPrice($AQ$9,,"HIGH",$A219)</f>
        <v>850</v>
      </c>
      <c r="AR219" s="105">
        <f>_xll.GetPrice(AR$9,,"MID",$A219)</f>
        <v>825</v>
      </c>
      <c r="AS219" s="105">
        <f>_xll.GetPrice($AS$9,,"MID",A219+3)</f>
        <v>9565</v>
      </c>
      <c r="AT219" s="105">
        <f>_xll.GetPrice($AT$9,,"MID",A219+3)</f>
        <v>647.5</v>
      </c>
      <c r="AU219" s="199">
        <f>_xll.GetPrice($AU$9,"WeeklyAverage","MID",$A219)</f>
        <v>653.98</v>
      </c>
      <c r="AV219" s="105">
        <f>_xll.GetPrice($AV$9,,"MID",$A219)</f>
        <v>681</v>
      </c>
      <c r="AW219" s="105">
        <f>_xll.GetPrice($AW$9,,"LOW",$A219)</f>
        <v>805</v>
      </c>
      <c r="AX219" s="105">
        <f>_xll.GetPrice($AX$9,,"HIGH",$A219)</f>
        <v>815</v>
      </c>
      <c r="AY219" s="105">
        <f>_xll.GetPrice($AY$9,,"MID",$A219)</f>
        <v>810</v>
      </c>
      <c r="AZ219" s="105">
        <f>_xll.GetPrice($AZ$9,,"LOW",$A219)</f>
        <v>730</v>
      </c>
      <c r="BA219" s="105">
        <f>_xll.GetPrice($BA$9,,"HIGH",$A219)</f>
        <v>780</v>
      </c>
      <c r="BB219" s="105">
        <f>_xll.GetPrice($BB$9,,"MID",$A219)</f>
        <v>755</v>
      </c>
      <c r="BC219" s="175">
        <f>_xll.GetPrice($BC$9,,"LOW",$A219+3)</f>
        <v>3670</v>
      </c>
      <c r="BD219" s="58">
        <f>_xll.GetPrice($BD$9,,"HIGH",$A219+3)</f>
        <v>4000</v>
      </c>
      <c r="BE219" s="58">
        <f>_xll.GetPrice($BE$9,,"MID",$A219+3)</f>
        <v>3835</v>
      </c>
      <c r="BH219" s="196">
        <f>_xll.GetPrice($BH$9,"WeeklyAverage","MID",$A219)</f>
        <v>570.5</v>
      </c>
      <c r="BI219" s="58">
        <f>_xll.GetPrice($BI$9,,"MID",$A219)</f>
        <v>572.5</v>
      </c>
      <c r="BJ219" s="58">
        <f>_xll.GetPrice($BJ$9,,"MID",$A219)</f>
        <v>42100</v>
      </c>
      <c r="BK219" s="58">
        <f>_xll.GetPrice($BK$9,,"MID",$A219)</f>
        <v>637.57000000000005</v>
      </c>
      <c r="BL219" s="182"/>
      <c r="BM219" s="58">
        <f>_xll.GetPrice($BM$9,,"MID",$A219)</f>
        <v>607</v>
      </c>
      <c r="BN219" s="175">
        <f>_xll.GetPrice($BN$9,,"MID",$A219)</f>
        <v>585</v>
      </c>
      <c r="BO219" s="58">
        <f>_xll.GetPrice($BO$9,,"MID",$A219)</f>
        <v>515</v>
      </c>
      <c r="BP219" s="58">
        <f>_xll.GetPrice($BP$9,,"MID",$A219)</f>
        <v>525</v>
      </c>
      <c r="BQ219" s="58">
        <f>_xll.GetPrice($BQ$9,,"MID",$A219)</f>
        <v>630</v>
      </c>
      <c r="BR219" s="19">
        <f>_xll.GetPrice($BR$9,"WeeklyAverage","MID",$A219)</f>
        <v>660.6</v>
      </c>
      <c r="BS219" s="198">
        <f>_xll.GetPrice($BS$9,,"MID",$A219)</f>
        <v>510</v>
      </c>
      <c r="BT219" s="156">
        <f>_xll.GetPrice($BT$9,,"MID",$A219)</f>
        <v>650</v>
      </c>
      <c r="BU219" s="165">
        <f>_xll.GetPrice($BU$9,,"LOW",$A219)</f>
        <v>590</v>
      </c>
      <c r="BV219" s="198">
        <f>_xll.GetPrice($BV$9,,"HIGH",$A219)</f>
        <v>620</v>
      </c>
      <c r="BW219" s="198">
        <f>_xll.GetPrice($BW$9,,"MID",$A219)</f>
        <v>605</v>
      </c>
      <c r="BX219" s="198">
        <f>_xll.GetPrice($BX$9,,"LOW",$A219)</f>
        <v>1100</v>
      </c>
      <c r="BY219" s="198">
        <f>_xll.GetPrice($BY$9,,"HIGH",$A219)</f>
        <v>1130</v>
      </c>
      <c r="BZ219" s="198">
        <f>_xll.GetPrice($BZ$9,,"MID",$A219)</f>
        <v>1115</v>
      </c>
    </row>
    <row r="220" spans="1:78" x14ac:dyDescent="0.35">
      <c r="A220" s="215">
        <f t="shared" si="2"/>
        <v>44652</v>
      </c>
      <c r="B220" s="95">
        <f>_xll.GetPrice($B$9,,"MID",$A220)</f>
        <v>535</v>
      </c>
      <c r="C220" s="95">
        <f>_xll.GetPrice($C$9,,"MID",$A220)</f>
        <v>540</v>
      </c>
      <c r="D220" s="95">
        <f>_xll.GetPrice($D$9,,"MID",$A220)</f>
        <v>520</v>
      </c>
      <c r="E220" s="95">
        <f>_xll.GetPrice($E$9,,"MID",$A220)</f>
        <v>520</v>
      </c>
      <c r="F220" s="95">
        <f>_xll.GetPrice($F$9,,"MID",$A220)</f>
        <v>615</v>
      </c>
      <c r="G220" s="95">
        <f>_xll.GetPrice($G$9,,"MID",$A220)</f>
        <v>595</v>
      </c>
      <c r="H220" s="95">
        <f>_xll.GetPrice($H$9,,"MID",$A220)</f>
        <v>595</v>
      </c>
      <c r="I220" s="95">
        <f>_xll.GetPrice($I$9,,"MID",$A220)</f>
        <v>709</v>
      </c>
      <c r="J220" s="95">
        <f>_xll.GetPrice($J$9,,"MID",$A220)</f>
        <v>690</v>
      </c>
      <c r="K220" s="95">
        <f>_xll.GetPrice($K$9,,"MID",$A220)</f>
        <v>671</v>
      </c>
      <c r="L220" s="95">
        <f>_xll.GetPrice($L$9,,"MID",$A220)</f>
        <v>670</v>
      </c>
      <c r="M220" s="95">
        <f>_xll.GetPrice($M$9,,"MID",$A220)</f>
        <v>685</v>
      </c>
      <c r="N220" s="95">
        <f>_xll.GetPrice($N$9,,"MID",$A220)</f>
        <v>690</v>
      </c>
      <c r="O220" s="95">
        <f>_xll.GetPrice($O$9,,"MID",$A220)</f>
        <v>670</v>
      </c>
      <c r="P220" s="192">
        <f>_xll.GetPrice($P$9,,"MID",$A220)</f>
        <v>575</v>
      </c>
      <c r="Q220" s="70">
        <f>_xll.GetPrice($Q$9,,"MID",$A220)</f>
        <v>590</v>
      </c>
      <c r="R220" s="70">
        <f>_xll.GetPrice($R$9,,"MID",$A220)</f>
        <v>593</v>
      </c>
      <c r="S220" s="70">
        <f>_xll.GetPrice($S$9,,"MID",$A220)</f>
        <v>315</v>
      </c>
      <c r="T220" s="70">
        <f>_xll.GetPrice($T$9,,"MID",$A220)</f>
        <v>595</v>
      </c>
      <c r="U220" s="70">
        <f>_xll.GetPrice($U$9,,"MID",$A220)</f>
        <v>480</v>
      </c>
      <c r="V220" s="70">
        <f>_xll.GetPrice($V$9,,"MID",$A220)</f>
        <v>665</v>
      </c>
      <c r="W220" s="188">
        <f>_xll.GetPrice($W$9,,"LOW",$A220)</f>
        <v>1000</v>
      </c>
      <c r="X220" s="105">
        <f>_xll.GetPrice($X$9,,"HIGH",$A220)</f>
        <v>1010</v>
      </c>
      <c r="Y220" s="105">
        <f>_xll.GetPrice($Y$9,,"MID",$A220)</f>
        <v>1005</v>
      </c>
      <c r="Z220" s="105">
        <f>_xll.GetPrice($Z$9,,"MID",$A220)</f>
        <v>940</v>
      </c>
      <c r="AA220" s="105">
        <f>_xll.GetPrice($AA$9,,"MID",$A220)</f>
        <v>985</v>
      </c>
      <c r="AB220" s="105">
        <f>_xll.GetPrice($AB$9,,"LOW",$A220)</f>
        <v>540</v>
      </c>
      <c r="AC220" s="105">
        <f>_xll.GetPrice($AC$9,,"HIGH",$A220)</f>
        <v>560</v>
      </c>
      <c r="AD220" s="105">
        <f>_xll.GetPrice($AD$9,,"MID",$A220)</f>
        <v>550</v>
      </c>
      <c r="AE220" s="188">
        <f>_xll.GetPrice($AE$9,,"MID",$A220)</f>
        <v>613.5</v>
      </c>
      <c r="AF220" s="105">
        <f>_xll.GetPrice($AF$9,,"MID",$A220)</f>
        <v>643.5</v>
      </c>
      <c r="AG220" s="105">
        <f>_xll.GetPrice($AG$9,,"MID",$A220)</f>
        <v>547.5</v>
      </c>
      <c r="AH220" s="105">
        <f>_xll.GetPrice($AH$9,,"MID",$A220)</f>
        <v>580</v>
      </c>
      <c r="AI220" s="105">
        <f>_xll.GetPrice($AI$9,,"MID",$A220)</f>
        <v>445</v>
      </c>
      <c r="AK220" s="105">
        <f>_xll.GetPrice($AK$9,,"MID",$A220)</f>
        <v>240</v>
      </c>
      <c r="AL220" s="105">
        <f>_xll.GetPrice($AL$9,,"MID",$A220)</f>
        <v>282.5</v>
      </c>
      <c r="AM220" s="105">
        <f>_xll.GetPrice($AM$9,,"MID",$A220)</f>
        <v>302.5</v>
      </c>
      <c r="AN220" s="105">
        <f>_xll.GetPrice($AN$9,,"MID",$A220)</f>
        <v>614.54</v>
      </c>
      <c r="AO220" s="105">
        <f>_xll.GetPrice($AO$9,,"MID",$A220)</f>
        <v>634</v>
      </c>
      <c r="AP220" s="105">
        <f>_xll.GetPrice($AP$9,,"LOW",$A220)</f>
        <v>850</v>
      </c>
      <c r="AQ220" s="105">
        <f>_xll.GetPrice($AQ$9,,"HIGH",$A220)</f>
        <v>850</v>
      </c>
      <c r="AR220" s="105">
        <f>_xll.GetPrice(AR$9,,"MID",$A220)</f>
        <v>850</v>
      </c>
      <c r="AS220" s="105">
        <f>_xll.GetPrice($AS$9,,"MID",A220+3)</f>
        <v>9527.5</v>
      </c>
      <c r="AT220" s="105">
        <f>_xll.GetPrice($AT$9,,"MID",A220+3)</f>
        <v>647.5</v>
      </c>
      <c r="AU220" s="199">
        <f>_xll.GetPrice($AU$9,"WeeklyAverage","MID",$A220)</f>
        <v>648.54</v>
      </c>
      <c r="AV220" s="105">
        <f>_xll.GetPrice($AV$9,,"MID",$A220)</f>
        <v>675.5</v>
      </c>
      <c r="AW220" s="105">
        <f>_xll.GetPrice($AW$9,,"LOW",$A220)</f>
        <v>830</v>
      </c>
      <c r="AX220" s="105">
        <f>_xll.GetPrice($AX$9,,"HIGH",$A220)</f>
        <v>840</v>
      </c>
      <c r="AY220" s="105">
        <f>_xll.GetPrice($AY$9,,"MID",$A220)</f>
        <v>835</v>
      </c>
      <c r="AZ220" s="105">
        <f>_xll.GetPrice($AZ$9,,"LOW",$A220)</f>
        <v>780</v>
      </c>
      <c r="BA220" s="105">
        <f>_xll.GetPrice($BA$9,,"HIGH",$A220)</f>
        <v>790</v>
      </c>
      <c r="BB220" s="105">
        <f>_xll.GetPrice($BB$9,,"MID",$A220)</f>
        <v>785</v>
      </c>
      <c r="BC220" s="175">
        <f>_xll.GetPrice($BC$9,,"LOW",$A220+3)</f>
        <v>3820</v>
      </c>
      <c r="BD220" s="58">
        <f>_xll.GetPrice($BD$9,,"HIGH",$A220+3)</f>
        <v>4050</v>
      </c>
      <c r="BE220" s="58">
        <f>_xll.GetPrice($BE$9,,"MID",$A220+3)</f>
        <v>3935</v>
      </c>
      <c r="BH220" s="196">
        <f>_xll.GetPrice($BH$9,"WeeklyAverage","MID",$A220)</f>
        <v>565.5</v>
      </c>
      <c r="BI220" s="58">
        <f>_xll.GetPrice($BI$9,,"MID",$A220)</f>
        <v>565</v>
      </c>
      <c r="BJ220" s="58">
        <f>_xll.GetPrice($BJ$9,,"MID",$A220)</f>
        <v>40100</v>
      </c>
      <c r="BK220" s="58">
        <f>_xll.GetPrice($BK$9,,"MID",$A220)</f>
        <v>644.33000000000004</v>
      </c>
      <c r="BL220" s="182"/>
      <c r="BM220" s="58">
        <f>_xll.GetPrice($BM$9,,"MID",$A220)</f>
        <v>604</v>
      </c>
      <c r="BN220" s="175">
        <f>_xll.GetPrice($BN$9,,"MID",$A220)</f>
        <v>585</v>
      </c>
      <c r="BO220" s="58">
        <f>_xll.GetPrice($BO$9,,"MID",$A220)</f>
        <v>515</v>
      </c>
      <c r="BP220" s="58">
        <f>_xll.GetPrice($BP$9,,"MID",$A220)</f>
        <v>525</v>
      </c>
      <c r="BQ220" s="58">
        <f>_xll.GetPrice($BQ$9,,"MID",$A220)</f>
        <v>630</v>
      </c>
      <c r="BR220" s="19">
        <f>_xll.GetPrice($BR$9,"WeeklyAverage","MID",$A220)</f>
        <v>655.16</v>
      </c>
      <c r="BS220" s="198">
        <f>_xll.GetPrice($BS$9,,"MID",$A220)</f>
        <v>510</v>
      </c>
      <c r="BT220" s="156">
        <f>_xll.GetPrice($BT$9,,"MID",$A220)</f>
        <v>650</v>
      </c>
      <c r="BU220" s="165">
        <f>_xll.GetPrice($BU$9,,"LOW",$A220)</f>
        <v>820</v>
      </c>
      <c r="BV220" s="198">
        <f>_xll.GetPrice($BV$9,,"HIGH",$A220)</f>
        <v>900</v>
      </c>
      <c r="BW220" s="198">
        <f>_xll.GetPrice($BW$9,,"MID",$A220)</f>
        <v>860</v>
      </c>
      <c r="BX220" s="198">
        <f>_xll.GetPrice($BX$9,,"LOW",$A220)</f>
        <v>1200</v>
      </c>
      <c r="BY220" s="198">
        <f>_xll.GetPrice($BY$9,,"HIGH",$A220)</f>
        <v>1250</v>
      </c>
      <c r="BZ220" s="198">
        <f>_xll.GetPrice($BZ$9,,"MID",$A220)</f>
        <v>1225</v>
      </c>
    </row>
    <row r="221" spans="1:78" x14ac:dyDescent="0.35">
      <c r="A221" s="215">
        <f t="shared" si="2"/>
        <v>44659</v>
      </c>
      <c r="B221" s="95">
        <f>_xll.GetPrice($B$9,,"MID",$A221)</f>
        <v>515</v>
      </c>
      <c r="C221" s="95">
        <f>_xll.GetPrice($C$9,,"MID",$A221)</f>
        <v>520</v>
      </c>
      <c r="D221" s="95">
        <f>_xll.GetPrice($D$9,,"MID",$A221)</f>
        <v>520</v>
      </c>
      <c r="E221" s="95">
        <f>_xll.GetPrice($E$9,,"MID",$A221)</f>
        <v>500</v>
      </c>
      <c r="F221" s="95">
        <f>_xll.GetPrice($F$9,,"MID",$A221)</f>
        <v>615</v>
      </c>
      <c r="G221" s="95">
        <f>_xll.GetPrice($G$9,,"MID",$A221)</f>
        <v>595</v>
      </c>
      <c r="H221" s="95">
        <f>_xll.GetPrice($H$9,,"MID",$A221)</f>
        <v>595</v>
      </c>
      <c r="I221" s="95">
        <f>_xll.GetPrice($I$9,,"MID",$A221)</f>
        <v>689</v>
      </c>
      <c r="J221" s="95">
        <f>_xll.GetPrice($J$9,,"MID",$A221)</f>
        <v>765</v>
      </c>
      <c r="K221" s="95">
        <f>_xll.GetPrice($K$9,,"MID",$A221)</f>
        <v>746</v>
      </c>
      <c r="L221" s="95">
        <f>_xll.GetPrice($L$9,,"MID",$A221)</f>
        <v>745</v>
      </c>
      <c r="M221" s="95">
        <f>_xll.GetPrice($M$9,,"MID",$A221)</f>
        <v>760</v>
      </c>
      <c r="N221" s="95">
        <f>_xll.GetPrice($N$9,,"MID",$A221)</f>
        <v>765</v>
      </c>
      <c r="O221" s="95">
        <f>_xll.GetPrice($O$9,,"MID",$A221)</f>
        <v>745</v>
      </c>
      <c r="P221" s="192">
        <f>_xll.GetPrice($P$9,,"MID",$A221)</f>
        <v>588</v>
      </c>
      <c r="Q221" s="70">
        <f>_xll.GetPrice($Q$9,,"MID",$A221)</f>
        <v>560</v>
      </c>
      <c r="R221" s="70">
        <f>_xll.GetPrice($R$9,,"MID",$A221)</f>
        <v>615.5</v>
      </c>
      <c r="S221" s="70">
        <f>_xll.GetPrice($S$9,,"MID",$A221)</f>
        <v>315</v>
      </c>
      <c r="T221" s="70">
        <f>_xll.GetPrice($T$9,,"MID",$A221)</f>
        <v>595</v>
      </c>
      <c r="U221" s="70">
        <f>_xll.GetPrice($U$9,,"MID",$A221)</f>
        <v>480</v>
      </c>
      <c r="V221" s="70">
        <f>_xll.GetPrice($V$9,,"MID",$A221)</f>
        <v>740</v>
      </c>
      <c r="W221" s="188">
        <f>_xll.GetPrice($W$9,,"LOW",$A221)</f>
        <v>980</v>
      </c>
      <c r="X221" s="105">
        <f>_xll.GetPrice($X$9,,"HIGH",$A221)</f>
        <v>1000</v>
      </c>
      <c r="Y221" s="105">
        <f>_xll.GetPrice($Y$9,,"MID",$A221)</f>
        <v>990</v>
      </c>
      <c r="Z221" s="105">
        <f>_xll.GetPrice($Z$9,,"MID",$A221)</f>
        <v>940</v>
      </c>
      <c r="AA221" s="105">
        <f>_xll.GetPrice($AA$9,,"MID",$A221)</f>
        <v>970</v>
      </c>
      <c r="AB221" s="105">
        <f>_xll.GetPrice($AB$9,,"LOW",$A221)</f>
        <v>540</v>
      </c>
      <c r="AC221" s="105">
        <f>_xll.GetPrice($AC$9,,"HIGH",$A221)</f>
        <v>560</v>
      </c>
      <c r="AD221" s="105">
        <f>_xll.GetPrice($AD$9,,"MID",$A221)</f>
        <v>550</v>
      </c>
      <c r="AE221" s="188">
        <f>_xll.GetPrice($AE$9,,"MID",$A221)</f>
        <v>616</v>
      </c>
      <c r="AF221" s="105">
        <f>_xll.GetPrice($AF$9,,"MID",$A221)</f>
        <v>641</v>
      </c>
      <c r="AG221" s="105">
        <f>_xll.GetPrice($AG$9,,"MID",$A221)</f>
        <v>547.5</v>
      </c>
      <c r="AH221" s="105">
        <f>_xll.GetPrice($AH$9,,"MID",$A221)</f>
        <v>580</v>
      </c>
      <c r="AI221" s="105">
        <f>_xll.GetPrice($AI$9,,"MID",$A221)</f>
        <v>445</v>
      </c>
      <c r="AK221" s="105">
        <f>_xll.GetPrice($AK$9,,"MID",$A221)</f>
        <v>240</v>
      </c>
      <c r="AL221" s="105">
        <f>_xll.GetPrice($AL$9,,"MID",$A221)</f>
        <v>282.5</v>
      </c>
      <c r="AM221" s="105">
        <f>_xll.GetPrice($AM$9,,"MID",$A221)</f>
        <v>302.5</v>
      </c>
      <c r="AN221" s="105">
        <f>_xll.GetPrice($AN$9,,"MID",$A221)</f>
        <v>613.32000000000005</v>
      </c>
      <c r="AO221" s="105">
        <f>_xll.GetPrice($AO$9,,"MID",$A221)</f>
        <v>634</v>
      </c>
      <c r="AP221" s="105">
        <f>_xll.GetPrice($AP$9,,"LOW",$A221)</f>
        <v>790</v>
      </c>
      <c r="AQ221" s="105">
        <f>_xll.GetPrice($AQ$9,,"HIGH",$A221)</f>
        <v>800</v>
      </c>
      <c r="AR221" s="105">
        <f>_xll.GetPrice(AR$9,,"MID",$A221)</f>
        <v>795</v>
      </c>
      <c r="AS221" s="105">
        <f>_xll.GetPrice($AS$9,,"MID",A221+3)</f>
        <v>9527.5</v>
      </c>
      <c r="AT221" s="105">
        <f>_xll.GetPrice($AT$9,,"MID",A221+3)</f>
        <v>647.5</v>
      </c>
      <c r="AU221" s="199">
        <f>_xll.GetPrice($AU$9,"WeeklyAverage","MID",$A221)</f>
        <v>647.32000000000005</v>
      </c>
      <c r="AV221" s="105">
        <f>_xll.GetPrice($AV$9,,"MID",$A221)</f>
        <v>673</v>
      </c>
      <c r="AW221" s="105">
        <f>_xll.GetPrice($AW$9,,"LOW",$A221)</f>
        <v>750</v>
      </c>
      <c r="AX221" s="105">
        <f>_xll.GetPrice($AX$9,,"HIGH",$A221)</f>
        <v>800</v>
      </c>
      <c r="AY221" s="105">
        <f>_xll.GetPrice($AY$9,,"MID",$A221)</f>
        <v>775</v>
      </c>
      <c r="AZ221" s="105">
        <f>_xll.GetPrice($AZ$9,,"LOW",$A221)</f>
        <v>700</v>
      </c>
      <c r="BA221" s="105">
        <f>_xll.GetPrice($BA$9,,"HIGH",$A221)</f>
        <v>750</v>
      </c>
      <c r="BB221" s="105">
        <f>_xll.GetPrice($BB$9,,"MID",$A221)</f>
        <v>725</v>
      </c>
      <c r="BC221" s="175">
        <f>_xll.GetPrice($BC$9,,"LOW",$A221+3)</f>
        <v>3870</v>
      </c>
      <c r="BD221" s="58">
        <f>_xll.GetPrice($BD$9,,"HIGH",$A221+3)</f>
        <v>4140</v>
      </c>
      <c r="BE221" s="58">
        <f>_xll.GetPrice($BE$9,,"MID",$A221+3)</f>
        <v>4005</v>
      </c>
      <c r="BH221" s="196">
        <f>_xll.GetPrice($BH$9,"WeeklyAverage","MID",$A221)</f>
        <v>563</v>
      </c>
      <c r="BI221" s="58">
        <f>_xll.GetPrice($BI$9,,"MID",$A221)</f>
        <v>555</v>
      </c>
      <c r="BJ221" s="58">
        <f>_xll.GetPrice($BJ$9,,"MID",$A221)</f>
        <v>38100</v>
      </c>
      <c r="BK221" s="58">
        <f>_xll.GetPrice($BK$9,,"MID",$A221)</f>
        <v>633.75</v>
      </c>
      <c r="BL221" s="182"/>
      <c r="BM221" s="58">
        <f>_xll.GetPrice($BM$9,,"MID",$A221)</f>
        <v>604</v>
      </c>
      <c r="BN221" s="175">
        <f>_xll.GetPrice($BN$9,,"MID",$A221)</f>
        <v>585</v>
      </c>
      <c r="BO221" s="58">
        <f>_xll.GetPrice($BO$9,,"MID",$A221)</f>
        <v>515</v>
      </c>
      <c r="BP221" s="58">
        <f>_xll.GetPrice($BP$9,,"MID",$A221)</f>
        <v>505</v>
      </c>
      <c r="BQ221" s="58">
        <f>_xll.GetPrice($BQ$9,,"MID",$A221)</f>
        <v>630</v>
      </c>
      <c r="BR221" s="19">
        <f>_xll.GetPrice($BR$9,"WeeklyAverage","MID",$A221)</f>
        <v>655.30999999999995</v>
      </c>
      <c r="BS221" s="198">
        <f>_xll.GetPrice($BS$9,,"MID",$A221)</f>
        <v>510</v>
      </c>
      <c r="BT221" s="156">
        <f>_xll.GetPrice($BT$9,,"MID",$A221)</f>
        <v>635</v>
      </c>
      <c r="BU221" s="165">
        <f>_xll.GetPrice($BU$9,,"LOW",$A221)</f>
        <v>870</v>
      </c>
      <c r="BV221" s="198">
        <f>_xll.GetPrice($BV$9,,"HIGH",$A221)</f>
        <v>900</v>
      </c>
      <c r="BW221" s="198">
        <f>_xll.GetPrice($BW$9,,"MID",$A221)</f>
        <v>885</v>
      </c>
      <c r="BX221" s="198">
        <f>_xll.GetPrice($BX$9,,"LOW",$A221)</f>
        <v>1200</v>
      </c>
      <c r="BY221" s="198">
        <f>_xll.GetPrice($BY$9,,"HIGH",$A221)</f>
        <v>1250</v>
      </c>
      <c r="BZ221" s="198">
        <f>_xll.GetPrice($BZ$9,,"MID",$A221)</f>
        <v>1225</v>
      </c>
    </row>
    <row r="222" spans="1:78" x14ac:dyDescent="0.35">
      <c r="A222" s="215">
        <f t="shared" si="2"/>
        <v>44666</v>
      </c>
      <c r="B222" s="95">
        <f>_xll.GetPrice($B$9,,"MID",$A222)</f>
        <v>515</v>
      </c>
      <c r="C222" s="95">
        <f>_xll.GetPrice($C$9,,"MID",$A222)</f>
        <v>520</v>
      </c>
      <c r="D222" s="95">
        <f>_xll.GetPrice($D$9,,"MID",$A222)</f>
        <v>520</v>
      </c>
      <c r="E222" s="95">
        <f>_xll.GetPrice($E$9,,"MID",$A222)</f>
        <v>500</v>
      </c>
      <c r="F222" s="95">
        <f>_xll.GetPrice($F$9,,"MID",$A222)</f>
        <v>615</v>
      </c>
      <c r="G222" s="95">
        <f>_xll.GetPrice($G$9,,"MID",$A222)</f>
        <v>595</v>
      </c>
      <c r="H222" s="95">
        <f>_xll.GetPrice($H$9,,"MID",$A222)</f>
        <v>595</v>
      </c>
      <c r="I222" s="95">
        <f>_xll.GetPrice($I$9,,"MID",$A222)</f>
        <v>689</v>
      </c>
      <c r="J222" s="95">
        <f>_xll.GetPrice($J$9,,"MID",$A222)</f>
        <v>765</v>
      </c>
      <c r="K222" s="95">
        <f>_xll.GetPrice($K$9,,"MID",$A222)</f>
        <v>746</v>
      </c>
      <c r="L222" s="95">
        <f>_xll.GetPrice($L$9,,"MID",$A222)</f>
        <v>745</v>
      </c>
      <c r="M222" s="95">
        <f>_xll.GetPrice($M$9,,"MID",$A222)</f>
        <v>760</v>
      </c>
      <c r="N222" s="95">
        <f>_xll.GetPrice($N$9,,"MID",$A222)</f>
        <v>765</v>
      </c>
      <c r="O222" s="95">
        <f>_xll.GetPrice($O$9,,"MID",$A222)</f>
        <v>745</v>
      </c>
      <c r="P222" s="192">
        <f>_xll.GetPrice($P$9,,"MID",$A222)</f>
        <v>588</v>
      </c>
      <c r="Q222" s="70">
        <f>_xll.GetPrice($Q$9,,"MID",$A222)</f>
        <v>560</v>
      </c>
      <c r="R222" s="70">
        <f>_xll.GetPrice($R$9,,"MID",$A222)</f>
        <v>615.5</v>
      </c>
      <c r="S222" s="70">
        <f>_xll.GetPrice($S$9,,"MID",$A222)</f>
        <v>325</v>
      </c>
      <c r="T222" s="70">
        <f>_xll.GetPrice($T$9,,"MID",$A222)</f>
        <v>595</v>
      </c>
      <c r="U222" s="70">
        <f>_xll.GetPrice($U$9,,"MID",$A222)</f>
        <v>480</v>
      </c>
      <c r="V222" s="70">
        <f>_xll.GetPrice($V$9,,"MID",$A222)</f>
        <v>740</v>
      </c>
      <c r="W222" s="188">
        <f>_xll.GetPrice($W$9,,"LOW",$A222)</f>
        <v>980</v>
      </c>
      <c r="X222" s="105">
        <f>_xll.GetPrice($X$9,,"HIGH",$A222)</f>
        <v>990</v>
      </c>
      <c r="Y222" s="105">
        <f>_xll.GetPrice($Y$9,,"MID",$A222)</f>
        <v>985</v>
      </c>
      <c r="Z222" s="105">
        <f>_xll.GetPrice($Z$9,,"MID",$A222)</f>
        <v>930</v>
      </c>
      <c r="AA222" s="105">
        <f>_xll.GetPrice($AA$9,,"MID",$A222)</f>
        <v>965</v>
      </c>
      <c r="AB222" s="105">
        <f>_xll.GetPrice($AB$9,,"LOW",$A222)</f>
        <v>540</v>
      </c>
      <c r="AC222" s="105">
        <f>_xll.GetPrice($AC$9,,"HIGH",$A222)</f>
        <v>560</v>
      </c>
      <c r="AD222" s="105">
        <f>_xll.GetPrice($AD$9,,"MID",$A222)</f>
        <v>550</v>
      </c>
      <c r="AE222" s="188">
        <f>_xll.GetPrice($AE$9,,"MID",$A222)</f>
        <v>616</v>
      </c>
      <c r="AF222" s="105">
        <f>_xll.GetPrice($AF$9,,"MID",$A222)</f>
        <v>641</v>
      </c>
      <c r="AG222" s="105">
        <f>_xll.GetPrice($AG$9,,"MID",$A222)</f>
        <v>547.5</v>
      </c>
      <c r="AH222" s="105">
        <f>_xll.GetPrice($AH$9,,"MID",$A222)</f>
        <v>580</v>
      </c>
      <c r="AI222" s="105">
        <f>_xll.GetPrice($AI$9,,"MID",$A222)</f>
        <v>445</v>
      </c>
      <c r="AK222" s="105">
        <f>_xll.GetPrice($AK$9,,"MID",$A222)</f>
        <v>240</v>
      </c>
      <c r="AL222" s="105">
        <f>_xll.GetPrice($AL$9,,"MID",$A222)</f>
        <v>322.5</v>
      </c>
      <c r="AM222" s="105">
        <f>_xll.GetPrice($AM$9,,"MID",$A222)</f>
        <v>342.5</v>
      </c>
      <c r="AN222" s="105">
        <f>_xll.GetPrice($AN$9,,"MID",$A222)</f>
        <v>614.74</v>
      </c>
      <c r="AO222" s="105">
        <f>_xll.GetPrice($AO$9,,"MID",$A222)</f>
        <v>634</v>
      </c>
      <c r="AP222" s="105">
        <f>_xll.GetPrice($AP$9,,"LOW",$A222)</f>
        <v>750</v>
      </c>
      <c r="AQ222" s="105">
        <f>_xll.GetPrice($AQ$9,,"HIGH",$A222)</f>
        <v>780</v>
      </c>
      <c r="AR222" s="105">
        <f>_xll.GetPrice(AR$9,,"MID",$A222)</f>
        <v>765</v>
      </c>
      <c r="AS222" s="105">
        <f>_xll.GetPrice($AS$9,,"MID",A222+3)</f>
        <v>9527.5</v>
      </c>
      <c r="AT222" s="105">
        <f>_xll.GetPrice($AT$9,,"MID",A222+3)</f>
        <v>647.5</v>
      </c>
      <c r="AU222" s="199">
        <f>_xll.GetPrice($AU$9,"WeeklyAverage","MID",$A222)</f>
        <v>648.74</v>
      </c>
      <c r="AV222" s="105">
        <f>_xll.GetPrice($AV$9,,"MID",$A222)</f>
        <v>673</v>
      </c>
      <c r="AW222" s="105">
        <f>_xll.GetPrice($AW$9,,"LOW",$A222)</f>
        <v>740</v>
      </c>
      <c r="AX222" s="105">
        <f>_xll.GetPrice($AX$9,,"HIGH",$A222)</f>
        <v>760</v>
      </c>
      <c r="AY222" s="105">
        <f>_xll.GetPrice($AY$9,,"MID",$A222)</f>
        <v>750</v>
      </c>
      <c r="AZ222" s="105">
        <f>_xll.GetPrice($AZ$9,,"LOW",$A222)</f>
        <v>690</v>
      </c>
      <c r="BA222" s="105">
        <f>_xll.GetPrice($BA$9,,"HIGH",$A222)</f>
        <v>710</v>
      </c>
      <c r="BB222" s="105">
        <f>_xll.GetPrice($BB$9,,"MID",$A222)</f>
        <v>700</v>
      </c>
      <c r="BC222" s="175">
        <f>_xll.GetPrice($BC$9,,"LOW",$A222+3)</f>
        <v>3870</v>
      </c>
      <c r="BD222" s="58">
        <f>_xll.GetPrice($BD$9,,"HIGH",$A222+3)</f>
        <v>4140</v>
      </c>
      <c r="BE222" s="58">
        <f>_xll.GetPrice($BE$9,,"MID",$A222+3)</f>
        <v>4005</v>
      </c>
      <c r="BH222" s="196">
        <f>_xll.GetPrice($BH$9,"WeeklyAverage","MID",$A222)</f>
        <v>557.88</v>
      </c>
      <c r="BI222" s="58">
        <f>_xll.GetPrice($BI$9,,"MID",$A222)</f>
        <v>547.5</v>
      </c>
      <c r="BJ222" s="58">
        <f>_xll.GetPrice($BJ$9,,"MID",$A222)</f>
        <v>37300</v>
      </c>
      <c r="BK222" s="58">
        <f>_xll.GetPrice($BK$9,,"MID",$A222)</f>
        <v>635.83000000000004</v>
      </c>
      <c r="BL222" s="182"/>
      <c r="BM222" s="58">
        <f>_xll.GetPrice($BM$9,,"MID",$A222)</f>
        <v>604</v>
      </c>
      <c r="BN222" s="175">
        <f>_xll.GetPrice($BN$9,,"MID",$A222)</f>
        <v>585</v>
      </c>
      <c r="BO222" s="58">
        <f>_xll.GetPrice($BO$9,,"MID",$A222)</f>
        <v>515</v>
      </c>
      <c r="BP222" s="58">
        <f>_xll.GetPrice($BP$9,,"MID",$A222)</f>
        <v>505</v>
      </c>
      <c r="BQ222" s="58">
        <f>_xll.GetPrice($BQ$9,,"MID",$A222)</f>
        <v>630</v>
      </c>
      <c r="BR222" s="19">
        <f>_xll.GetPrice($BR$9,"WeeklyAverage","MID",$A222)</f>
        <v>657.64</v>
      </c>
      <c r="BS222" s="198">
        <f>_xll.GetPrice($BS$9,,"MID",$A222)</f>
        <v>510</v>
      </c>
      <c r="BT222" s="156">
        <f>_xll.GetPrice($BT$9,,"MID",$A222)</f>
        <v>625</v>
      </c>
      <c r="BU222" s="165">
        <f>_xll.GetPrice($BU$9,,"LOW",$A222)</f>
        <v>870</v>
      </c>
      <c r="BV222" s="198">
        <f>_xll.GetPrice($BV$9,,"HIGH",$A222)</f>
        <v>900</v>
      </c>
      <c r="BW222" s="198">
        <f>_xll.GetPrice($BW$9,,"MID",$A222)</f>
        <v>885</v>
      </c>
      <c r="BX222" s="198">
        <f>_xll.GetPrice($BX$9,,"LOW",$A222)</f>
        <v>1200</v>
      </c>
      <c r="BY222" s="198">
        <f>_xll.GetPrice($BY$9,,"HIGH",$A222)</f>
        <v>1250</v>
      </c>
      <c r="BZ222" s="198">
        <f>_xll.GetPrice($BZ$9,,"MID",$A222)</f>
        <v>1225</v>
      </c>
    </row>
    <row r="223" spans="1:78" x14ac:dyDescent="0.35">
      <c r="A223" s="215">
        <f t="shared" si="2"/>
        <v>44673</v>
      </c>
      <c r="B223" s="95">
        <f>_xll.GetPrice($B$9,,"MID",$A223)</f>
        <v>515</v>
      </c>
      <c r="C223" s="95">
        <f>_xll.GetPrice($C$9,,"MID",$A223)</f>
        <v>520</v>
      </c>
      <c r="D223" s="95">
        <f>_xll.GetPrice($D$9,,"MID",$A223)</f>
        <v>520</v>
      </c>
      <c r="E223" s="95">
        <f>_xll.GetPrice($E$9,,"MID",$A223)</f>
        <v>500</v>
      </c>
      <c r="F223" s="95">
        <f>_xll.GetPrice($F$9,,"MID",$A223)</f>
        <v>615</v>
      </c>
      <c r="G223" s="95">
        <f>_xll.GetPrice($G$9,,"MID",$A223)</f>
        <v>595</v>
      </c>
      <c r="H223" s="95">
        <f>_xll.GetPrice($H$9,,"MID",$A223)</f>
        <v>595</v>
      </c>
      <c r="I223" s="95">
        <f>_xll.GetPrice($I$9,,"MID",$A223)</f>
        <v>689</v>
      </c>
      <c r="J223" s="95">
        <f>_xll.GetPrice($J$9,,"MID",$A223)</f>
        <v>765</v>
      </c>
      <c r="K223" s="95">
        <f>_xll.GetPrice($K$9,,"MID",$A223)</f>
        <v>746</v>
      </c>
      <c r="L223" s="95">
        <f>_xll.GetPrice($L$9,,"MID",$A223)</f>
        <v>745</v>
      </c>
      <c r="M223" s="95">
        <f>_xll.GetPrice($M$9,,"MID",$A223)</f>
        <v>760</v>
      </c>
      <c r="N223" s="95">
        <f>_xll.GetPrice($N$9,,"MID",$A223)</f>
        <v>765</v>
      </c>
      <c r="O223" s="95">
        <f>_xll.GetPrice($O$9,,"MID",$A223)</f>
        <v>745</v>
      </c>
      <c r="P223" s="192">
        <f>_xll.GetPrice($P$9,,"MID",$A223)</f>
        <v>588</v>
      </c>
      <c r="Q223" s="70">
        <f>_xll.GetPrice($Q$9,,"MID",$A223)</f>
        <v>560</v>
      </c>
      <c r="R223" s="70">
        <f>_xll.GetPrice($R$9,,"MID",$A223)</f>
        <v>615.5</v>
      </c>
      <c r="S223" s="70">
        <f>_xll.GetPrice($S$9,,"MID",$A223)</f>
        <v>335</v>
      </c>
      <c r="T223" s="70">
        <f>_xll.GetPrice($T$9,,"MID",$A223)</f>
        <v>595</v>
      </c>
      <c r="U223" s="70">
        <f>_xll.GetPrice($U$9,,"MID",$A223)</f>
        <v>480</v>
      </c>
      <c r="V223" s="70">
        <f>_xll.GetPrice($V$9,,"MID",$A223)</f>
        <v>740</v>
      </c>
      <c r="W223" s="188">
        <f>_xll.GetPrice($W$9,,"LOW",$A223)</f>
        <v>960</v>
      </c>
      <c r="X223" s="105">
        <f>_xll.GetPrice($X$9,,"HIGH",$A223)</f>
        <v>980</v>
      </c>
      <c r="Y223" s="105">
        <f>_xll.GetPrice($Y$9,,"MID",$A223)</f>
        <v>970</v>
      </c>
      <c r="Z223" s="105">
        <f>_xll.GetPrice($Z$9,,"MID",$A223)</f>
        <v>915</v>
      </c>
      <c r="AA223" s="105">
        <f>_xll.GetPrice($AA$9,,"MID",$A223)</f>
        <v>955</v>
      </c>
      <c r="AB223" s="105">
        <f>_xll.GetPrice($AB$9,,"LOW",$A223)</f>
        <v>540</v>
      </c>
      <c r="AC223" s="105">
        <f>_xll.GetPrice($AC$9,,"HIGH",$A223)</f>
        <v>560</v>
      </c>
      <c r="AD223" s="105">
        <f>_xll.GetPrice($AD$9,,"MID",$A223)</f>
        <v>550</v>
      </c>
      <c r="AE223" s="188">
        <f>_xll.GetPrice($AE$9,,"MID",$A223)</f>
        <v>589</v>
      </c>
      <c r="AF223" s="105">
        <f>_xll.GetPrice($AF$9,,"MID",$A223)</f>
        <v>614</v>
      </c>
      <c r="AG223" s="105">
        <f>_xll.GetPrice($AG$9,,"MID",$A223)</f>
        <v>547.5</v>
      </c>
      <c r="AH223" s="105">
        <f>_xll.GetPrice($AH$9,,"MID",$A223)</f>
        <v>580</v>
      </c>
      <c r="AI223" s="105">
        <f>_xll.GetPrice($AI$9,,"MID",$A223)</f>
        <v>445</v>
      </c>
      <c r="AK223" s="105">
        <f>_xll.GetPrice($AK$9,,"MID",$A223)</f>
        <v>240</v>
      </c>
      <c r="AL223" s="105">
        <f>_xll.GetPrice($AL$9,,"MID",$A223)</f>
        <v>322.5</v>
      </c>
      <c r="AM223" s="105">
        <f>_xll.GetPrice($AM$9,,"MID",$A223)</f>
        <v>342.5</v>
      </c>
      <c r="AN223" s="105">
        <f>_xll.GetPrice($AN$9,,"MID",$A223)</f>
        <v>582.99</v>
      </c>
      <c r="AO223" s="105">
        <f>_xll.GetPrice($AO$9,,"MID",$A223)</f>
        <v>608</v>
      </c>
      <c r="AP223" s="105">
        <f>_xll.GetPrice($AP$9,,"LOW",$A223)</f>
        <v>675</v>
      </c>
      <c r="AQ223" s="105">
        <f>_xll.GetPrice($AQ$9,,"HIGH",$A223)</f>
        <v>700</v>
      </c>
      <c r="AR223" s="105">
        <f>_xll.GetPrice(AR$9,,"MID",$A223)</f>
        <v>687.5</v>
      </c>
      <c r="AS223" s="105">
        <f>_xll.GetPrice($AS$9,,"MID",A223+3)</f>
        <v>8915</v>
      </c>
      <c r="AT223" s="105">
        <f>_xll.GetPrice($AT$9,,"MID",A223+3)</f>
        <v>626.5</v>
      </c>
      <c r="AU223" s="199">
        <f>_xll.GetPrice($AU$9,"WeeklyAverage","MID",$A223)</f>
        <v>616.99</v>
      </c>
      <c r="AV223" s="105">
        <f>_xll.GetPrice($AV$9,,"MID",$A223)</f>
        <v>646.5</v>
      </c>
      <c r="AW223" s="105">
        <f>_xll.GetPrice($AW$9,,"LOW",$A223)</f>
        <v>655</v>
      </c>
      <c r="AX223" s="105">
        <f>_xll.GetPrice($AX$9,,"HIGH",$A223)</f>
        <v>680</v>
      </c>
      <c r="AY223" s="105">
        <f>_xll.GetPrice($AY$9,,"MID",$A223)</f>
        <v>667.5</v>
      </c>
      <c r="AZ223" s="105">
        <f>_xll.GetPrice($AZ$9,,"LOW",$A223)</f>
        <v>605</v>
      </c>
      <c r="BA223" s="105">
        <f>_xll.GetPrice($BA$9,,"HIGH",$A223)</f>
        <v>630</v>
      </c>
      <c r="BB223" s="105">
        <f>_xll.GetPrice($BB$9,,"MID",$A223)</f>
        <v>617.5</v>
      </c>
      <c r="BC223" s="175">
        <f>_xll.GetPrice($BC$9,,"LOW",$A223+3)</f>
        <v>3870</v>
      </c>
      <c r="BD223" s="58">
        <f>_xll.GetPrice($BD$9,,"HIGH",$A223+3)</f>
        <v>4140</v>
      </c>
      <c r="BE223" s="58">
        <f>_xll.GetPrice($BE$9,,"MID",$A223+3)</f>
        <v>4005</v>
      </c>
      <c r="BH223" s="196">
        <f>_xll.GetPrice($BH$9,"WeeklyAverage","MID",$A223)</f>
        <v>543.5</v>
      </c>
      <c r="BI223" s="58">
        <f>_xll.GetPrice($BI$9,,"MID",$A223)</f>
        <v>562.5</v>
      </c>
      <c r="BJ223" s="58">
        <f>_xll.GetPrice($BJ$9,,"MID",$A223)</f>
        <v>39200</v>
      </c>
      <c r="BK223" s="58">
        <f>_xll.GetPrice($BK$9,,"MID",$A223)</f>
        <v>633.46</v>
      </c>
      <c r="BL223" s="182"/>
      <c r="BM223" s="58">
        <f>_xll.GetPrice($BM$9,,"MID",$A223)</f>
        <v>578</v>
      </c>
      <c r="BN223" s="175">
        <f>_xll.GetPrice($BN$9,,"MID",$A223)</f>
        <v>585</v>
      </c>
      <c r="BO223" s="58">
        <f>_xll.GetPrice($BO$9,,"MID",$A223)</f>
        <v>515</v>
      </c>
      <c r="BP223" s="58">
        <f>_xll.GetPrice($BP$9,,"MID",$A223)</f>
        <v>505</v>
      </c>
      <c r="BQ223" s="58">
        <f>_xll.GetPrice($BQ$9,,"MID",$A223)</f>
        <v>595</v>
      </c>
      <c r="BR223" s="19">
        <f>_xll.GetPrice($BR$9,"WeeklyAverage","MID",$A223)</f>
        <v>625.89</v>
      </c>
      <c r="BS223" s="198">
        <f>_xll.GetPrice($BS$9,,"MID",$A223)</f>
        <v>510</v>
      </c>
      <c r="BT223" s="156">
        <f>_xll.GetPrice($BT$9,,"MID",$A223)</f>
        <v>610</v>
      </c>
      <c r="BU223" s="165">
        <f>_xll.GetPrice($BU$9,,"LOW",$A223)</f>
        <v>870</v>
      </c>
      <c r="BV223" s="198">
        <f>_xll.GetPrice($BV$9,,"HIGH",$A223)</f>
        <v>900</v>
      </c>
      <c r="BW223" s="198">
        <f>_xll.GetPrice($BW$9,,"MID",$A223)</f>
        <v>885</v>
      </c>
      <c r="BX223" s="198">
        <f>_xll.GetPrice($BX$9,,"LOW",$A223)</f>
        <v>1200</v>
      </c>
      <c r="BY223" s="198">
        <f>_xll.GetPrice($BY$9,,"HIGH",$A223)</f>
        <v>1250</v>
      </c>
      <c r="BZ223" s="198">
        <f>_xll.GetPrice($BZ$9,,"MID",$A223)</f>
        <v>1225</v>
      </c>
    </row>
    <row r="224" spans="1:78" x14ac:dyDescent="0.35">
      <c r="A224" s="215">
        <f t="shared" si="2"/>
        <v>44680</v>
      </c>
      <c r="B224" s="95">
        <f>_xll.GetPrice($B$9,,"MID",$A224)</f>
        <v>515</v>
      </c>
      <c r="C224" s="95">
        <f>_xll.GetPrice($C$9,,"MID",$A224)</f>
        <v>520</v>
      </c>
      <c r="D224" s="95">
        <f>_xll.GetPrice($D$9,,"MID",$A224)</f>
        <v>520</v>
      </c>
      <c r="E224" s="95">
        <f>_xll.GetPrice($E$9,,"MID",$A224)</f>
        <v>500</v>
      </c>
      <c r="F224" s="95">
        <f>_xll.GetPrice($F$9,,"MID",$A224)</f>
        <v>615</v>
      </c>
      <c r="G224" s="95">
        <f>_xll.GetPrice($G$9,,"MID",$A224)</f>
        <v>595</v>
      </c>
      <c r="H224" s="95">
        <f>_xll.GetPrice($H$9,,"MID",$A224)</f>
        <v>595</v>
      </c>
      <c r="I224" s="95">
        <f>_xll.GetPrice($I$9,,"MID",$A224)</f>
        <v>689</v>
      </c>
      <c r="J224" s="95">
        <f>_xll.GetPrice($J$9,,"MID",$A224)</f>
        <v>765</v>
      </c>
      <c r="K224" s="95">
        <f>_xll.GetPrice($K$9,,"MID",$A224)</f>
        <v>746</v>
      </c>
      <c r="L224" s="95">
        <f>_xll.GetPrice($L$9,,"MID",$A224)</f>
        <v>745</v>
      </c>
      <c r="M224" s="95">
        <f>_xll.GetPrice($M$9,,"MID",$A224)</f>
        <v>760</v>
      </c>
      <c r="N224" s="95">
        <f>_xll.GetPrice($N$9,,"MID",$A224)</f>
        <v>765</v>
      </c>
      <c r="O224" s="95">
        <f>_xll.GetPrice($O$9,,"MID",$A224)</f>
        <v>745</v>
      </c>
      <c r="P224" s="192">
        <f>_xll.GetPrice($P$9,,"MID",$A224)</f>
        <v>518</v>
      </c>
      <c r="Q224" s="70">
        <f>_xll.GetPrice($Q$9,,"MID",$A224)</f>
        <v>560</v>
      </c>
      <c r="R224" s="70">
        <f>_xll.GetPrice($R$9,,"MID",$A224)</f>
        <v>531</v>
      </c>
      <c r="S224" s="70">
        <f>_xll.GetPrice($S$9,,"MID",$A224)</f>
        <v>305</v>
      </c>
      <c r="T224" s="70">
        <f>_xll.GetPrice($T$9,,"MID",$A224)</f>
        <v>595</v>
      </c>
      <c r="U224" s="70">
        <f>_xll.GetPrice($U$9,,"MID",$A224)</f>
        <v>480</v>
      </c>
      <c r="V224" s="70">
        <f>_xll.GetPrice($V$9,,"MID",$A224)</f>
        <v>740</v>
      </c>
      <c r="W224" s="188">
        <f>_xll.GetPrice($W$9,,"LOW",$A224)</f>
        <v>960</v>
      </c>
      <c r="X224" s="105">
        <f>_xll.GetPrice($X$9,,"HIGH",$A224)</f>
        <v>980</v>
      </c>
      <c r="Y224" s="105">
        <f>_xll.GetPrice($Y$9,,"MID",$A224)</f>
        <v>970</v>
      </c>
      <c r="Z224" s="105">
        <f>_xll.GetPrice($Z$9,,"MID",$A224)</f>
        <v>895</v>
      </c>
      <c r="AA224" s="105">
        <f>_xll.GetPrice($AA$9,,"MID",$A224)</f>
        <v>960</v>
      </c>
      <c r="AB224" s="105">
        <f>_xll.GetPrice($AB$9,,"LOW",$A224)</f>
        <v>540</v>
      </c>
      <c r="AC224" s="105">
        <f>_xll.GetPrice($AC$9,,"HIGH",$A224)</f>
        <v>560</v>
      </c>
      <c r="AD224" s="105">
        <f>_xll.GetPrice($AD$9,,"MID",$A224)</f>
        <v>550</v>
      </c>
      <c r="AE224" s="188">
        <f>_xll.GetPrice($AE$9,,"MID",$A224)</f>
        <v>523</v>
      </c>
      <c r="AF224" s="105">
        <f>_xll.GetPrice($AF$9,,"MID",$A224)</f>
        <v>548</v>
      </c>
      <c r="AG224" s="105">
        <f>_xll.GetPrice($AG$9,,"MID",$A224)</f>
        <v>560</v>
      </c>
      <c r="AH224" s="105">
        <f>_xll.GetPrice($AH$9,,"MID",$A224)</f>
        <v>595</v>
      </c>
      <c r="AI224" s="105">
        <f>_xll.GetPrice($AI$9,,"MID",$A224)</f>
        <v>530</v>
      </c>
      <c r="AK224" s="105">
        <f>_xll.GetPrice($AK$9,,"MID",$A224)</f>
        <v>215</v>
      </c>
      <c r="AL224" s="105">
        <f>_xll.GetPrice($AL$9,,"MID",$A224)</f>
        <v>322.5</v>
      </c>
      <c r="AM224" s="105">
        <f>_xll.GetPrice($AM$9,,"MID",$A224)</f>
        <v>342.5</v>
      </c>
      <c r="AN224" s="105">
        <f>_xll.GetPrice($AN$9,,"MID",$A224)</f>
        <v>519.87</v>
      </c>
      <c r="AO224" s="105">
        <f>_xll.GetPrice($AO$9,,"MID",$A224)</f>
        <v>541</v>
      </c>
      <c r="AP224" s="105">
        <f>_xll.GetPrice($AP$9,,"LOW",$A224)</f>
        <v>675</v>
      </c>
      <c r="AQ224" s="105">
        <f>_xll.GetPrice($AQ$9,,"HIGH",$A224)</f>
        <v>700</v>
      </c>
      <c r="AR224" s="105">
        <f>_xll.GetPrice(AR$9,,"MID",$A224)</f>
        <v>687.5</v>
      </c>
      <c r="AS224" s="105">
        <f>_xll.GetPrice($AS$9,,"MID",A224+3)</f>
        <v>8915</v>
      </c>
      <c r="AT224" s="105">
        <f>_xll.GetPrice($AT$9,,"MID",A224+3)</f>
        <v>626.5</v>
      </c>
      <c r="AU224" s="199">
        <f>_xll.GetPrice($AU$9,"WeeklyAverage","MID",$A224)</f>
        <v>553.87</v>
      </c>
      <c r="AV224" s="105">
        <f>_xll.GetPrice($AV$9,,"MID",$A224)</f>
        <v>580</v>
      </c>
      <c r="AW224" s="105">
        <f>_xll.GetPrice($AW$9,,"LOW",$A224)</f>
        <v>655</v>
      </c>
      <c r="AX224" s="105">
        <f>_xll.GetPrice($AX$9,,"HIGH",$A224)</f>
        <v>680</v>
      </c>
      <c r="AY224" s="105">
        <f>_xll.GetPrice($AY$9,,"MID",$A224)</f>
        <v>667.5</v>
      </c>
      <c r="AZ224" s="105">
        <f>_xll.GetPrice($AZ$9,,"LOW",$A224)</f>
        <v>605</v>
      </c>
      <c r="BA224" s="105">
        <f>_xll.GetPrice($BA$9,,"HIGH",$A224)</f>
        <v>630</v>
      </c>
      <c r="BB224" s="105">
        <f>_xll.GetPrice($BB$9,,"MID",$A224)</f>
        <v>617.5</v>
      </c>
      <c r="BC224" s="175">
        <f>_xll.GetPrice($BC$9,,"LOW",$A224+3)</f>
        <v>3820</v>
      </c>
      <c r="BD224" s="58">
        <f>_xll.GetPrice($BD$9,,"HIGH",$A224+3)</f>
        <v>4110</v>
      </c>
      <c r="BE224" s="58">
        <f>_xll.GetPrice($BE$9,,"MID",$A224+3)</f>
        <v>3965</v>
      </c>
      <c r="BH224" s="196">
        <f>_xll.GetPrice($BH$9,"WeeklyAverage","MID",$A224)</f>
        <v>523</v>
      </c>
      <c r="BI224" s="58">
        <f>_xll.GetPrice($BI$9,,"MID",$A224)</f>
        <v>550</v>
      </c>
      <c r="BJ224" s="58">
        <f>_xll.GetPrice($BJ$9,,"MID",$A224)</f>
        <v>37400</v>
      </c>
      <c r="BK224" s="58">
        <f>_xll.GetPrice($BK$9,,"MID",$A224)</f>
        <v>606.25</v>
      </c>
      <c r="BL224" s="182"/>
      <c r="BM224" s="58">
        <f>_xll.GetPrice($BM$9,,"MID",$A224)</f>
        <v>511</v>
      </c>
      <c r="BN224" s="175">
        <f>_xll.GetPrice($BN$9,,"MID",$A224)</f>
        <v>602.5</v>
      </c>
      <c r="BO224" s="58">
        <f>_xll.GetPrice($BO$9,,"MID",$A224)</f>
        <v>582.5</v>
      </c>
      <c r="BP224" s="58">
        <f>_xll.GetPrice($BP$9,,"MID",$A224)</f>
        <v>505</v>
      </c>
      <c r="BQ224" s="58">
        <f>_xll.GetPrice($BQ$9,,"MID",$A224)</f>
        <v>595</v>
      </c>
      <c r="BR224" s="19">
        <f>_xll.GetPrice($BR$9,"WeeklyAverage","MID",$A224)</f>
        <v>562.77</v>
      </c>
      <c r="BS224" s="198">
        <f>_xll.GetPrice($BS$9,,"MID",$A224)</f>
        <v>565</v>
      </c>
      <c r="BT224" s="156">
        <f>_xll.GetPrice($BT$9,,"MID",$A224)</f>
        <v>565</v>
      </c>
      <c r="BU224" s="165">
        <f>_xll.GetPrice($BU$9,,"LOW",$A224)</f>
        <v>870</v>
      </c>
      <c r="BV224" s="198">
        <f>_xll.GetPrice($BV$9,,"HIGH",$A224)</f>
        <v>900</v>
      </c>
      <c r="BW224" s="198">
        <f>_xll.GetPrice($BW$9,,"MID",$A224)</f>
        <v>885</v>
      </c>
      <c r="BX224" s="198">
        <f>_xll.GetPrice($BX$9,,"LOW",$A224)</f>
        <v>1200</v>
      </c>
      <c r="BY224" s="198">
        <f>_xll.GetPrice($BY$9,,"HIGH",$A224)</f>
        <v>1250</v>
      </c>
      <c r="BZ224" s="198">
        <f>_xll.GetPrice($BZ$9,,"MID",$A224)</f>
        <v>1225</v>
      </c>
    </row>
    <row r="225" spans="1:78" x14ac:dyDescent="0.35">
      <c r="A225" s="215">
        <f t="shared" si="2"/>
        <v>44687</v>
      </c>
      <c r="B225" s="95">
        <f>_xll.GetPrice($B$9,,"MID",$A225)</f>
        <v>440</v>
      </c>
      <c r="C225" s="95">
        <f>_xll.GetPrice($C$9,,"MID",$A225)</f>
        <v>445</v>
      </c>
      <c r="D225" s="95">
        <f>_xll.GetPrice($D$9,,"MID",$A225)</f>
        <v>445</v>
      </c>
      <c r="E225" s="95">
        <f>_xll.GetPrice($E$9,,"MID",$A225)</f>
        <v>425</v>
      </c>
      <c r="F225" s="95">
        <f>_xll.GetPrice($F$9,,"MID",$A225)</f>
        <v>540</v>
      </c>
      <c r="G225" s="95">
        <f>_xll.GetPrice($G$9,,"MID",$A225)</f>
        <v>520</v>
      </c>
      <c r="H225" s="95">
        <f>_xll.GetPrice($H$9,,"MID",$A225)</f>
        <v>520</v>
      </c>
      <c r="I225" s="95">
        <f>_xll.GetPrice($I$9,,"MID",$A225)</f>
        <v>614</v>
      </c>
      <c r="J225" s="95">
        <f>_xll.GetPrice($J$9,,"MID",$A225)</f>
        <v>690</v>
      </c>
      <c r="K225" s="95">
        <f>_xll.GetPrice($K$9,,"MID",$A225)</f>
        <v>671</v>
      </c>
      <c r="L225" s="95">
        <f>_xll.GetPrice($L$9,,"MID",$A225)</f>
        <v>670</v>
      </c>
      <c r="M225" s="95">
        <f>_xll.GetPrice($M$9,,"MID",$A225)</f>
        <v>685</v>
      </c>
      <c r="N225" s="95">
        <f>_xll.GetPrice($N$9,,"MID",$A225)</f>
        <v>690</v>
      </c>
      <c r="O225" s="95">
        <f>_xll.GetPrice($O$9,,"MID",$A225)</f>
        <v>670</v>
      </c>
      <c r="P225" s="192">
        <f>_xll.GetPrice($P$9,,"MID",$A225)</f>
        <v>518</v>
      </c>
      <c r="Q225" s="70">
        <f>_xll.GetPrice($Q$9,,"MID",$A225)</f>
        <v>560</v>
      </c>
      <c r="R225" s="70">
        <f>_xll.GetPrice($R$9,,"MID",$A225)</f>
        <v>531</v>
      </c>
      <c r="S225" s="70">
        <f>_xll.GetPrice($S$9,,"MID",$A225)</f>
        <v>290</v>
      </c>
      <c r="T225" s="70">
        <f>_xll.GetPrice($T$9,,"MID",$A225)</f>
        <v>520</v>
      </c>
      <c r="U225" s="70">
        <f>_xll.GetPrice($U$9,,"MID",$A225)</f>
        <v>405</v>
      </c>
      <c r="V225" s="70">
        <f>_xll.GetPrice($V$9,,"MID",$A225)</f>
        <v>665</v>
      </c>
      <c r="W225" s="188">
        <f>_xll.GetPrice($W$9,,"LOW",$A225)</f>
        <v>900</v>
      </c>
      <c r="X225" s="105">
        <f>_xll.GetPrice($X$9,,"HIGH",$A225)</f>
        <v>910</v>
      </c>
      <c r="Y225" s="105">
        <f>_xll.GetPrice($Y$9,,"MID",$A225)</f>
        <v>905</v>
      </c>
      <c r="Z225" s="105">
        <f>_xll.GetPrice($Z$9,,"MID",$A225)</f>
        <v>870</v>
      </c>
      <c r="AA225" s="105">
        <f>_xll.GetPrice($AA$9,,"MID",$A225)</f>
        <v>885</v>
      </c>
      <c r="AB225" s="105">
        <f>_xll.GetPrice($AB$9,,"LOW",$A225)</f>
        <v>540</v>
      </c>
      <c r="AC225" s="105">
        <f>_xll.GetPrice($AC$9,,"HIGH",$A225)</f>
        <v>560</v>
      </c>
      <c r="AD225" s="105">
        <f>_xll.GetPrice($AD$9,,"MID",$A225)</f>
        <v>550</v>
      </c>
      <c r="AE225" s="188">
        <f>_xll.GetPrice($AE$9,,"MID",$A225)</f>
        <v>507</v>
      </c>
      <c r="AF225" s="105">
        <f>_xll.GetPrice($AF$9,,"MID",$A225)</f>
        <v>532</v>
      </c>
      <c r="AG225" s="105">
        <f>_xll.GetPrice($AG$9,,"MID",$A225)</f>
        <v>560</v>
      </c>
      <c r="AH225" s="105">
        <f>_xll.GetPrice($AH$9,,"MID",$A225)</f>
        <v>595</v>
      </c>
      <c r="AI225" s="105">
        <f>_xll.GetPrice($AI$9,,"MID",$A225)</f>
        <v>530</v>
      </c>
      <c r="AK225" s="105">
        <f>_xll.GetPrice($AK$9,,"MID",$A225)</f>
        <v>210</v>
      </c>
      <c r="AL225" s="105">
        <f>_xll.GetPrice($AL$9,,"MID",$A225)</f>
        <v>322.5</v>
      </c>
      <c r="AM225" s="105">
        <f>_xll.GetPrice($AM$9,,"MID",$A225)</f>
        <v>342.5</v>
      </c>
      <c r="AN225" s="105">
        <f>_xll.GetPrice($AN$9,,"MID",$A225)</f>
        <v>509.92</v>
      </c>
      <c r="AO225" s="105">
        <f>_xll.GetPrice($AO$9,,"MID",$A225)</f>
        <v>526</v>
      </c>
      <c r="AP225" s="105">
        <f>_xll.GetPrice($AP$9,,"LOW",$A225)</f>
        <v>660</v>
      </c>
      <c r="AQ225" s="105">
        <f>_xll.GetPrice($AQ$9,,"HIGH",$A225)</f>
        <v>690</v>
      </c>
      <c r="AR225" s="105">
        <f>_xll.GetPrice(AR$9,,"MID",$A225)</f>
        <v>675</v>
      </c>
      <c r="AS225" s="105">
        <f>_xll.GetPrice($AS$9,,"MID",A225+3)</f>
        <v>8100</v>
      </c>
      <c r="AT225" s="105">
        <f>_xll.GetPrice($AT$9,,"MID",A225+3)</f>
        <v>561.5</v>
      </c>
      <c r="AU225" s="199">
        <f>_xll.GetPrice($AU$9,"WeeklyAverage","MID",$A225)</f>
        <v>543.91999999999996</v>
      </c>
      <c r="AV225" s="105">
        <f>_xll.GetPrice($AV$9,,"MID",$A225)</f>
        <v>564.5</v>
      </c>
      <c r="AW225" s="105">
        <f>_xll.GetPrice($AW$9,,"LOW",$A225)</f>
        <v>640</v>
      </c>
      <c r="AX225" s="105">
        <f>_xll.GetPrice($AX$9,,"HIGH",$A225)</f>
        <v>675</v>
      </c>
      <c r="AY225" s="105">
        <f>_xll.GetPrice($AY$9,,"MID",$A225)</f>
        <v>657.5</v>
      </c>
      <c r="AZ225" s="105">
        <f>_xll.GetPrice($AZ$9,,"LOW",$A225)</f>
        <v>590</v>
      </c>
      <c r="BA225" s="105">
        <f>_xll.GetPrice($BA$9,,"HIGH",$A225)</f>
        <v>625</v>
      </c>
      <c r="BB225" s="105">
        <f>_xll.GetPrice($BB$9,,"MID",$A225)</f>
        <v>607.5</v>
      </c>
      <c r="BC225" s="175">
        <f>_xll.GetPrice($BC$9,,"LOW",$A225+3)</f>
        <v>3820</v>
      </c>
      <c r="BD225" s="58">
        <f>_xll.GetPrice($BD$9,,"HIGH",$A225+3)</f>
        <v>4110</v>
      </c>
      <c r="BE225" s="58">
        <f>_xll.GetPrice($BE$9,,"MID",$A225+3)</f>
        <v>3965</v>
      </c>
      <c r="BH225" s="196">
        <f>_xll.GetPrice($BH$9,"WeeklyAverage","MID",$A225)</f>
        <v>490</v>
      </c>
      <c r="BI225" s="58">
        <f>_xll.GetPrice($BI$9,,"MID",$A225)</f>
        <v>540</v>
      </c>
      <c r="BJ225" s="58">
        <f>_xll.GetPrice($BJ$9,,"MID",$A225)</f>
        <v>36200</v>
      </c>
      <c r="BK225" s="58">
        <f>_xll.GetPrice($BK$9,,"MID",$A225)</f>
        <v>591.25</v>
      </c>
      <c r="BL225" s="182"/>
      <c r="BM225" s="58">
        <f>_xll.GetPrice($BM$9,,"MID",$A225)</f>
        <v>496</v>
      </c>
      <c r="BN225" s="175">
        <f>_xll.GetPrice($BN$9,,"MID",$A225)</f>
        <v>602.5</v>
      </c>
      <c r="BO225" s="58">
        <f>_xll.GetPrice($BO$9,,"MID",$A225)</f>
        <v>582.5</v>
      </c>
      <c r="BP225" s="58">
        <f>_xll.GetPrice($BP$9,,"MID",$A225)</f>
        <v>430</v>
      </c>
      <c r="BQ225" s="58">
        <f>_xll.GetPrice($BQ$9,,"MID",$A225)</f>
        <v>595</v>
      </c>
      <c r="BR225" s="19">
        <f>_xll.GetPrice($BR$9,"WeeklyAverage","MID",$A225)</f>
        <v>552.77</v>
      </c>
      <c r="BS225" s="198">
        <f>_xll.GetPrice($BS$9,,"MID",$A225)</f>
        <v>565</v>
      </c>
      <c r="BT225" s="156">
        <f>_xll.GetPrice($BT$9,,"MID",$A225)</f>
        <v>537.5</v>
      </c>
      <c r="BU225" s="165">
        <f>_xll.GetPrice($BU$9,,"LOW",$A225)</f>
        <v>850</v>
      </c>
      <c r="BV225" s="198">
        <f>_xll.GetPrice($BV$9,,"HIGH",$A225)</f>
        <v>900</v>
      </c>
      <c r="BW225" s="198">
        <f>_xll.GetPrice($BW$9,,"MID",$A225)</f>
        <v>875</v>
      </c>
      <c r="BX225" s="198">
        <f>_xll.GetPrice($BX$9,,"LOW",$A225)</f>
        <v>1200</v>
      </c>
      <c r="BY225" s="198">
        <f>_xll.GetPrice($BY$9,,"HIGH",$A225)</f>
        <v>1250</v>
      </c>
      <c r="BZ225" s="198">
        <f>_xll.GetPrice($BZ$9,,"MID",$A225)</f>
        <v>1225</v>
      </c>
    </row>
    <row r="226" spans="1:78" x14ac:dyDescent="0.35">
      <c r="A226" s="215">
        <f t="shared" si="2"/>
        <v>44694</v>
      </c>
      <c r="B226" s="95">
        <f>_xll.GetPrice($B$9,,"MID",$A226)</f>
        <v>440</v>
      </c>
      <c r="C226" s="95">
        <f>_xll.GetPrice($C$9,,"MID",$A226)</f>
        <v>445</v>
      </c>
      <c r="D226" s="95">
        <f>_xll.GetPrice($D$9,,"MID",$A226)</f>
        <v>445</v>
      </c>
      <c r="E226" s="95">
        <f>_xll.GetPrice($E$9,,"MID",$A226)</f>
        <v>425</v>
      </c>
      <c r="F226" s="95">
        <f>_xll.GetPrice($F$9,,"MID",$A226)</f>
        <v>540</v>
      </c>
      <c r="G226" s="95">
        <f>_xll.GetPrice($G$9,,"MID",$A226)</f>
        <v>520</v>
      </c>
      <c r="H226" s="95">
        <f>_xll.GetPrice($H$9,,"MID",$A226)</f>
        <v>520</v>
      </c>
      <c r="I226" s="95">
        <f>_xll.GetPrice($I$9,,"MID",$A226)</f>
        <v>614</v>
      </c>
      <c r="J226" s="95">
        <f>_xll.GetPrice($J$9,,"MID",$A226)</f>
        <v>690</v>
      </c>
      <c r="K226" s="95">
        <f>_xll.GetPrice($K$9,,"MID",$A226)</f>
        <v>671</v>
      </c>
      <c r="L226" s="95">
        <f>_xll.GetPrice($L$9,,"MID",$A226)</f>
        <v>670</v>
      </c>
      <c r="M226" s="95">
        <f>_xll.GetPrice($M$9,,"MID",$A226)</f>
        <v>685</v>
      </c>
      <c r="N226" s="95">
        <f>_xll.GetPrice($N$9,,"MID",$A226)</f>
        <v>690</v>
      </c>
      <c r="O226" s="95">
        <f>_xll.GetPrice($O$9,,"MID",$A226)</f>
        <v>670</v>
      </c>
      <c r="P226" s="192">
        <f>_xll.GetPrice($P$9,,"MID",$A226)</f>
        <v>425</v>
      </c>
      <c r="Q226" s="70">
        <f>_xll.GetPrice($Q$9,,"MID",$A226)</f>
        <v>480</v>
      </c>
      <c r="R226" s="70">
        <f>_xll.GetPrice($R$9,,"MID",$A226)</f>
        <v>445</v>
      </c>
      <c r="S226" s="70">
        <f>_xll.GetPrice($S$9,,"MID",$A226)</f>
        <v>265</v>
      </c>
      <c r="T226" s="70">
        <f>_xll.GetPrice($T$9,,"MID",$A226)</f>
        <v>520</v>
      </c>
      <c r="U226" s="70">
        <f>_xll.GetPrice($U$9,,"MID",$A226)</f>
        <v>405</v>
      </c>
      <c r="V226" s="70">
        <f>_xll.GetPrice($V$9,,"MID",$A226)</f>
        <v>665</v>
      </c>
      <c r="W226" s="188">
        <f>_xll.GetPrice($W$9,,"LOW",$A226)</f>
        <v>890</v>
      </c>
      <c r="X226" s="105">
        <f>_xll.GetPrice($X$9,,"HIGH",$A226)</f>
        <v>900</v>
      </c>
      <c r="Y226" s="105">
        <f>_xll.GetPrice($Y$9,,"MID",$A226)</f>
        <v>895</v>
      </c>
      <c r="Z226" s="105">
        <f>_xll.GetPrice($Z$9,,"MID",$A226)</f>
        <v>845</v>
      </c>
      <c r="AA226" s="105">
        <f>_xll.GetPrice($AA$9,,"MID",$A226)</f>
        <v>875</v>
      </c>
      <c r="AB226" s="105">
        <f>_xll.GetPrice($AB$9,,"LOW",$A226)</f>
        <v>390</v>
      </c>
      <c r="AC226" s="105">
        <f>_xll.GetPrice($AC$9,,"HIGH",$A226)</f>
        <v>400</v>
      </c>
      <c r="AD226" s="105">
        <f>_xll.GetPrice($AD$9,,"MID",$A226)</f>
        <v>395</v>
      </c>
      <c r="AE226" s="188">
        <f>_xll.GetPrice($AE$9,,"MID",$A226)</f>
        <v>448</v>
      </c>
      <c r="AF226" s="105">
        <f>_xll.GetPrice($AF$9,,"MID",$A226)</f>
        <v>468</v>
      </c>
      <c r="AG226" s="105">
        <f>_xll.GetPrice($AG$9,,"MID",$A226)</f>
        <v>495</v>
      </c>
      <c r="AH226" s="105">
        <f>_xll.GetPrice($AH$9,,"MID",$A226)</f>
        <v>505</v>
      </c>
      <c r="AI226" s="105">
        <f>_xll.GetPrice($AI$9,,"MID",$A226)</f>
        <v>420</v>
      </c>
      <c r="AK226" s="105">
        <f>_xll.GetPrice($AK$9,,"MID",$A226)</f>
        <v>200</v>
      </c>
      <c r="AL226" s="105">
        <f>_xll.GetPrice($AL$9,,"MID",$A226)</f>
        <v>287.5</v>
      </c>
      <c r="AM226" s="105">
        <f>_xll.GetPrice($AM$9,,"MID",$A226)</f>
        <v>307.5</v>
      </c>
      <c r="AN226" s="105">
        <f>_xll.GetPrice($AN$9,,"MID",$A226)</f>
        <v>453.86</v>
      </c>
      <c r="AO226" s="105">
        <f>_xll.GetPrice($AO$9,,"MID",$A226)</f>
        <v>466</v>
      </c>
      <c r="AP226" s="105">
        <f>_xll.GetPrice($AP$9,,"LOW",$A226)</f>
        <v>600</v>
      </c>
      <c r="AQ226" s="105">
        <f>_xll.GetPrice($AQ$9,,"HIGH",$A226)</f>
        <v>600</v>
      </c>
      <c r="AR226" s="105">
        <f>_xll.GetPrice(AR$9,,"MID",$A226)</f>
        <v>600</v>
      </c>
      <c r="AS226" s="105">
        <f>_xll.GetPrice($AS$9,,"MID",A226+3)</f>
        <v>6930</v>
      </c>
      <c r="AT226" s="105">
        <f>_xll.GetPrice($AT$9,,"MID",A226+3)</f>
        <v>410</v>
      </c>
      <c r="AU226" s="199">
        <f>_xll.GetPrice($AU$9,"WeeklyAverage","MID",$A226)</f>
        <v>487.86</v>
      </c>
      <c r="AV226" s="105">
        <f>_xll.GetPrice($AV$9,,"MID",$A226)</f>
        <v>505</v>
      </c>
      <c r="AW226" s="105">
        <f>_xll.GetPrice($AW$9,,"LOW",$A226)</f>
        <v>595</v>
      </c>
      <c r="AX226" s="105">
        <f>_xll.GetPrice($AX$9,,"HIGH",$A226)</f>
        <v>600</v>
      </c>
      <c r="AY226" s="105">
        <f>_xll.GetPrice($AY$9,,"MID",$A226)</f>
        <v>597.5</v>
      </c>
      <c r="AZ226" s="105">
        <f>_xll.GetPrice($AZ$9,,"LOW",$A226)</f>
        <v>545</v>
      </c>
      <c r="BA226" s="105">
        <f>_xll.GetPrice($BA$9,,"HIGH",$A226)</f>
        <v>550</v>
      </c>
      <c r="BB226" s="105">
        <f>_xll.GetPrice($BB$9,,"MID",$A226)</f>
        <v>547.5</v>
      </c>
      <c r="BC226" s="175">
        <f>_xll.GetPrice($BC$9,,"LOW",$A226+3)</f>
        <v>3720</v>
      </c>
      <c r="BD226" s="58">
        <f>_xll.GetPrice($BD$9,,"HIGH",$A226+3)</f>
        <v>4010</v>
      </c>
      <c r="BE226" s="58">
        <f>_xll.GetPrice($BE$9,,"MID",$A226+3)</f>
        <v>3865</v>
      </c>
      <c r="BH226" s="196">
        <f>_xll.GetPrice($BH$9,"WeeklyAverage","MID",$A226)</f>
        <v>467.5</v>
      </c>
      <c r="BI226" s="58">
        <f>_xll.GetPrice($BI$9,,"MID",$A226)</f>
        <v>510</v>
      </c>
      <c r="BJ226" s="58">
        <f>_xll.GetPrice($BJ$9,,"MID",$A226)</f>
        <v>36100</v>
      </c>
      <c r="BK226" s="58">
        <f>_xll.GetPrice($BK$9,,"MID",$A226)</f>
        <v>561.88</v>
      </c>
      <c r="BL226" s="182"/>
      <c r="BM226" s="58">
        <f>_xll.GetPrice($BM$9,,"MID",$A226)</f>
        <v>438.5</v>
      </c>
      <c r="BN226" s="175">
        <f>_xll.GetPrice($BN$9,,"MID",$A226)</f>
        <v>550</v>
      </c>
      <c r="BO226" s="58">
        <f>_xll.GetPrice($BO$9,,"MID",$A226)</f>
        <v>435</v>
      </c>
      <c r="BP226" s="58">
        <f>_xll.GetPrice($BP$9,,"MID",$A226)</f>
        <v>430</v>
      </c>
      <c r="BQ226" s="58">
        <f>_xll.GetPrice($BQ$9,,"MID",$A226)</f>
        <v>502.5</v>
      </c>
      <c r="BR226" s="19">
        <f>_xll.GetPrice($BR$9,"WeeklyAverage","MID",$A226)</f>
        <v>496.61</v>
      </c>
      <c r="BS226" s="198">
        <f>_xll.GetPrice($BS$9,,"MID",$A226)</f>
        <v>425</v>
      </c>
      <c r="BT226" s="156">
        <f>_xll.GetPrice($BT$9,,"MID",$A226)</f>
        <v>505</v>
      </c>
      <c r="BU226" s="165">
        <f>_xll.GetPrice($BU$9,,"LOW",$A226)</f>
        <v>850</v>
      </c>
      <c r="BV226" s="198">
        <f>_xll.GetPrice($BV$9,,"HIGH",$A226)</f>
        <v>900</v>
      </c>
      <c r="BW226" s="198">
        <f>_xll.GetPrice($BW$9,,"MID",$A226)</f>
        <v>875</v>
      </c>
      <c r="BX226" s="198">
        <f>_xll.GetPrice($BX$9,,"LOW",$A226)</f>
        <v>1200</v>
      </c>
      <c r="BY226" s="198">
        <f>_xll.GetPrice($BY$9,,"HIGH",$A226)</f>
        <v>1250</v>
      </c>
      <c r="BZ226" s="198">
        <f>_xll.GetPrice($BZ$9,,"MID",$A226)</f>
        <v>1225</v>
      </c>
    </row>
    <row r="227" spans="1:78" x14ac:dyDescent="0.35">
      <c r="A227" s="215">
        <f t="shared" si="2"/>
        <v>44701</v>
      </c>
      <c r="B227" s="95">
        <f>_xll.GetPrice($B$9,,"MID",$A227)</f>
        <v>440</v>
      </c>
      <c r="C227" s="95">
        <f>_xll.GetPrice($C$9,,"MID",$A227)</f>
        <v>445</v>
      </c>
      <c r="D227" s="95">
        <f>_xll.GetPrice($D$9,,"MID",$A227)</f>
        <v>445</v>
      </c>
      <c r="E227" s="95">
        <f>_xll.GetPrice($E$9,,"MID",$A227)</f>
        <v>425</v>
      </c>
      <c r="F227" s="95">
        <f>_xll.GetPrice($F$9,,"MID",$A227)</f>
        <v>540</v>
      </c>
      <c r="G227" s="95">
        <f>_xll.GetPrice($G$9,,"MID",$A227)</f>
        <v>520</v>
      </c>
      <c r="H227" s="95">
        <f>_xll.GetPrice($H$9,,"MID",$A227)</f>
        <v>520</v>
      </c>
      <c r="I227" s="95">
        <f>_xll.GetPrice($I$9,,"MID",$A227)</f>
        <v>614</v>
      </c>
      <c r="J227" s="95">
        <f>_xll.GetPrice($J$9,,"MID",$A227)</f>
        <v>690</v>
      </c>
      <c r="K227" s="95">
        <f>_xll.GetPrice($K$9,,"MID",$A227)</f>
        <v>671</v>
      </c>
      <c r="L227" s="95">
        <f>_xll.GetPrice($L$9,,"MID",$A227)</f>
        <v>670</v>
      </c>
      <c r="M227" s="95">
        <f>_xll.GetPrice($M$9,,"MID",$A227)</f>
        <v>685</v>
      </c>
      <c r="N227" s="95">
        <f>_xll.GetPrice($N$9,,"MID",$A227)</f>
        <v>690</v>
      </c>
      <c r="O227" s="95">
        <f>_xll.GetPrice($O$9,,"MID",$A227)</f>
        <v>670</v>
      </c>
      <c r="P227" s="192">
        <f>_xll.GetPrice($P$9,,"MID",$A227)</f>
        <v>425</v>
      </c>
      <c r="Q227" s="70">
        <f>_xll.GetPrice($Q$9,,"MID",$A227)</f>
        <v>480</v>
      </c>
      <c r="R227" s="70">
        <f>_xll.GetPrice($R$9,,"MID",$A227)</f>
        <v>445</v>
      </c>
      <c r="S227" s="70">
        <f>_xll.GetPrice($S$9,,"MID",$A227)</f>
        <v>220</v>
      </c>
      <c r="T227" s="70">
        <f>_xll.GetPrice($T$9,,"MID",$A227)</f>
        <v>520</v>
      </c>
      <c r="U227" s="70">
        <f>_xll.GetPrice($U$9,,"MID",$A227)</f>
        <v>405</v>
      </c>
      <c r="V227" s="70">
        <f>_xll.GetPrice($V$9,,"MID",$A227)</f>
        <v>665</v>
      </c>
      <c r="W227" s="188">
        <f>_xll.GetPrice($W$9,,"LOW",$A227)</f>
        <v>830</v>
      </c>
      <c r="X227" s="105">
        <f>_xll.GetPrice($X$9,,"HIGH",$A227)</f>
        <v>860</v>
      </c>
      <c r="Y227" s="105">
        <f>_xll.GetPrice($Y$9,,"MID",$A227)</f>
        <v>845</v>
      </c>
      <c r="Z227" s="105">
        <f>_xll.GetPrice($Z$9,,"MID",$A227)</f>
        <v>845</v>
      </c>
      <c r="AA227" s="105">
        <f>_xll.GetPrice($AA$9,,"MID",$A227)</f>
        <v>825</v>
      </c>
      <c r="AB227" s="105">
        <f>_xll.GetPrice($AB$9,,"LOW",$A227)</f>
        <v>390</v>
      </c>
      <c r="AC227" s="105">
        <f>_xll.GetPrice($AC$9,,"HIGH",$A227)</f>
        <v>400</v>
      </c>
      <c r="AD227" s="105">
        <f>_xll.GetPrice($AD$9,,"MID",$A227)</f>
        <v>395</v>
      </c>
      <c r="AE227" s="188">
        <f>_xll.GetPrice($AE$9,,"MID",$A227)</f>
        <v>425.5</v>
      </c>
      <c r="AF227" s="105">
        <f>_xll.GetPrice($AF$9,,"MID",$A227)</f>
        <v>445.5</v>
      </c>
      <c r="AG227" s="105">
        <f>_xll.GetPrice($AG$9,,"MID",$A227)</f>
        <v>495</v>
      </c>
      <c r="AH227" s="105">
        <f>_xll.GetPrice($AH$9,,"MID",$A227)</f>
        <v>505</v>
      </c>
      <c r="AI227" s="105">
        <f>_xll.GetPrice($AI$9,,"MID",$A227)</f>
        <v>420</v>
      </c>
      <c r="AK227" s="105">
        <f>_xll.GetPrice($AK$9,,"MID",$A227)</f>
        <v>185</v>
      </c>
      <c r="AL227" s="105">
        <f>_xll.GetPrice($AL$9,,"MID",$A227)</f>
        <v>287.5</v>
      </c>
      <c r="AM227" s="105">
        <f>_xll.GetPrice($AM$9,,"MID",$A227)</f>
        <v>307.5</v>
      </c>
      <c r="AN227" s="105">
        <f>_xll.GetPrice($AN$9,,"MID",$A227)</f>
        <v>427.52</v>
      </c>
      <c r="AO227" s="105">
        <f>_xll.GetPrice($AO$9,,"MID",$A227)</f>
        <v>436</v>
      </c>
      <c r="AP227" s="105">
        <f>_xll.GetPrice($AP$9,,"LOW",$A227)</f>
        <v>550</v>
      </c>
      <c r="AQ227" s="105">
        <f>_xll.GetPrice($AQ$9,,"HIGH",$A227)</f>
        <v>550</v>
      </c>
      <c r="AR227" s="105">
        <f>_xll.GetPrice(AR$9,,"MID",$A227)</f>
        <v>550</v>
      </c>
      <c r="AS227" s="105">
        <f>_xll.GetPrice($AS$9,,"MID",A227+3)</f>
        <v>6805</v>
      </c>
      <c r="AT227" s="105">
        <f>_xll.GetPrice($AT$9,,"MID",A227+3)</f>
        <v>447.5</v>
      </c>
      <c r="AU227" s="199">
        <f>_xll.GetPrice($AU$9,"WeeklyAverage","MID",$A227)</f>
        <v>461.52</v>
      </c>
      <c r="AV227" s="105">
        <f>_xll.GetPrice($AV$9,,"MID",$A227)</f>
        <v>475</v>
      </c>
      <c r="AW227" s="105">
        <f>_xll.GetPrice($AW$9,,"LOW",$A227)</f>
        <v>510</v>
      </c>
      <c r="AX227" s="105">
        <f>_xll.GetPrice($AX$9,,"HIGH",$A227)</f>
        <v>550</v>
      </c>
      <c r="AY227" s="105">
        <f>_xll.GetPrice($AY$9,,"MID",$A227)</f>
        <v>530</v>
      </c>
      <c r="AZ227" s="105">
        <f>_xll.GetPrice($AZ$9,,"LOW",$A227)</f>
        <v>460</v>
      </c>
      <c r="BA227" s="105">
        <f>_xll.GetPrice($BA$9,,"HIGH",$A227)</f>
        <v>500</v>
      </c>
      <c r="BB227" s="105">
        <f>_xll.GetPrice($BB$9,,"MID",$A227)</f>
        <v>480</v>
      </c>
      <c r="BC227" s="175">
        <f>_xll.GetPrice($BC$9,,"LOW",$A227+3)</f>
        <v>3720</v>
      </c>
      <c r="BD227" s="58">
        <f>_xll.GetPrice($BD$9,,"HIGH",$A227+3)</f>
        <v>3960</v>
      </c>
      <c r="BE227" s="58">
        <f>_xll.GetPrice($BE$9,,"MID",$A227+3)</f>
        <v>3840</v>
      </c>
      <c r="BH227" s="196">
        <f>_xll.GetPrice($BH$9,"WeeklyAverage","MID",$A227)</f>
        <v>441.88</v>
      </c>
      <c r="BI227" s="58">
        <f>_xll.GetPrice($BI$9,,"MID",$A227)</f>
        <v>510</v>
      </c>
      <c r="BJ227" s="58">
        <f>_xll.GetPrice($BJ$9,,"MID",$A227)</f>
        <v>37500</v>
      </c>
      <c r="BK227" s="58">
        <f>_xll.GetPrice($BK$9,,"MID",$A227)</f>
        <v>531.77</v>
      </c>
      <c r="BL227" s="182"/>
      <c r="BM227" s="58">
        <f>_xll.GetPrice($BM$9,,"MID",$A227)</f>
        <v>413.5</v>
      </c>
      <c r="BN227" s="175">
        <f>_xll.GetPrice($BN$9,,"MID",$A227)</f>
        <v>550</v>
      </c>
      <c r="BO227" s="58">
        <f>_xll.GetPrice($BO$9,,"MID",$A227)</f>
        <v>435</v>
      </c>
      <c r="BP227" s="58">
        <f>_xll.GetPrice($BP$9,,"MID",$A227)</f>
        <v>430</v>
      </c>
      <c r="BQ227" s="58">
        <f>_xll.GetPrice($BQ$9,,"MID",$A227)</f>
        <v>492.5</v>
      </c>
      <c r="BR227" s="19">
        <f>_xll.GetPrice($BR$9,"WeeklyAverage","MID",$A227)</f>
        <v>470.27</v>
      </c>
      <c r="BS227" s="198">
        <f>_xll.GetPrice($BS$9,,"MID",$A227)</f>
        <v>425</v>
      </c>
      <c r="BT227" s="156">
        <f>_xll.GetPrice($BT$9,,"MID",$A227)</f>
        <v>495</v>
      </c>
      <c r="BU227" s="165">
        <f>_xll.GetPrice($BU$9,,"LOW",$A227)</f>
        <v>850</v>
      </c>
      <c r="BV227" s="198">
        <f>_xll.GetPrice($BV$9,,"HIGH",$A227)</f>
        <v>900</v>
      </c>
      <c r="BW227" s="198">
        <f>_xll.GetPrice($BW$9,,"MID",$A227)</f>
        <v>875</v>
      </c>
      <c r="BX227" s="198">
        <f>_xll.GetPrice($BX$9,,"LOW",$A227)</f>
        <v>1200</v>
      </c>
      <c r="BY227" s="198">
        <f>_xll.GetPrice($BY$9,,"HIGH",$A227)</f>
        <v>1250</v>
      </c>
      <c r="BZ227" s="198">
        <f>_xll.GetPrice($BZ$9,,"MID",$A227)</f>
        <v>1225</v>
      </c>
    </row>
    <row r="228" spans="1:78" x14ac:dyDescent="0.35">
      <c r="A228" s="215">
        <f t="shared" si="2"/>
        <v>44708</v>
      </c>
      <c r="B228" s="95">
        <f>_xll.GetPrice($B$9,,"MID",$A228)</f>
        <v>440</v>
      </c>
      <c r="C228" s="95">
        <f>_xll.GetPrice($C$9,,"MID",$A228)</f>
        <v>445</v>
      </c>
      <c r="D228" s="95">
        <f>_xll.GetPrice($D$9,,"MID",$A228)</f>
        <v>445</v>
      </c>
      <c r="E228" s="95">
        <f>_xll.GetPrice($E$9,,"MID",$A228)</f>
        <v>425</v>
      </c>
      <c r="F228" s="95">
        <f>_xll.GetPrice($F$9,,"MID",$A228)</f>
        <v>540</v>
      </c>
      <c r="G228" s="95">
        <f>_xll.GetPrice($G$9,,"MID",$A228)</f>
        <v>520</v>
      </c>
      <c r="H228" s="95">
        <f>_xll.GetPrice($H$9,,"MID",$A228)</f>
        <v>520</v>
      </c>
      <c r="I228" s="95">
        <f>_xll.GetPrice($I$9,,"MID",$A228)</f>
        <v>614</v>
      </c>
      <c r="J228" s="95">
        <f>_xll.GetPrice($J$9,,"MID",$A228)</f>
        <v>690</v>
      </c>
      <c r="K228" s="95">
        <f>_xll.GetPrice($K$9,,"MID",$A228)</f>
        <v>671</v>
      </c>
      <c r="L228" s="95">
        <f>_xll.GetPrice($L$9,,"MID",$A228)</f>
        <v>670</v>
      </c>
      <c r="M228" s="95">
        <f>_xll.GetPrice($M$9,,"MID",$A228)</f>
        <v>685</v>
      </c>
      <c r="N228" s="95">
        <f>_xll.GetPrice($N$9,,"MID",$A228)</f>
        <v>690</v>
      </c>
      <c r="O228" s="95">
        <f>_xll.GetPrice($O$9,,"MID",$A228)</f>
        <v>670</v>
      </c>
      <c r="P228" s="192">
        <f>_xll.GetPrice($P$9,,"MID",$A228)</f>
        <v>395</v>
      </c>
      <c r="Q228" s="70">
        <f>_xll.GetPrice($Q$9,,"MID",$A228)</f>
        <v>480</v>
      </c>
      <c r="R228" s="70">
        <f>_xll.GetPrice($R$9,,"MID",$A228)</f>
        <v>410</v>
      </c>
      <c r="S228" s="70">
        <f>_xll.GetPrice($S$9,,"MID",$A228)</f>
        <v>220</v>
      </c>
      <c r="T228" s="70">
        <f>_xll.GetPrice($T$9,,"MID",$A228)</f>
        <v>520</v>
      </c>
      <c r="U228" s="70">
        <f>_xll.GetPrice($U$9,,"MID",$A228)</f>
        <v>405</v>
      </c>
      <c r="V228" s="70">
        <f>_xll.GetPrice($V$9,,"MID",$A228)</f>
        <v>665</v>
      </c>
      <c r="W228" s="188">
        <f>_xll.GetPrice($W$9,,"LOW",$A228)</f>
        <v>840</v>
      </c>
      <c r="X228" s="105">
        <f>_xll.GetPrice($X$9,,"HIGH",$A228)</f>
        <v>860</v>
      </c>
      <c r="Y228" s="105">
        <f>_xll.GetPrice($Y$9,,"MID",$A228)</f>
        <v>850</v>
      </c>
      <c r="Z228" s="105">
        <f>_xll.GetPrice($Z$9,,"MID",$A228)</f>
        <v>845</v>
      </c>
      <c r="AA228" s="105">
        <f>_xll.GetPrice($AA$9,,"MID",$A228)</f>
        <v>830</v>
      </c>
      <c r="AB228" s="105">
        <f>_xll.GetPrice($AB$9,,"LOW",$A228)</f>
        <v>390</v>
      </c>
      <c r="AC228" s="105">
        <f>_xll.GetPrice($AC$9,,"HIGH",$A228)</f>
        <v>400</v>
      </c>
      <c r="AD228" s="105">
        <f>_xll.GetPrice($AD$9,,"MID",$A228)</f>
        <v>395</v>
      </c>
      <c r="AE228" s="188">
        <f>_xll.GetPrice($AE$9,,"MID",$A228)</f>
        <v>421</v>
      </c>
      <c r="AF228" s="105">
        <f>_xll.GetPrice($AF$9,,"MID",$A228)</f>
        <v>441</v>
      </c>
      <c r="AG228" s="105">
        <f>_xll.GetPrice($AG$9,,"MID",$A228)</f>
        <v>495</v>
      </c>
      <c r="AH228" s="105">
        <f>_xll.GetPrice($AH$9,,"MID",$A228)</f>
        <v>505</v>
      </c>
      <c r="AI228" s="105">
        <f>_xll.GetPrice($AI$9,,"MID",$A228)</f>
        <v>420</v>
      </c>
      <c r="AK228" s="105">
        <f>_xll.GetPrice($AK$9,,"MID",$A228)</f>
        <v>185</v>
      </c>
      <c r="AL228" s="105">
        <f>_xll.GetPrice($AL$9,,"MID",$A228)</f>
        <v>287.5</v>
      </c>
      <c r="AM228" s="105">
        <f>_xll.GetPrice($AM$9,,"MID",$A228)</f>
        <v>307.5</v>
      </c>
      <c r="AN228" s="105">
        <f>_xll.GetPrice($AN$9,,"MID",$A228)</f>
        <v>417.18</v>
      </c>
      <c r="AO228" s="105">
        <f>_xll.GetPrice($AO$9,,"MID",$A228)</f>
        <v>433</v>
      </c>
      <c r="AP228" s="105">
        <f>_xll.GetPrice($AP$9,,"LOW",$A228)</f>
        <v>550</v>
      </c>
      <c r="AQ228" s="105">
        <f>_xll.GetPrice($AQ$9,,"HIGH",$A228)</f>
        <v>550</v>
      </c>
      <c r="AR228" s="105">
        <f>_xll.GetPrice(AR$9,,"MID",$A228)</f>
        <v>550</v>
      </c>
      <c r="AS228" s="105">
        <f>_xll.GetPrice($AS$9,,"MID",A228+3)</f>
        <v>7505</v>
      </c>
      <c r="AT228" s="105">
        <f>_xll.GetPrice($AT$9,,"MID",A228+3)</f>
        <v>461</v>
      </c>
      <c r="AU228" s="199">
        <f>_xll.GetPrice($AU$9,"WeeklyAverage","MID",$A228)</f>
        <v>451.18</v>
      </c>
      <c r="AV228" s="105">
        <f>_xll.GetPrice($AV$9,,"MID",$A228)</f>
        <v>472</v>
      </c>
      <c r="AW228" s="105">
        <f>_xll.GetPrice($AW$9,,"LOW",$A228)</f>
        <v>510</v>
      </c>
      <c r="AX228" s="105">
        <f>_xll.GetPrice($AX$9,,"HIGH",$A228)</f>
        <v>550</v>
      </c>
      <c r="AY228" s="105">
        <f>_xll.GetPrice($AY$9,,"MID",$A228)</f>
        <v>530</v>
      </c>
      <c r="AZ228" s="105">
        <f>_xll.GetPrice($AZ$9,,"LOW",$A228)</f>
        <v>460</v>
      </c>
      <c r="BA228" s="105">
        <f>_xll.GetPrice($BA$9,,"HIGH",$A228)</f>
        <v>500</v>
      </c>
      <c r="BB228" s="105">
        <f>_xll.GetPrice($BB$9,,"MID",$A228)</f>
        <v>480</v>
      </c>
      <c r="BC228" s="175">
        <f>_xll.GetPrice($BC$9,,"LOW",$A228+3)</f>
        <v>3620</v>
      </c>
      <c r="BD228" s="58">
        <f>_xll.GetPrice($BD$9,,"HIGH",$A228+3)</f>
        <v>3900</v>
      </c>
      <c r="BE228" s="58">
        <f>_xll.GetPrice($BE$9,,"MID",$A228+3)</f>
        <v>3760</v>
      </c>
      <c r="BH228" s="196">
        <f>_xll.GetPrice($BH$9,"WeeklyAverage","MID",$A228)</f>
        <v>436</v>
      </c>
      <c r="BI228" s="58">
        <f>_xll.GetPrice($BI$9,,"MID",$A228)</f>
        <v>485</v>
      </c>
      <c r="BJ228" s="58">
        <f>_xll.GetPrice($BJ$9,,"MID",$A228)</f>
        <v>35200</v>
      </c>
      <c r="BK228" s="58">
        <f>_xll.GetPrice($BK$9,,"MID",$A228)</f>
        <v>518.67999999999995</v>
      </c>
      <c r="BL228" s="182"/>
      <c r="BM228" s="58">
        <f>_xll.GetPrice($BM$9,,"MID",$A228)</f>
        <v>411.5</v>
      </c>
      <c r="BN228" s="175">
        <f>_xll.GetPrice($BN$9,,"MID",$A228)</f>
        <v>550</v>
      </c>
      <c r="BO228" s="58">
        <f>_xll.GetPrice($BO$9,,"MID",$A228)</f>
        <v>435</v>
      </c>
      <c r="BP228" s="58">
        <f>_xll.GetPrice($BP$9,,"MID",$A228)</f>
        <v>430</v>
      </c>
      <c r="BQ228" s="58">
        <f>_xll.GetPrice($BQ$9,,"MID",$A228)</f>
        <v>492.5</v>
      </c>
      <c r="BR228" s="19">
        <f>_xll.GetPrice($BR$9,"WeeklyAverage","MID",$A228)</f>
        <v>459.93</v>
      </c>
      <c r="BS228" s="198">
        <f>_xll.GetPrice($BS$9,,"MID",$A228)</f>
        <v>425</v>
      </c>
      <c r="BT228" s="156">
        <f>_xll.GetPrice($BT$9,,"MID",$A228)</f>
        <v>495</v>
      </c>
      <c r="BU228" s="165">
        <f>_xll.GetPrice($BU$9,,"LOW",$A228)</f>
        <v>800</v>
      </c>
      <c r="BV228" s="198">
        <f>_xll.GetPrice($BV$9,,"HIGH",$A228)</f>
        <v>850</v>
      </c>
      <c r="BW228" s="198">
        <f>_xll.GetPrice($BW$9,,"MID",$A228)</f>
        <v>825</v>
      </c>
      <c r="BX228" s="198">
        <f>_xll.GetPrice($BX$9,,"LOW",$A228)</f>
        <v>1200</v>
      </c>
      <c r="BY228" s="198">
        <f>_xll.GetPrice($BY$9,,"HIGH",$A228)</f>
        <v>1250</v>
      </c>
      <c r="BZ228" s="198">
        <f>_xll.GetPrice($BZ$9,,"MID",$A228)</f>
        <v>1225</v>
      </c>
    </row>
    <row r="229" spans="1:78" x14ac:dyDescent="0.35">
      <c r="A229" s="215">
        <f t="shared" si="2"/>
        <v>44715</v>
      </c>
      <c r="B229" s="95">
        <f>_xll.GetPrice($B$9,,"MID",$A229)</f>
        <v>440</v>
      </c>
      <c r="C229" s="95">
        <f>_xll.GetPrice($C$9,,"MID",$A229)</f>
        <v>445</v>
      </c>
      <c r="D229" s="95">
        <f>_xll.GetPrice($D$9,,"MID",$A229)</f>
        <v>445</v>
      </c>
      <c r="E229" s="95">
        <f>_xll.GetPrice($E$9,,"MID",$A229)</f>
        <v>425</v>
      </c>
      <c r="F229" s="95">
        <f>_xll.GetPrice($F$9,,"MID",$A229)</f>
        <v>540</v>
      </c>
      <c r="G229" s="95">
        <f>_xll.GetPrice($G$9,,"MID",$A229)</f>
        <v>520</v>
      </c>
      <c r="H229" s="95">
        <f>_xll.GetPrice($H$9,,"MID",$A229)</f>
        <v>520</v>
      </c>
      <c r="I229" s="95">
        <f>_xll.GetPrice($I$9,,"MID",$A229)</f>
        <v>614</v>
      </c>
      <c r="J229" s="95">
        <f>_xll.GetPrice($J$9,,"MID",$A229)</f>
        <v>690</v>
      </c>
      <c r="K229" s="95">
        <f>_xll.GetPrice($K$9,,"MID",$A229)</f>
        <v>671</v>
      </c>
      <c r="L229" s="95">
        <f>_xll.GetPrice($L$9,,"MID",$A229)</f>
        <v>670</v>
      </c>
      <c r="M229" s="95">
        <f>_xll.GetPrice($M$9,,"MID",$A229)</f>
        <v>685</v>
      </c>
      <c r="N229" s="95">
        <f>_xll.GetPrice($N$9,,"MID",$A229)</f>
        <v>690</v>
      </c>
      <c r="O229" s="95">
        <f>_xll.GetPrice($O$9,,"MID",$A229)</f>
        <v>670</v>
      </c>
      <c r="P229" s="192">
        <f>_xll.GetPrice($P$9,,"MID",$A229)</f>
        <v>383</v>
      </c>
      <c r="Q229" s="70">
        <f>_xll.GetPrice($Q$9,,"MID",$A229)</f>
        <v>480</v>
      </c>
      <c r="R229" s="70">
        <f>_xll.GetPrice($R$9,,"MID",$A229)</f>
        <v>400.5</v>
      </c>
      <c r="S229" s="70">
        <f>_xll.GetPrice($S$9,,"MID",$A229)</f>
        <v>220</v>
      </c>
      <c r="T229" s="70">
        <f>_xll.GetPrice($T$9,,"MID",$A229)</f>
        <v>520</v>
      </c>
      <c r="U229" s="70">
        <f>_xll.GetPrice($U$9,,"MID",$A229)</f>
        <v>405</v>
      </c>
      <c r="V229" s="70">
        <f>_xll.GetPrice($V$9,,"MID",$A229)</f>
        <v>665</v>
      </c>
      <c r="W229" s="188">
        <f>_xll.GetPrice($W$9,,"LOW",$A229)</f>
        <v>840</v>
      </c>
      <c r="X229" s="105">
        <f>_xll.GetPrice($X$9,,"HIGH",$A229)</f>
        <v>860</v>
      </c>
      <c r="Y229" s="105">
        <f>_xll.GetPrice($Y$9,,"MID",$A229)</f>
        <v>850</v>
      </c>
      <c r="Z229" s="105">
        <f>_xll.GetPrice($Z$9,,"MID",$A229)</f>
        <v>845</v>
      </c>
      <c r="AA229" s="105">
        <f>_xll.GetPrice($AA$9,,"MID",$A229)</f>
        <v>830</v>
      </c>
      <c r="AB229" s="105">
        <f>_xll.GetPrice($AB$9,,"LOW",$A229)</f>
        <v>390</v>
      </c>
      <c r="AC229" s="105">
        <f>_xll.GetPrice($AC$9,,"HIGH",$A229)</f>
        <v>400</v>
      </c>
      <c r="AD229" s="105">
        <f>_xll.GetPrice($AD$9,,"MID",$A229)</f>
        <v>395</v>
      </c>
      <c r="AE229" s="188">
        <f>_xll.GetPrice($AE$9,,"MID",$A229)</f>
        <v>421</v>
      </c>
      <c r="AF229" s="105">
        <f>_xll.GetPrice($AF$9,,"MID",$A229)</f>
        <v>441</v>
      </c>
      <c r="AG229" s="105">
        <f>_xll.GetPrice($AG$9,,"MID",$A229)</f>
        <v>495</v>
      </c>
      <c r="AH229" s="105">
        <f>_xll.GetPrice($AH$9,,"MID",$A229)</f>
        <v>505</v>
      </c>
      <c r="AI229" s="105">
        <f>_xll.GetPrice($AI$9,,"MID",$A229)</f>
        <v>420</v>
      </c>
      <c r="AK229" s="105">
        <f>_xll.GetPrice($AK$9,,"MID",$A229)</f>
        <v>185</v>
      </c>
      <c r="AL229" s="105">
        <f>_xll.GetPrice($AL$9,,"MID",$A229)</f>
        <v>287.5</v>
      </c>
      <c r="AM229" s="105">
        <f>_xll.GetPrice($AM$9,,"MID",$A229)</f>
        <v>307.5</v>
      </c>
      <c r="AN229" s="105">
        <f>_xll.GetPrice($AN$9,,"MID",$A229)</f>
        <v>417.18</v>
      </c>
      <c r="AO229" s="105">
        <f>_xll.GetPrice($AO$9,,"MID",$A229)</f>
        <v>433</v>
      </c>
      <c r="AP229" s="105">
        <f>_xll.GetPrice($AP$9,,"LOW",$A229)</f>
        <v>490</v>
      </c>
      <c r="AQ229" s="105">
        <f>_xll.GetPrice($AQ$9,,"HIGH",$A229)</f>
        <v>500</v>
      </c>
      <c r="AR229" s="105">
        <f>_xll.GetPrice(AR$9,,"MID",$A229)</f>
        <v>495</v>
      </c>
      <c r="AS229" s="105">
        <f>_xll.GetPrice($AS$9,,"MID",A229+3)</f>
        <v>7280</v>
      </c>
      <c r="AT229" s="105">
        <f>_xll.GetPrice($AT$9,,"MID",A229+3)</f>
        <v>441.5</v>
      </c>
      <c r="AU229" s="199">
        <f>_xll.GetPrice($AU$9,"WeeklyAverage","MID",$A229)</f>
        <v>432.95</v>
      </c>
      <c r="AV229" s="105">
        <f>_xll.GetPrice($AV$9,,"MID",$A229)</f>
        <v>472</v>
      </c>
      <c r="AW229" s="105">
        <f>_xll.GetPrice($AW$9,,"LOW",$A229)</f>
        <v>490</v>
      </c>
      <c r="AX229" s="105">
        <f>_xll.GetPrice($AX$9,,"HIGH",$A229)</f>
        <v>500</v>
      </c>
      <c r="AY229" s="105">
        <f>_xll.GetPrice($AY$9,,"MID",$A229)</f>
        <v>495</v>
      </c>
      <c r="AZ229" s="105">
        <f>_xll.GetPrice($AZ$9,,"LOW",$A229)</f>
        <v>440</v>
      </c>
      <c r="BA229" s="105">
        <f>_xll.GetPrice($BA$9,,"HIGH",$A229)</f>
        <v>450</v>
      </c>
      <c r="BB229" s="105">
        <f>_xll.GetPrice($BB$9,,"MID",$A229)</f>
        <v>445</v>
      </c>
      <c r="BC229" s="175">
        <f>_xll.GetPrice($BC$9,,"LOW",$A229+3)</f>
        <v>3620</v>
      </c>
      <c r="BD229" s="58">
        <f>_xll.GetPrice($BD$9,,"HIGH",$A229+3)</f>
        <v>3900</v>
      </c>
      <c r="BE229" s="58">
        <f>_xll.GetPrice($BE$9,,"MID",$A229+3)</f>
        <v>3760</v>
      </c>
      <c r="BH229" s="196">
        <f>_xll.GetPrice($BH$9,"WeeklyAverage","MID",$A229)</f>
        <v>439.4</v>
      </c>
      <c r="BI229" s="58">
        <f>_xll.GetPrice($BI$9,,"MID",$A229)</f>
        <v>485</v>
      </c>
      <c r="BJ229" s="58">
        <f>_xll.GetPrice($BJ$9,,"MID",$A229)</f>
        <v>34800</v>
      </c>
      <c r="BK229" s="58">
        <f>_xll.GetPrice($BK$9,,"MID",$A229)</f>
        <v>512.08000000000004</v>
      </c>
      <c r="BL229" s="182"/>
      <c r="BM229" s="58">
        <f>_xll.GetPrice($BM$9,,"MID",$A229)</f>
        <v>411.5</v>
      </c>
      <c r="BN229" s="175">
        <f>_xll.GetPrice($BN$9,,"MID",$A229)</f>
        <v>550</v>
      </c>
      <c r="BO229" s="58">
        <f>_xll.GetPrice($BO$9,,"MID",$A229)</f>
        <v>435</v>
      </c>
      <c r="BP229" s="58">
        <f>_xll.GetPrice($BP$9,,"MID",$A229)</f>
        <v>430</v>
      </c>
      <c r="BQ229" s="58">
        <f>_xll.GetPrice($BQ$9,,"MID",$A229)</f>
        <v>485</v>
      </c>
      <c r="BR229" s="19">
        <f>_xll.GetPrice($BR$9,"WeeklyAverage","MID",$A229)</f>
        <v>442.53</v>
      </c>
      <c r="BS229" s="198">
        <f>_xll.GetPrice($BS$9,,"MID",$A229)</f>
        <v>425</v>
      </c>
      <c r="BT229" s="156">
        <f>_xll.GetPrice($BT$9,,"MID",$A229)</f>
        <v>495</v>
      </c>
      <c r="BU229" s="165">
        <f>_xll.GetPrice($BU$9,,"LOW",$A229)</f>
        <v>750</v>
      </c>
      <c r="BV229" s="198">
        <f>_xll.GetPrice($BV$9,,"HIGH",$A229)</f>
        <v>800</v>
      </c>
      <c r="BW229" s="198">
        <f>_xll.GetPrice($BW$9,,"MID",$A229)</f>
        <v>775</v>
      </c>
      <c r="BX229" s="198">
        <f>_xll.GetPrice($BX$9,,"LOW",$A229)</f>
        <v>1200</v>
      </c>
      <c r="BY229" s="198">
        <f>_xll.GetPrice($BY$9,,"HIGH",$A229)</f>
        <v>1250</v>
      </c>
      <c r="BZ229" s="198">
        <f>_xll.GetPrice($BZ$9,,"MID",$A229)</f>
        <v>1225</v>
      </c>
    </row>
    <row r="230" spans="1:78" x14ac:dyDescent="0.35">
      <c r="A230" s="215">
        <f t="shared" si="2"/>
        <v>44722</v>
      </c>
      <c r="B230" s="95">
        <f>_xll.GetPrice($B$9,,"MID",$A230)</f>
        <v>390</v>
      </c>
      <c r="C230" s="95">
        <f>_xll.GetPrice($C$9,,"MID",$A230)</f>
        <v>395</v>
      </c>
      <c r="D230" s="95">
        <f>_xll.GetPrice($D$9,,"MID",$A230)</f>
        <v>395</v>
      </c>
      <c r="E230" s="95">
        <f>_xll.GetPrice($E$9,,"MID",$A230)</f>
        <v>375</v>
      </c>
      <c r="F230" s="95">
        <f>_xll.GetPrice($F$9,,"MID",$A230)</f>
        <v>490</v>
      </c>
      <c r="G230" s="95">
        <f>_xll.GetPrice($G$9,,"MID",$A230)</f>
        <v>470</v>
      </c>
      <c r="H230" s="95">
        <f>_xll.GetPrice($H$9,,"MID",$A230)</f>
        <v>470</v>
      </c>
      <c r="I230" s="95">
        <f>_xll.GetPrice($I$9,,"MID",$A230)</f>
        <v>564</v>
      </c>
      <c r="J230" s="95">
        <f>_xll.GetPrice($J$9,,"MID",$A230)</f>
        <v>615</v>
      </c>
      <c r="K230" s="95">
        <f>_xll.GetPrice($K$9,,"MID",$A230)</f>
        <v>621</v>
      </c>
      <c r="L230" s="95">
        <f>_xll.GetPrice($L$9,,"MID",$A230)</f>
        <v>595</v>
      </c>
      <c r="M230" s="95">
        <f>_xll.GetPrice($M$9,,"MID",$A230)</f>
        <v>610</v>
      </c>
      <c r="N230" s="95">
        <f>_xll.GetPrice($N$9,,"MID",$A230)</f>
        <v>640</v>
      </c>
      <c r="O230" s="95">
        <f>_xll.GetPrice($O$9,,"MID",$A230)</f>
        <v>595</v>
      </c>
      <c r="P230" s="192">
        <f>_xll.GetPrice($P$9,,"MID",$A230)</f>
        <v>383</v>
      </c>
      <c r="Q230" s="70">
        <f>_xll.GetPrice($Q$9,,"MID",$A230)</f>
        <v>435</v>
      </c>
      <c r="R230" s="70">
        <f>_xll.GetPrice($R$9,,"MID",$A230)</f>
        <v>400.5</v>
      </c>
      <c r="S230" s="70">
        <f>_xll.GetPrice($S$9,,"MID",$A230)</f>
        <v>220</v>
      </c>
      <c r="T230" s="70">
        <f>_xll.GetPrice($T$9,,"MID",$A230)</f>
        <v>470</v>
      </c>
      <c r="U230" s="70">
        <f>_xll.GetPrice($U$9,,"MID",$A230)</f>
        <v>355</v>
      </c>
      <c r="V230" s="70">
        <f>_xll.GetPrice($V$9,,"MID",$A230)</f>
        <v>590</v>
      </c>
      <c r="W230" s="188">
        <f>_xll.GetPrice($W$9,,"LOW",$A230)</f>
        <v>780</v>
      </c>
      <c r="X230" s="105">
        <f>_xll.GetPrice($X$9,,"HIGH",$A230)</f>
        <v>800</v>
      </c>
      <c r="Y230" s="105">
        <f>_xll.GetPrice($Y$9,,"MID",$A230)</f>
        <v>790</v>
      </c>
      <c r="Z230" s="105">
        <f>_xll.GetPrice($Z$9,,"MID",$A230)</f>
        <v>695</v>
      </c>
      <c r="AA230" s="105">
        <f>_xll.GetPrice($AA$9,,"MID",$A230)</f>
        <v>770</v>
      </c>
      <c r="AB230" s="105">
        <f>_xll.GetPrice($AB$9,,"LOW",$A230)</f>
        <v>390</v>
      </c>
      <c r="AC230" s="105">
        <f>_xll.GetPrice($AC$9,,"HIGH",$A230)</f>
        <v>390</v>
      </c>
      <c r="AD230" s="105">
        <f>_xll.GetPrice($AD$9,,"MID",$A230)</f>
        <v>390</v>
      </c>
      <c r="AE230" s="188">
        <f>_xll.GetPrice($AE$9,,"MID",$A230)</f>
        <v>363</v>
      </c>
      <c r="AF230" s="105">
        <f>_xll.GetPrice($AF$9,,"MID",$A230)</f>
        <v>378</v>
      </c>
      <c r="AG230" s="105">
        <f>_xll.GetPrice($AG$9,,"MID",$A230)</f>
        <v>495</v>
      </c>
      <c r="AH230" s="105">
        <f>_xll.GetPrice($AH$9,,"MID",$A230)</f>
        <v>505</v>
      </c>
      <c r="AI230" s="105">
        <f>_xll.GetPrice($AI$9,,"MID",$A230)</f>
        <v>420</v>
      </c>
      <c r="AK230" s="105">
        <f>_xll.GetPrice($AK$9,,"MID",$A230)</f>
        <v>175</v>
      </c>
      <c r="AL230" s="105">
        <f>_xll.GetPrice($AL$9,,"MID",$A230)</f>
        <v>287.5</v>
      </c>
      <c r="AM230" s="105">
        <f>_xll.GetPrice($AM$9,,"MID",$A230)</f>
        <v>307.5</v>
      </c>
      <c r="AN230" s="105">
        <f>_xll.GetPrice($AN$9,,"MID",$A230)</f>
        <v>382.99</v>
      </c>
      <c r="AO230" s="105">
        <f>_xll.GetPrice($AO$9,,"MID",$A230)</f>
        <v>371</v>
      </c>
      <c r="AP230" s="105">
        <f>_xll.GetPrice($AP$9,,"LOW",$A230)</f>
        <v>490</v>
      </c>
      <c r="AQ230" s="105">
        <f>_xll.GetPrice($AQ$9,,"HIGH",$A230)</f>
        <v>500</v>
      </c>
      <c r="AR230" s="105">
        <f>_xll.GetPrice(AR$9,,"MID",$A230)</f>
        <v>495</v>
      </c>
      <c r="AS230" s="105">
        <f>_xll.GetPrice($AS$9,,"MID",A230+3)</f>
        <v>7280</v>
      </c>
      <c r="AT230" s="105">
        <f>_xll.GetPrice($AT$9,,"MID",A230+3)</f>
        <v>395</v>
      </c>
      <c r="AU230" s="199">
        <f>_xll.GetPrice($AU$9,"WeeklyAverage","MID",$A230)</f>
        <v>416.99</v>
      </c>
      <c r="AV230" s="105">
        <f>_xll.GetPrice($AV$9,,"MID",$A230)</f>
        <v>410</v>
      </c>
      <c r="AW230" s="105">
        <f>_xll.GetPrice($AW$9,,"LOW",$A230)</f>
        <v>480</v>
      </c>
      <c r="AX230" s="105">
        <f>_xll.GetPrice($AX$9,,"HIGH",$A230)</f>
        <v>490</v>
      </c>
      <c r="AY230" s="105">
        <f>_xll.GetPrice($AY$9,,"MID",$A230)</f>
        <v>485</v>
      </c>
      <c r="AZ230" s="105">
        <f>_xll.GetPrice($AZ$9,,"LOW",$A230)</f>
        <v>430</v>
      </c>
      <c r="BA230" s="105">
        <f>_xll.GetPrice($BA$9,,"HIGH",$A230)</f>
        <v>440</v>
      </c>
      <c r="BB230" s="105">
        <f>_xll.GetPrice($BB$9,,"MID",$A230)</f>
        <v>435</v>
      </c>
      <c r="BC230" s="175">
        <f>_xll.GetPrice($BC$9,,"LOW",$A230+3)</f>
        <v>3620</v>
      </c>
      <c r="BD230" s="58">
        <f>_xll.GetPrice($BD$9,,"HIGH",$A230+3)</f>
        <v>3950</v>
      </c>
      <c r="BE230" s="58">
        <f>_xll.GetPrice($BE$9,,"MID",$A230+3)</f>
        <v>3785</v>
      </c>
      <c r="BH230" s="196">
        <f>_xll.GetPrice($BH$9,"WeeklyAverage","MID",$A230)</f>
        <v>441.9</v>
      </c>
      <c r="BI230" s="58">
        <f>_xll.GetPrice($BI$9,,"MID",$A230)</f>
        <v>467.5</v>
      </c>
      <c r="BJ230" s="58">
        <f>_xll.GetPrice($BJ$9,,"MID",$A230)</f>
        <v>34300</v>
      </c>
      <c r="BK230" s="58">
        <f>_xll.GetPrice($BK$9,,"MID",$A230)</f>
        <v>510.45</v>
      </c>
      <c r="BL230" s="182"/>
      <c r="BM230" s="58">
        <f>_xll.GetPrice($BM$9,,"MID",$A230)</f>
        <v>351</v>
      </c>
      <c r="BN230" s="175">
        <f>_xll.GetPrice($BN$9,,"MID",$A230)</f>
        <v>550</v>
      </c>
      <c r="BO230" s="58">
        <f>_xll.GetPrice($BO$9,,"MID",$A230)</f>
        <v>435</v>
      </c>
      <c r="BP230" s="58">
        <f>_xll.GetPrice($BP$9,,"MID",$A230)</f>
        <v>380</v>
      </c>
      <c r="BQ230" s="58">
        <f>_xll.GetPrice($BQ$9,,"MID",$A230)</f>
        <v>485</v>
      </c>
      <c r="BR230" s="19">
        <f>_xll.GetPrice($BR$9,"WeeklyAverage","MID",$A230)</f>
        <v>428.23</v>
      </c>
      <c r="BS230" s="198">
        <f>_xll.GetPrice($BS$9,,"MID",$A230)</f>
        <v>425</v>
      </c>
      <c r="BT230" s="156">
        <f>_xll.GetPrice($BT$9,,"MID",$A230)</f>
        <v>467.5</v>
      </c>
      <c r="BU230" s="165">
        <f>_xll.GetPrice($BU$9,,"LOW",$A230)</f>
        <v>750</v>
      </c>
      <c r="BV230" s="198">
        <f>_xll.GetPrice($BV$9,,"HIGH",$A230)</f>
        <v>800</v>
      </c>
      <c r="BW230" s="198">
        <f>_xll.GetPrice($BW$9,,"MID",$A230)</f>
        <v>775</v>
      </c>
      <c r="BX230" s="198">
        <f>_xll.GetPrice($BX$9,,"LOW",$A230)</f>
        <v>1200</v>
      </c>
      <c r="BY230" s="198">
        <f>_xll.GetPrice($BY$9,,"HIGH",$A230)</f>
        <v>1250</v>
      </c>
      <c r="BZ230" s="198">
        <f>_xll.GetPrice($BZ$9,,"MID",$A230)</f>
        <v>1225</v>
      </c>
    </row>
    <row r="231" spans="1:78" x14ac:dyDescent="0.35">
      <c r="A231" s="215">
        <f t="shared" si="2"/>
        <v>44729</v>
      </c>
      <c r="B231" s="95">
        <f>_xll.GetPrice($B$9,,"MID",$A231)</f>
        <v>390</v>
      </c>
      <c r="C231" s="95">
        <f>_xll.GetPrice($C$9,,"MID",$A231)</f>
        <v>395</v>
      </c>
      <c r="D231" s="95">
        <f>_xll.GetPrice($D$9,,"MID",$A231)</f>
        <v>395</v>
      </c>
      <c r="E231" s="95">
        <f>_xll.GetPrice($E$9,,"MID",$A231)</f>
        <v>375</v>
      </c>
      <c r="F231" s="95">
        <f>_xll.GetPrice($F$9,,"MID",$A231)</f>
        <v>490</v>
      </c>
      <c r="G231" s="95">
        <f>_xll.GetPrice($G$9,,"MID",$A231)</f>
        <v>470</v>
      </c>
      <c r="H231" s="95">
        <f>_xll.GetPrice($H$9,,"MID",$A231)</f>
        <v>470</v>
      </c>
      <c r="I231" s="95">
        <f>_xll.GetPrice($I$9,,"MID",$A231)</f>
        <v>564</v>
      </c>
      <c r="J231" s="95">
        <f>_xll.GetPrice($J$9,,"MID",$A231)</f>
        <v>615</v>
      </c>
      <c r="K231" s="95">
        <f>_xll.GetPrice($K$9,,"MID",$A231)</f>
        <v>621</v>
      </c>
      <c r="L231" s="95">
        <f>_xll.GetPrice($L$9,,"MID",$A231)</f>
        <v>595</v>
      </c>
      <c r="M231" s="95">
        <f>_xll.GetPrice($M$9,,"MID",$A231)</f>
        <v>610</v>
      </c>
      <c r="N231" s="95">
        <f>_xll.GetPrice($N$9,,"MID",$A231)</f>
        <v>640</v>
      </c>
      <c r="O231" s="95">
        <f>_xll.GetPrice($O$9,,"MID",$A231)</f>
        <v>595</v>
      </c>
      <c r="P231" s="192">
        <f>_xll.GetPrice($P$9,,"MID",$A231)</f>
        <v>383</v>
      </c>
      <c r="Q231" s="70">
        <f>_xll.GetPrice($Q$9,,"MID",$A231)</f>
        <v>407.5</v>
      </c>
      <c r="R231" s="70">
        <f>_xll.GetPrice($R$9,,"MID",$A231)</f>
        <v>400.5</v>
      </c>
      <c r="S231" s="70">
        <f>_xll.GetPrice($S$9,,"MID",$A231)</f>
        <v>200</v>
      </c>
      <c r="T231" s="70">
        <f>_xll.GetPrice($T$9,,"MID",$A231)</f>
        <v>470</v>
      </c>
      <c r="U231" s="70">
        <f>_xll.GetPrice($U$9,,"MID",$A231)</f>
        <v>355</v>
      </c>
      <c r="V231" s="70">
        <f>_xll.GetPrice($V$9,,"MID",$A231)</f>
        <v>590</v>
      </c>
      <c r="W231" s="188">
        <f>_xll.GetPrice($W$9,,"LOW",$A231)</f>
        <v>650</v>
      </c>
      <c r="X231" s="105">
        <f>_xll.GetPrice($X$9,,"HIGH",$A231)</f>
        <v>655</v>
      </c>
      <c r="Y231" s="105">
        <f>_xll.GetPrice($Y$9,,"MID",$A231)</f>
        <v>652.5</v>
      </c>
      <c r="Z231" s="105">
        <f>_xll.GetPrice($Z$9,,"MID",$A231)</f>
        <v>592.5</v>
      </c>
      <c r="AA231" s="105">
        <f>_xll.GetPrice($AA$9,,"MID",$A231)</f>
        <v>632.5</v>
      </c>
      <c r="AB231" s="105">
        <f>_xll.GetPrice($AB$9,,"LOW",$A231)</f>
        <v>390</v>
      </c>
      <c r="AC231" s="105">
        <f>_xll.GetPrice($AC$9,,"HIGH",$A231)</f>
        <v>390</v>
      </c>
      <c r="AD231" s="105">
        <f>_xll.GetPrice($AD$9,,"MID",$A231)</f>
        <v>390</v>
      </c>
      <c r="AE231" s="188">
        <f>_xll.GetPrice($AE$9,,"MID",$A231)</f>
        <v>328.5</v>
      </c>
      <c r="AF231" s="105">
        <f>_xll.GetPrice($AF$9,,"MID",$A231)</f>
        <v>351.5</v>
      </c>
      <c r="AG231" s="105">
        <f>_xll.GetPrice($AG$9,,"MID",$A231)</f>
        <v>380</v>
      </c>
      <c r="AH231" s="105">
        <f>_xll.GetPrice($AH$9,,"MID",$A231)</f>
        <v>402.5</v>
      </c>
      <c r="AI231" s="105">
        <f>_xll.GetPrice($AI$9,,"MID",$A231)</f>
        <v>347.5</v>
      </c>
      <c r="AK231" s="105">
        <f>_xll.GetPrice($AK$9,,"MID",$A231)</f>
        <v>175</v>
      </c>
      <c r="AL231" s="105">
        <f>_xll.GetPrice($AL$9,,"MID",$A231)</f>
        <v>247.5</v>
      </c>
      <c r="AM231" s="105">
        <f>_xll.GetPrice($AM$9,,"MID",$A231)</f>
        <v>267.5</v>
      </c>
      <c r="AN231" s="105">
        <f>_xll.GetPrice($AN$9,,"MID",$A231)</f>
        <v>336.32</v>
      </c>
      <c r="AO231" s="105">
        <f>_xll.GetPrice($AO$9,,"MID",$A231)</f>
        <v>342</v>
      </c>
      <c r="AP231" s="105">
        <f>_xll.GetPrice($AP$9,,"LOW",$A231)</f>
        <v>450</v>
      </c>
      <c r="AQ231" s="105">
        <f>_xll.GetPrice($AQ$9,,"HIGH",$A231)</f>
        <v>460</v>
      </c>
      <c r="AR231" s="105">
        <f>_xll.GetPrice(AR$9,,"MID",$A231)</f>
        <v>455</v>
      </c>
      <c r="AS231" s="105">
        <f>_xll.GetPrice($AS$9,,"MID",A231+3)</f>
        <v>6925</v>
      </c>
      <c r="AT231" s="105">
        <f>_xll.GetPrice($AT$9,,"MID",A231+3)</f>
        <v>365</v>
      </c>
      <c r="AU231" s="199">
        <f>_xll.GetPrice($AU$9,"WeeklyAverage","MID",$A231)</f>
        <v>370.32</v>
      </c>
      <c r="AV231" s="105">
        <f>_xll.GetPrice($AV$9,,"MID",$A231)</f>
        <v>381</v>
      </c>
      <c r="AW231" s="105">
        <f>_xll.GetPrice($AW$9,,"LOW",$A231)</f>
        <v>440</v>
      </c>
      <c r="AX231" s="105">
        <f>_xll.GetPrice($AX$9,,"HIGH",$A231)</f>
        <v>450</v>
      </c>
      <c r="AY231" s="105">
        <f>_xll.GetPrice($AY$9,,"MID",$A231)</f>
        <v>445</v>
      </c>
      <c r="AZ231" s="105">
        <f>_xll.GetPrice($AZ$9,,"LOW",$A231)</f>
        <v>390</v>
      </c>
      <c r="BA231" s="105">
        <f>_xll.GetPrice($BA$9,,"HIGH",$A231)</f>
        <v>400</v>
      </c>
      <c r="BB231" s="105">
        <f>_xll.GetPrice($BB$9,,"MID",$A231)</f>
        <v>395</v>
      </c>
      <c r="BC231" s="175">
        <f>_xll.GetPrice($BC$9,,"LOW",$A231+3)</f>
        <v>3520</v>
      </c>
      <c r="BD231" s="58">
        <f>_xll.GetPrice($BD$9,,"HIGH",$A231+3)</f>
        <v>3810</v>
      </c>
      <c r="BE231" s="58">
        <f>_xll.GetPrice($BE$9,,"MID",$A231+3)</f>
        <v>3665</v>
      </c>
      <c r="BH231" s="196">
        <f>_xll.GetPrice($BH$9,"WeeklyAverage","MID",$A231)</f>
        <v>433.9</v>
      </c>
      <c r="BI231" s="58">
        <f>_xll.GetPrice($BI$9,,"MID",$A231)</f>
        <v>442.5</v>
      </c>
      <c r="BJ231" s="58">
        <f>_xll.GetPrice($BJ$9,,"MID",$A231)</f>
        <v>33000</v>
      </c>
      <c r="BK231" s="58">
        <f>_xll.GetPrice($BK$9,,"MID",$A231)</f>
        <v>459.17</v>
      </c>
      <c r="BL231" s="182"/>
      <c r="BM231" s="58">
        <f>_xll.GetPrice($BM$9,,"MID",$A231)</f>
        <v>316.5</v>
      </c>
      <c r="BN231" s="175">
        <f>_xll.GetPrice($BN$9,,"MID",$A231)</f>
        <v>432.5</v>
      </c>
      <c r="BO231" s="58">
        <f>_xll.GetPrice($BO$9,,"MID",$A231)</f>
        <v>360</v>
      </c>
      <c r="BP231" s="58">
        <f>_xll.GetPrice($BP$9,,"MID",$A231)</f>
        <v>380</v>
      </c>
      <c r="BQ231" s="58">
        <f>_xll.GetPrice($BQ$9,,"MID",$A231)</f>
        <v>485</v>
      </c>
      <c r="BR231" s="19">
        <f>_xll.GetPrice($BR$9,"WeeklyAverage","MID",$A231)</f>
        <v>381.56</v>
      </c>
      <c r="BS231" s="198">
        <f>_xll.GetPrice($BS$9,,"MID",$A231)</f>
        <v>360</v>
      </c>
      <c r="BT231" s="156">
        <f>_xll.GetPrice($BT$9,,"MID",$A231)</f>
        <v>423</v>
      </c>
      <c r="BU231" s="165">
        <f>_xll.GetPrice($BU$9,,"LOW",$A231)</f>
        <v>750</v>
      </c>
      <c r="BV231" s="198">
        <f>_xll.GetPrice($BV$9,,"HIGH",$A231)</f>
        <v>800</v>
      </c>
      <c r="BW231" s="198">
        <f>_xll.GetPrice($BW$9,,"MID",$A231)</f>
        <v>775</v>
      </c>
      <c r="BX231" s="198">
        <f>_xll.GetPrice($BX$9,,"LOW",$A231)</f>
        <v>1200</v>
      </c>
      <c r="BY231" s="198">
        <f>_xll.GetPrice($BY$9,,"HIGH",$A231)</f>
        <v>1250</v>
      </c>
      <c r="BZ231" s="198">
        <f>_xll.GetPrice($BZ$9,,"MID",$A231)</f>
        <v>1225</v>
      </c>
    </row>
    <row r="232" spans="1:78" x14ac:dyDescent="0.35">
      <c r="A232" s="215">
        <f t="shared" si="2"/>
        <v>44736</v>
      </c>
      <c r="B232" s="95">
        <f>_xll.GetPrice($B$9,,"MID",$A232)</f>
        <v>390</v>
      </c>
      <c r="C232" s="95">
        <f>_xll.GetPrice($C$9,,"MID",$A232)</f>
        <v>395</v>
      </c>
      <c r="D232" s="95">
        <f>_xll.GetPrice($D$9,,"MID",$A232)</f>
        <v>395</v>
      </c>
      <c r="E232" s="95">
        <f>_xll.GetPrice($E$9,,"MID",$A232)</f>
        <v>375</v>
      </c>
      <c r="F232" s="95">
        <f>_xll.GetPrice($F$9,,"MID",$A232)</f>
        <v>490</v>
      </c>
      <c r="G232" s="95">
        <f>_xll.GetPrice($G$9,,"MID",$A232)</f>
        <v>470</v>
      </c>
      <c r="H232" s="95">
        <f>_xll.GetPrice($H$9,,"MID",$A232)</f>
        <v>470</v>
      </c>
      <c r="I232" s="95">
        <f>_xll.GetPrice($I$9,,"MID",$A232)</f>
        <v>564</v>
      </c>
      <c r="J232" s="95">
        <f>_xll.GetPrice($J$9,,"MID",$A232)</f>
        <v>615</v>
      </c>
      <c r="K232" s="95">
        <f>_xll.GetPrice($K$9,,"MID",$A232)</f>
        <v>621</v>
      </c>
      <c r="L232" s="95">
        <f>_xll.GetPrice($L$9,,"MID",$A232)</f>
        <v>595</v>
      </c>
      <c r="M232" s="95">
        <f>_xll.GetPrice($M$9,,"MID",$A232)</f>
        <v>610</v>
      </c>
      <c r="N232" s="95">
        <f>_xll.GetPrice($N$9,,"MID",$A232)</f>
        <v>640</v>
      </c>
      <c r="O232" s="95">
        <f>_xll.GetPrice($O$9,,"MID",$A232)</f>
        <v>595</v>
      </c>
      <c r="P232" s="192">
        <f>_xll.GetPrice($P$9,,"MID",$A232)</f>
        <v>298</v>
      </c>
      <c r="Q232" s="70">
        <f>_xll.GetPrice($Q$9,,"MID",$A232)</f>
        <v>407.5</v>
      </c>
      <c r="R232" s="70">
        <f>_xll.GetPrice($R$9,,"MID",$A232)</f>
        <v>321</v>
      </c>
      <c r="S232" s="70">
        <f>_xll.GetPrice($S$9,,"MID",$A232)</f>
        <v>170</v>
      </c>
      <c r="T232" s="70">
        <f>_xll.GetPrice($T$9,,"MID",$A232)</f>
        <v>470</v>
      </c>
      <c r="U232" s="70">
        <f>_xll.GetPrice($U$9,,"MID",$A232)</f>
        <v>355</v>
      </c>
      <c r="V232" s="70">
        <f>_xll.GetPrice($V$9,,"MID",$A232)</f>
        <v>590</v>
      </c>
      <c r="W232" s="188">
        <f>_xll.GetPrice($W$9,,"LOW",$A232)</f>
        <v>620</v>
      </c>
      <c r="X232" s="105">
        <f>_xll.GetPrice($X$9,,"HIGH",$A232)</f>
        <v>650</v>
      </c>
      <c r="Y232" s="105">
        <f>_xll.GetPrice($Y$9,,"MID",$A232)</f>
        <v>635</v>
      </c>
      <c r="Z232" s="105">
        <f>_xll.GetPrice($Z$9,,"MID",$A232)</f>
        <v>570</v>
      </c>
      <c r="AA232" s="105">
        <f>_xll.GetPrice($AA$9,,"MID",$A232)</f>
        <v>620</v>
      </c>
      <c r="AB232" s="105">
        <f>_xll.GetPrice($AB$9,,"LOW",$A232)</f>
        <v>390</v>
      </c>
      <c r="AC232" s="105">
        <f>_xll.GetPrice($AC$9,,"HIGH",$A232)</f>
        <v>390</v>
      </c>
      <c r="AD232" s="105">
        <f>_xll.GetPrice($AD$9,,"MID",$A232)</f>
        <v>390</v>
      </c>
      <c r="AE232" s="188">
        <f>_xll.GetPrice($AE$9,,"MID",$A232)</f>
        <v>297.5</v>
      </c>
      <c r="AF232" s="105">
        <f>_xll.GetPrice($AF$9,,"MID",$A232)</f>
        <v>317.5</v>
      </c>
      <c r="AG232" s="105">
        <f>_xll.GetPrice($AG$9,,"MID",$A232)</f>
        <v>380</v>
      </c>
      <c r="AH232" s="105">
        <f>_xll.GetPrice($AH$9,,"MID",$A232)</f>
        <v>402.5</v>
      </c>
      <c r="AI232" s="105">
        <f>_xll.GetPrice($AI$9,,"MID",$A232)</f>
        <v>347.5</v>
      </c>
      <c r="AK232" s="105">
        <f>_xll.GetPrice($AK$9,,"MID",$A232)</f>
        <v>155</v>
      </c>
      <c r="AL232" s="105">
        <f>_xll.GetPrice($AL$9,,"MID",$A232)</f>
        <v>247.5</v>
      </c>
      <c r="AM232" s="105">
        <f>_xll.GetPrice($AM$9,,"MID",$A232)</f>
        <v>267.5</v>
      </c>
      <c r="AN232" s="105">
        <f>_xll.GetPrice($AN$9,,"MID",$A232)</f>
        <v>300.13</v>
      </c>
      <c r="AO232" s="105">
        <f>_xll.GetPrice($AO$9,,"MID",$A232)</f>
        <v>310.5</v>
      </c>
      <c r="AP232" s="105">
        <f>_xll.GetPrice($AP$9,,"LOW",$A232)</f>
        <v>450</v>
      </c>
      <c r="AQ232" s="105">
        <f>_xll.GetPrice($AQ$9,,"HIGH",$A232)</f>
        <v>460</v>
      </c>
      <c r="AR232" s="105">
        <f>_xll.GetPrice(AR$9,,"MID",$A232)</f>
        <v>455</v>
      </c>
      <c r="AS232" s="105">
        <f>_xll.GetPrice($AS$9,,"MID",A232+3)</f>
        <v>5950</v>
      </c>
      <c r="AT232" s="105">
        <f>_xll.GetPrice($AT$9,,"MID",A232+3)</f>
        <v>340</v>
      </c>
      <c r="AU232" s="199">
        <f>_xll.GetPrice($AU$9,"WeeklyAverage","MID",$A232)</f>
        <v>334.13</v>
      </c>
      <c r="AV232" s="105">
        <f>_xll.GetPrice($AV$9,,"MID",$A232)</f>
        <v>345</v>
      </c>
      <c r="AW232" s="105">
        <f>_xll.GetPrice($AW$9,,"LOW",$A232)</f>
        <v>410</v>
      </c>
      <c r="AX232" s="105">
        <f>_xll.GetPrice($AX$9,,"HIGH",$A232)</f>
        <v>460</v>
      </c>
      <c r="AY232" s="105">
        <f>_xll.GetPrice($AY$9,,"MID",$A232)</f>
        <v>435</v>
      </c>
      <c r="AZ232" s="105">
        <f>_xll.GetPrice($AZ$9,,"LOW",$A232)</f>
        <v>360</v>
      </c>
      <c r="BA232" s="105">
        <f>_xll.GetPrice($BA$9,,"HIGH",$A232)</f>
        <v>410</v>
      </c>
      <c r="BB232" s="105">
        <f>_xll.GetPrice($BB$9,,"MID",$A232)</f>
        <v>385</v>
      </c>
      <c r="BC232" s="175">
        <f>_xll.GetPrice($BC$9,,"LOW",$A232+3)</f>
        <v>3200</v>
      </c>
      <c r="BD232" s="58">
        <f>_xll.GetPrice($BD$9,,"HIGH",$A232+3)</f>
        <v>3460</v>
      </c>
      <c r="BE232" s="58">
        <f>_xll.GetPrice($BE$9,,"MID",$A232+3)</f>
        <v>3330</v>
      </c>
      <c r="BH232" s="196">
        <f>_xll.GetPrice($BH$9,"WeeklyAverage","MID",$A232)</f>
        <v>386.3</v>
      </c>
      <c r="BI232" s="58">
        <f>_xll.GetPrice($BI$9,,"MID",$A232)</f>
        <v>400</v>
      </c>
      <c r="BJ232" s="58">
        <f>_xll.GetPrice($BJ$9,,"MID",$A232)</f>
        <v>33600</v>
      </c>
      <c r="BK232" s="58">
        <f>_xll.GetPrice($BK$9,,"MID",$A232)</f>
        <v>426.46</v>
      </c>
      <c r="BL232" s="182"/>
      <c r="BM232" s="58">
        <f>_xll.GetPrice($BM$9,,"MID",$A232)</f>
        <v>285.5</v>
      </c>
      <c r="BN232" s="175">
        <f>_xll.GetPrice($BN$9,,"MID",$A232)</f>
        <v>432.5</v>
      </c>
      <c r="BO232" s="58">
        <f>_xll.GetPrice($BO$9,,"MID",$A232)</f>
        <v>360</v>
      </c>
      <c r="BP232" s="58">
        <f>_xll.GetPrice($BP$9,,"MID",$A232)</f>
        <v>380</v>
      </c>
      <c r="BQ232" s="58">
        <f>_xll.GetPrice($BQ$9,,"MID",$A232)</f>
        <v>455</v>
      </c>
      <c r="BR232" s="19">
        <f>_xll.GetPrice($BR$9,"WeeklyAverage","MID",$A232)</f>
        <v>345.37</v>
      </c>
      <c r="BS232" s="198">
        <f>_xll.GetPrice($BS$9,,"MID",$A232)</f>
        <v>360</v>
      </c>
      <c r="BT232" s="156">
        <f>_xll.GetPrice($BT$9,,"MID",$A232)</f>
        <v>387.5</v>
      </c>
      <c r="BU232" s="165">
        <f>_xll.GetPrice($BU$9,,"LOW",$A232)</f>
        <v>750</v>
      </c>
      <c r="BV232" s="198">
        <f>_xll.GetPrice($BV$9,,"HIGH",$A232)</f>
        <v>800</v>
      </c>
      <c r="BW232" s="198">
        <f>_xll.GetPrice($BW$9,,"MID",$A232)</f>
        <v>775</v>
      </c>
      <c r="BX232" s="198">
        <f>_xll.GetPrice($BX$9,,"LOW",$A232)</f>
        <v>1200</v>
      </c>
      <c r="BY232" s="198">
        <f>_xll.GetPrice($BY$9,,"HIGH",$A232)</f>
        <v>1250</v>
      </c>
      <c r="BZ232" s="198">
        <f>_xll.GetPrice($BZ$9,,"MID",$A232)</f>
        <v>1225</v>
      </c>
    </row>
    <row r="233" spans="1:78" x14ac:dyDescent="0.35">
      <c r="A233" s="215">
        <f t="shared" si="2"/>
        <v>44743</v>
      </c>
      <c r="B233" s="95">
        <f>_xll.GetPrice($B$9,,"MID",$A233)</f>
        <v>390</v>
      </c>
      <c r="C233" s="95">
        <f>_xll.GetPrice($C$9,,"MID",$A233)</f>
        <v>395</v>
      </c>
      <c r="D233" s="95">
        <f>_xll.GetPrice($D$9,,"MID",$A233)</f>
        <v>395</v>
      </c>
      <c r="E233" s="95">
        <f>_xll.GetPrice($E$9,,"MID",$A233)</f>
        <v>375</v>
      </c>
      <c r="F233" s="95">
        <f>_xll.GetPrice($F$9,,"MID",$A233)</f>
        <v>490</v>
      </c>
      <c r="G233" s="95">
        <f>_xll.GetPrice($G$9,,"MID",$A233)</f>
        <v>470</v>
      </c>
      <c r="H233" s="95">
        <f>_xll.GetPrice($H$9,,"MID",$A233)</f>
        <v>470</v>
      </c>
      <c r="I233" s="95">
        <f>_xll.GetPrice($I$9,,"MID",$A233)</f>
        <v>564</v>
      </c>
      <c r="J233" s="95">
        <f>_xll.GetPrice($J$9,,"MID",$A233)</f>
        <v>615</v>
      </c>
      <c r="K233" s="95">
        <f>_xll.GetPrice($K$9,,"MID",$A233)</f>
        <v>621</v>
      </c>
      <c r="L233" s="95">
        <f>_xll.GetPrice($L$9,,"MID",$A233)</f>
        <v>595</v>
      </c>
      <c r="M233" s="95">
        <f>_xll.GetPrice($M$9,,"MID",$A233)</f>
        <v>610</v>
      </c>
      <c r="N233" s="95">
        <f>_xll.GetPrice($N$9,,"MID",$A233)</f>
        <v>640</v>
      </c>
      <c r="O233" s="95">
        <f>_xll.GetPrice($O$9,,"MID",$A233)</f>
        <v>595</v>
      </c>
      <c r="P233" s="192">
        <f>_xll.GetPrice($P$9,,"MID",$A233)</f>
        <v>284.12</v>
      </c>
      <c r="Q233" s="70">
        <f>_xll.GetPrice($Q$9,,"MID",$A233)</f>
        <v>407.5</v>
      </c>
      <c r="R233" s="70">
        <f>_xll.GetPrice($R$9,,"MID",$A233)</f>
        <v>312.86</v>
      </c>
      <c r="S233" s="70">
        <f>_xll.GetPrice($S$9,,"MID",$A233)</f>
        <v>100</v>
      </c>
      <c r="T233" s="70">
        <f>_xll.GetPrice($T$9,,"MID",$A233)</f>
        <v>470</v>
      </c>
      <c r="U233" s="70">
        <f>_xll.GetPrice($U$9,,"MID",$A233)</f>
        <v>355</v>
      </c>
      <c r="V233" s="70">
        <f>_xll.GetPrice($V$9,,"MID",$A233)</f>
        <v>590</v>
      </c>
      <c r="W233" s="188">
        <f>_xll.GetPrice($W$9,,"LOW",$A233)</f>
        <v>620</v>
      </c>
      <c r="X233" s="105">
        <f>_xll.GetPrice($X$9,,"HIGH",$A233)</f>
        <v>650</v>
      </c>
      <c r="Y233" s="105">
        <f>_xll.GetPrice($Y$9,,"MID",$A233)</f>
        <v>635</v>
      </c>
      <c r="Z233" s="105">
        <f>_xll.GetPrice($Z$9,,"MID",$A233)</f>
        <v>555</v>
      </c>
      <c r="AA233" s="105">
        <f>_xll.GetPrice($AA$9,,"MID",$A233)</f>
        <v>615</v>
      </c>
      <c r="AB233" s="105">
        <f>_xll.GetPrice($AB$9,,"LOW",$A233)</f>
        <v>390</v>
      </c>
      <c r="AC233" s="105">
        <f>_xll.GetPrice($AC$9,,"HIGH",$A233)</f>
        <v>390</v>
      </c>
      <c r="AD233" s="105">
        <f>_xll.GetPrice($AD$9,,"MID",$A233)</f>
        <v>390</v>
      </c>
      <c r="AE233" s="188">
        <f>_xll.GetPrice($AE$9,,"MID",$A233)</f>
        <v>323</v>
      </c>
      <c r="AF233" s="105">
        <f>_xll.GetPrice($AF$9,,"MID",$A233)</f>
        <v>338</v>
      </c>
      <c r="AG233" s="105">
        <f>_xll.GetPrice($AG$9,,"MID",$A233)</f>
        <v>380</v>
      </c>
      <c r="AH233" s="105">
        <f>_xll.GetPrice($AH$9,,"MID",$A233)</f>
        <v>402.5</v>
      </c>
      <c r="AI233" s="105">
        <f>_xll.GetPrice($AI$9,,"MID",$A233)</f>
        <v>347.5</v>
      </c>
      <c r="AK233" s="105">
        <f>_xll.GetPrice($AK$9,,"MID",$A233)</f>
        <v>147.5</v>
      </c>
      <c r="AL233" s="105">
        <f>_xll.GetPrice($AL$9,,"MID",$A233)</f>
        <v>247.5</v>
      </c>
      <c r="AM233" s="105">
        <f>_xll.GetPrice($AM$9,,"MID",$A233)</f>
        <v>267.5</v>
      </c>
      <c r="AN233" s="105">
        <f>_xll.GetPrice($AN$9,,"MID",$A233)</f>
        <v>293.66000000000003</v>
      </c>
      <c r="AO233" s="105">
        <f>_xll.GetPrice($AO$9,,"MID",$A233)</f>
        <v>310</v>
      </c>
      <c r="AP233" s="105">
        <f>_xll.GetPrice($AP$9,,"LOW",$A233)</f>
        <v>430</v>
      </c>
      <c r="AQ233" s="105">
        <f>_xll.GetPrice($AQ$9,,"HIGH",$A233)</f>
        <v>440</v>
      </c>
      <c r="AR233" s="105">
        <f>_xll.GetPrice(AR$9,,"MID",$A233)</f>
        <v>435</v>
      </c>
      <c r="AS233" s="105">
        <f>_xll.GetPrice($AS$9,,"MID",A233+3)</f>
        <v>6132.5</v>
      </c>
      <c r="AT233" s="105">
        <f>_xll.GetPrice($AT$9,,"MID",A233+3)</f>
        <v>370</v>
      </c>
      <c r="AU233" s="199">
        <f>_xll.GetPrice($AU$9,"WeeklyAverage","MID",$A233)</f>
        <v>327.66000000000003</v>
      </c>
      <c r="AV233" s="105">
        <f>_xll.GetPrice($AV$9,,"MID",$A233)</f>
        <v>344.5</v>
      </c>
      <c r="AW233" s="105">
        <f>_xll.GetPrice($AW$9,,"LOW",$A233)</f>
        <v>410</v>
      </c>
      <c r="AX233" s="105">
        <f>_xll.GetPrice($AX$9,,"HIGH",$A233)</f>
        <v>440</v>
      </c>
      <c r="AY233" s="105">
        <f>_xll.GetPrice($AY$9,,"MID",$A233)</f>
        <v>425</v>
      </c>
      <c r="AZ233" s="105">
        <f>_xll.GetPrice($AZ$9,,"LOW",$A233)</f>
        <v>360</v>
      </c>
      <c r="BA233" s="105">
        <f>_xll.GetPrice($BA$9,,"HIGH",$A233)</f>
        <v>390</v>
      </c>
      <c r="BB233" s="105">
        <f>_xll.GetPrice($BB$9,,"MID",$A233)</f>
        <v>375</v>
      </c>
      <c r="BC233" s="175">
        <f>_xll.GetPrice($BC$9,,"LOW",$A233+3)</f>
        <v>3200</v>
      </c>
      <c r="BD233" s="58">
        <f>_xll.GetPrice($BD$9,,"HIGH",$A233+3)</f>
        <v>3460</v>
      </c>
      <c r="BE233" s="58">
        <f>_xll.GetPrice($BE$9,,"MID",$A233+3)</f>
        <v>3330</v>
      </c>
      <c r="BH233" s="196">
        <f>_xll.GetPrice($BH$9,"WeeklyAverage","MID",$A233)</f>
        <v>360</v>
      </c>
      <c r="BI233" s="58">
        <f>_xll.GetPrice($BI$9,,"MID",$A233)</f>
        <v>432.5</v>
      </c>
      <c r="BJ233" s="58">
        <f>_xll.GetPrice($BJ$9,,"MID",$A233)</f>
        <v>33700</v>
      </c>
      <c r="BK233" s="58">
        <f>_xll.GetPrice($BK$9,,"MID",$A233)</f>
        <v>436.28</v>
      </c>
      <c r="BL233" s="182"/>
      <c r="BM233" s="58">
        <f>_xll.GetPrice($BM$9,,"MID",$A233)</f>
        <v>290</v>
      </c>
      <c r="BN233" s="175">
        <f>_xll.GetPrice($BN$9,,"MID",$A233)</f>
        <v>432.5</v>
      </c>
      <c r="BO233" s="58">
        <f>_xll.GetPrice($BO$9,,"MID",$A233)</f>
        <v>360</v>
      </c>
      <c r="BP233" s="58">
        <f>_xll.GetPrice($BP$9,,"MID",$A233)</f>
        <v>380</v>
      </c>
      <c r="BQ233" s="58">
        <f>_xll.GetPrice($BQ$9,,"MID",$A233)</f>
        <v>435</v>
      </c>
      <c r="BR233" s="19">
        <f>_xll.GetPrice($BR$9,"WeeklyAverage","MID",$A233)</f>
        <v>338.25</v>
      </c>
      <c r="BS233" s="198">
        <f>_xll.GetPrice($BS$9,,"MID",$A233)</f>
        <v>360</v>
      </c>
      <c r="BT233" s="156">
        <f>_xll.GetPrice($BT$9,,"MID",$A233)</f>
        <v>380</v>
      </c>
      <c r="BU233" s="165">
        <f>_xll.GetPrice($BU$9,,"LOW",$A233)</f>
        <v>750</v>
      </c>
      <c r="BV233" s="198">
        <f>_xll.GetPrice($BV$9,,"HIGH",$A233)</f>
        <v>800</v>
      </c>
      <c r="BW233" s="198">
        <f>_xll.GetPrice($BW$9,,"MID",$A233)</f>
        <v>775</v>
      </c>
      <c r="BX233" s="198">
        <f>_xll.GetPrice($BX$9,,"LOW",$A233)</f>
        <v>1200</v>
      </c>
      <c r="BY233" s="198">
        <f>_xll.GetPrice($BY$9,,"HIGH",$A233)</f>
        <v>1250</v>
      </c>
      <c r="BZ233" s="198">
        <f>_xll.GetPrice($BZ$9,,"MID",$A233)</f>
        <v>1225</v>
      </c>
    </row>
    <row r="234" spans="1:78" x14ac:dyDescent="0.35">
      <c r="A234" s="215">
        <f t="shared" si="2"/>
        <v>44750</v>
      </c>
      <c r="B234" s="95">
        <f>_xll.GetPrice($B$9,,"MID",$A234)</f>
        <v>360</v>
      </c>
      <c r="C234" s="95">
        <f>_xll.GetPrice($C$9,,"MID",$A234)</f>
        <v>365</v>
      </c>
      <c r="D234" s="95">
        <f>_xll.GetPrice($D$9,,"MID",$A234)</f>
        <v>395</v>
      </c>
      <c r="E234" s="95">
        <f>_xll.GetPrice($E$9,,"MID",$A234)</f>
        <v>345</v>
      </c>
      <c r="F234" s="95">
        <f>_xll.GetPrice($F$9,,"MID",$A234)</f>
        <v>460</v>
      </c>
      <c r="G234" s="95">
        <f>_xll.GetPrice($G$9,,"MID",$A234)</f>
        <v>440</v>
      </c>
      <c r="H234" s="95">
        <f>_xll.GetPrice($H$9,,"MID",$A234)</f>
        <v>470</v>
      </c>
      <c r="I234" s="95">
        <f>_xll.GetPrice($I$9,,"MID",$A234)</f>
        <v>534</v>
      </c>
      <c r="J234" s="95">
        <f>_xll.GetPrice($J$9,,"MID",$A234)</f>
        <v>480</v>
      </c>
      <c r="K234" s="95">
        <f>_xll.GetPrice($K$9,,"MID",$A234)</f>
        <v>471</v>
      </c>
      <c r="L234" s="95">
        <f>_xll.GetPrice($L$9,,"MID",$A234)</f>
        <v>595</v>
      </c>
      <c r="M234" s="95">
        <f>_xll.GetPrice($M$9,,"MID",$A234)</f>
        <v>475</v>
      </c>
      <c r="N234" s="95">
        <f>_xll.GetPrice($N$9,,"MID",$A234)</f>
        <v>490</v>
      </c>
      <c r="O234" s="95">
        <f>_xll.GetPrice($O$9,,"MID",$A234)</f>
        <v>595</v>
      </c>
      <c r="P234" s="192">
        <f>_xll.GetPrice($P$9,,"MID",$A234)</f>
        <v>315</v>
      </c>
      <c r="Q234" s="70">
        <f>_xll.GetPrice($Q$9,,"MID",$A234)</f>
        <v>407.5</v>
      </c>
      <c r="R234" s="70">
        <f>_xll.GetPrice($R$9,,"MID",$A234)</f>
        <v>335</v>
      </c>
      <c r="S234" s="70">
        <f>_xll.GetPrice($S$9,,"MID",$A234)</f>
        <v>95</v>
      </c>
      <c r="T234" s="70">
        <f>_xll.GetPrice($T$9,,"MID",$A234)</f>
        <v>440</v>
      </c>
      <c r="U234" s="70">
        <f>_xll.GetPrice($U$9,,"MID",$A234)</f>
        <v>355</v>
      </c>
      <c r="V234" s="70">
        <f>_xll.GetPrice($V$9,,"MID",$A234)</f>
        <v>440</v>
      </c>
      <c r="W234" s="188">
        <f>_xll.GetPrice($W$9,,"LOW",$A234)</f>
        <v>620</v>
      </c>
      <c r="X234" s="105">
        <f>_xll.GetPrice($X$9,,"HIGH",$A234)</f>
        <v>650</v>
      </c>
      <c r="Y234" s="105">
        <f>_xll.GetPrice($Y$9,,"MID",$A234)</f>
        <v>635</v>
      </c>
      <c r="Z234" s="105">
        <f>_xll.GetPrice($Z$9,,"MID",$A234)</f>
        <v>555</v>
      </c>
      <c r="AA234" s="105">
        <f>_xll.GetPrice($AA$9,,"MID",$A234)</f>
        <v>615</v>
      </c>
      <c r="AB234" s="105">
        <f>_xll.GetPrice($AB$9,,"LOW",$A234)</f>
        <v>390</v>
      </c>
      <c r="AC234" s="105">
        <f>_xll.GetPrice($AC$9,,"HIGH",$A234)</f>
        <v>390</v>
      </c>
      <c r="AD234" s="105">
        <f>_xll.GetPrice($AD$9,,"MID",$A234)</f>
        <v>390</v>
      </c>
      <c r="AE234" s="188">
        <f>_xll.GetPrice($AE$9,,"MID",$A234)</f>
        <v>365</v>
      </c>
      <c r="AF234" s="105">
        <f>_xll.GetPrice($AF$9,,"MID",$A234)</f>
        <v>390</v>
      </c>
      <c r="AG234" s="105">
        <f>_xll.GetPrice($AG$9,,"MID",$A234)</f>
        <v>380</v>
      </c>
      <c r="AH234" s="105">
        <f>_xll.GetPrice($AH$9,,"MID",$A234)</f>
        <v>402.5</v>
      </c>
      <c r="AI234" s="105">
        <f>_xll.GetPrice($AI$9,,"MID",$A234)</f>
        <v>347.5</v>
      </c>
      <c r="AK234" s="105">
        <f>_xll.GetPrice($AK$9,,"MID",$A234)</f>
        <v>147.5</v>
      </c>
      <c r="AL234" s="105">
        <f>_xll.GetPrice($AL$9,,"MID",$A234)</f>
        <v>247.5</v>
      </c>
      <c r="AM234" s="105">
        <f>_xll.GetPrice($AM$9,,"MID",$A234)</f>
        <v>267.5</v>
      </c>
      <c r="AN234" s="105">
        <f>_xll.GetPrice($AN$9,,"MID",$A234)</f>
        <v>354.58</v>
      </c>
      <c r="AO234" s="105">
        <f>_xll.GetPrice($AO$9,,"MID",$A234)</f>
        <v>392</v>
      </c>
      <c r="AP234" s="105">
        <f>_xll.GetPrice($AP$9,,"LOW",$A234)</f>
        <v>440</v>
      </c>
      <c r="AQ234" s="105">
        <f>_xll.GetPrice($AQ$9,,"HIGH",$A234)</f>
        <v>500</v>
      </c>
      <c r="AR234" s="105">
        <f>_xll.GetPrice(AR$9,,"MID",$A234)</f>
        <v>470</v>
      </c>
      <c r="AS234" s="105">
        <f>_xll.GetPrice($AS$9,,"MID",A234+3)</f>
        <v>6132.5</v>
      </c>
      <c r="AT234" s="105">
        <f>_xll.GetPrice($AT$9,,"MID",A234+3)</f>
        <v>370</v>
      </c>
      <c r="AU234" s="199">
        <f>_xll.GetPrice($AU$9,"WeeklyAverage","MID",$A234)</f>
        <v>388.58</v>
      </c>
      <c r="AV234" s="105">
        <f>_xll.GetPrice($AV$9,,"MID",$A234)</f>
        <v>428</v>
      </c>
      <c r="AW234" s="105">
        <f>_xll.GetPrice($AW$9,,"LOW",$A234)</f>
        <v>440</v>
      </c>
      <c r="AX234" s="105">
        <f>_xll.GetPrice($AX$9,,"HIGH",$A234)</f>
        <v>500</v>
      </c>
      <c r="AY234" s="105">
        <f>_xll.GetPrice($AY$9,,"MID",$A234)</f>
        <v>470</v>
      </c>
      <c r="AZ234" s="105">
        <f>_xll.GetPrice($AZ$9,,"LOW",$A234)</f>
        <v>390</v>
      </c>
      <c r="BA234" s="105">
        <f>_xll.GetPrice($BA$9,,"HIGH",$A234)</f>
        <v>450</v>
      </c>
      <c r="BB234" s="105">
        <f>_xll.GetPrice($BB$9,,"MID",$A234)</f>
        <v>420</v>
      </c>
      <c r="BC234" s="175">
        <f>_xll.GetPrice($BC$9,,"LOW",$A234+3)</f>
        <v>3160</v>
      </c>
      <c r="BD234" s="58">
        <f>_xll.GetPrice($BD$9,,"HIGH",$A234+3)</f>
        <v>3360</v>
      </c>
      <c r="BE234" s="58">
        <f>_xll.GetPrice($BE$9,,"MID",$A234+3)</f>
        <v>3260</v>
      </c>
      <c r="BH234" s="196">
        <f>_xll.GetPrice($BH$9,"WeeklyAverage","MID",$A234)</f>
        <v>360.5</v>
      </c>
      <c r="BI234" s="58">
        <f>_xll.GetPrice($BI$9,,"MID",$A234)</f>
        <v>455</v>
      </c>
      <c r="BJ234" s="58">
        <f>_xll.GetPrice($BJ$9,,"MID",$A234)</f>
        <v>36200</v>
      </c>
      <c r="BK234" s="58">
        <f>_xll.GetPrice($BK$9,,"MID",$A234)</f>
        <v>468.13</v>
      </c>
      <c r="BL234" s="182"/>
      <c r="BM234" s="58">
        <f>_xll.GetPrice($BM$9,,"MID",$A234)</f>
        <v>367</v>
      </c>
      <c r="BN234" s="175">
        <f>_xll.GetPrice($BN$9,,"MID",$A234)</f>
        <v>432.5</v>
      </c>
      <c r="BO234" s="58">
        <f>_xll.GetPrice($BO$9,,"MID",$A234)</f>
        <v>360</v>
      </c>
      <c r="BP234" s="58">
        <f>_xll.GetPrice($BP$9,,"MID",$A234)</f>
        <v>350</v>
      </c>
      <c r="BQ234" s="58">
        <f>_xll.GetPrice($BQ$9,,"MID",$A234)</f>
        <v>435</v>
      </c>
      <c r="BR234" s="19">
        <f>_xll.GetPrice($BR$9,"WeeklyAverage","MID",$A234)</f>
        <v>396.6</v>
      </c>
      <c r="BS234" s="198">
        <f>_xll.GetPrice($BS$9,,"MID",$A234)</f>
        <v>360</v>
      </c>
      <c r="BT234" s="156">
        <f>_xll.GetPrice($BT$9,,"MID",$A234)</f>
        <v>390</v>
      </c>
      <c r="BU234" s="165">
        <f>_xll.GetPrice($BU$9,,"LOW",$A234)</f>
        <v>750</v>
      </c>
      <c r="BV234" s="198">
        <f>_xll.GetPrice($BV$9,,"HIGH",$A234)</f>
        <v>800</v>
      </c>
      <c r="BW234" s="198">
        <f>_xll.GetPrice($BW$9,,"MID",$A234)</f>
        <v>775</v>
      </c>
      <c r="BX234" s="198">
        <f>_xll.GetPrice($BX$9,,"LOW",$A234)</f>
        <v>1200</v>
      </c>
      <c r="BY234" s="198">
        <f>_xll.GetPrice($BY$9,,"HIGH",$A234)</f>
        <v>1250</v>
      </c>
      <c r="BZ234" s="198">
        <f>_xll.GetPrice($BZ$9,,"MID",$A234)</f>
        <v>1225</v>
      </c>
    </row>
    <row r="235" spans="1:78" x14ac:dyDescent="0.35">
      <c r="A235" s="215">
        <f t="shared" si="2"/>
        <v>44757</v>
      </c>
      <c r="B235" s="95">
        <f>_xll.GetPrice($B$9,,"MID",$A235)</f>
        <v>360</v>
      </c>
      <c r="C235" s="95">
        <f>_xll.GetPrice($C$9,,"MID",$A235)</f>
        <v>365</v>
      </c>
      <c r="D235" s="95">
        <f>_xll.GetPrice($D$9,,"MID",$A235)</f>
        <v>355</v>
      </c>
      <c r="E235" s="95">
        <f>_xll.GetPrice($E$9,,"MID",$A235)</f>
        <v>345</v>
      </c>
      <c r="F235" s="95">
        <f>_xll.GetPrice($F$9,,"MID",$A235)</f>
        <v>460</v>
      </c>
      <c r="G235" s="95">
        <f>_xll.GetPrice($G$9,,"MID",$A235)</f>
        <v>440</v>
      </c>
      <c r="H235" s="95">
        <f>_xll.GetPrice($H$9,,"MID",$A235)</f>
        <v>440</v>
      </c>
      <c r="I235" s="95">
        <f>_xll.GetPrice($I$9,,"MID",$A235)</f>
        <v>534</v>
      </c>
      <c r="J235" s="95">
        <f>_xll.GetPrice($J$9,,"MID",$A235)</f>
        <v>480</v>
      </c>
      <c r="K235" s="95">
        <f>_xll.GetPrice($K$9,,"MID",$A235)</f>
        <v>471</v>
      </c>
      <c r="L235" s="95">
        <f>_xll.GetPrice($L$9,,"MID",$A235)</f>
        <v>445</v>
      </c>
      <c r="M235" s="95">
        <f>_xll.GetPrice($M$9,,"MID",$A235)</f>
        <v>475</v>
      </c>
      <c r="N235" s="95">
        <f>_xll.GetPrice($N$9,,"MID",$A235)</f>
        <v>490</v>
      </c>
      <c r="O235" s="95">
        <f>_xll.GetPrice($O$9,,"MID",$A235)</f>
        <v>445</v>
      </c>
      <c r="P235" s="192">
        <f>_xll.GetPrice($P$9,,"MID",$A235)</f>
        <v>315</v>
      </c>
      <c r="Q235" s="70">
        <f>_xll.GetPrice($Q$9,,"MID",$A235)</f>
        <v>325</v>
      </c>
      <c r="R235" s="70">
        <f>_xll.GetPrice($R$9,,"MID",$A235)</f>
        <v>335</v>
      </c>
      <c r="S235" s="70">
        <f>_xll.GetPrice($S$9,,"MID",$A235)</f>
        <v>147</v>
      </c>
      <c r="T235" s="70">
        <f>_xll.GetPrice($T$9,,"MID",$A235)</f>
        <v>440</v>
      </c>
      <c r="U235" s="70">
        <f>_xll.GetPrice($U$9,,"MID",$A235)</f>
        <v>325</v>
      </c>
      <c r="V235" s="70">
        <f>_xll.GetPrice($V$9,,"MID",$A235)</f>
        <v>440</v>
      </c>
      <c r="W235" s="188">
        <f>_xll.GetPrice($W$9,,"LOW",$A235)</f>
        <v>530</v>
      </c>
      <c r="X235" s="105">
        <f>_xll.GetPrice($X$9,,"HIGH",$A235)</f>
        <v>535</v>
      </c>
      <c r="Y235" s="105">
        <f>_xll.GetPrice($Y$9,,"MID",$A235)</f>
        <v>532.5</v>
      </c>
      <c r="Z235" s="105">
        <f>_xll.GetPrice($Z$9,,"MID",$A235)</f>
        <v>472.5</v>
      </c>
      <c r="AA235" s="105">
        <f>_xll.GetPrice($AA$9,,"MID",$A235)</f>
        <v>502.5</v>
      </c>
      <c r="AB235" s="105">
        <f>_xll.GetPrice($AB$9,,"LOW",$A235)</f>
        <v>310</v>
      </c>
      <c r="AC235" s="105">
        <f>_xll.GetPrice($AC$9,,"HIGH",$A235)</f>
        <v>320</v>
      </c>
      <c r="AD235" s="105">
        <f>_xll.GetPrice($AD$9,,"MID",$A235)</f>
        <v>315</v>
      </c>
      <c r="AE235" s="188">
        <f>_xll.GetPrice($AE$9,,"MID",$A235)</f>
        <v>365</v>
      </c>
      <c r="AF235" s="105">
        <f>_xll.GetPrice($AF$9,,"MID",$A235)</f>
        <v>390</v>
      </c>
      <c r="AG235" s="105">
        <f>_xll.GetPrice($AG$9,,"MID",$A235)</f>
        <v>380</v>
      </c>
      <c r="AH235" s="105">
        <f>_xll.GetPrice($AH$9,,"MID",$A235)</f>
        <v>402.5</v>
      </c>
      <c r="AI235" s="105">
        <f>_xll.GetPrice($AI$9,,"MID",$A235)</f>
        <v>245</v>
      </c>
      <c r="AK235" s="105">
        <f>_xll.GetPrice($AK$9,,"MID",$A235)</f>
        <v>165</v>
      </c>
      <c r="AL235" s="105">
        <f>_xll.GetPrice($AL$9,,"MID",$A235)</f>
        <v>217.5</v>
      </c>
      <c r="AM235" s="105">
        <f>_xll.GetPrice($AM$9,,"MID",$A235)</f>
        <v>237.5</v>
      </c>
      <c r="AN235" s="105">
        <f>_xll.GetPrice($AN$9,,"MID",$A235)</f>
        <v>364.49</v>
      </c>
      <c r="AO235" s="105">
        <f>_xll.GetPrice($AO$9,,"MID",$A235)</f>
        <v>393</v>
      </c>
      <c r="AP235" s="105">
        <f>_xll.GetPrice($AP$9,,"LOW",$A235)</f>
        <v>430</v>
      </c>
      <c r="AQ235" s="105">
        <f>_xll.GetPrice($AQ$9,,"HIGH",$A235)</f>
        <v>450</v>
      </c>
      <c r="AR235" s="105">
        <f>_xll.GetPrice(AR$9,,"MID",$A235)</f>
        <v>440</v>
      </c>
      <c r="AS235" s="105">
        <f>_xll.GetPrice($AS$9,,"MID",A235+3)</f>
        <v>6890</v>
      </c>
      <c r="AT235" s="105">
        <f>_xll.GetPrice($AT$9,,"MID",A235+3)</f>
        <v>390</v>
      </c>
      <c r="AU235" s="199">
        <f>_xll.GetPrice($AU$9,"WeeklyAverage","MID",$A235)</f>
        <v>398.49</v>
      </c>
      <c r="AV235" s="105">
        <f>_xll.GetPrice($AV$9,,"MID",$A235)</f>
        <v>427</v>
      </c>
      <c r="AW235" s="105">
        <f>_xll.GetPrice($AW$9,,"LOW",$A235)</f>
        <v>430</v>
      </c>
      <c r="AX235" s="105">
        <f>_xll.GetPrice($AX$9,,"HIGH",$A235)</f>
        <v>480</v>
      </c>
      <c r="AY235" s="105">
        <f>_xll.GetPrice($AY$9,,"MID",$A235)</f>
        <v>455</v>
      </c>
      <c r="AZ235" s="105">
        <f>_xll.GetPrice($AZ$9,,"LOW",$A235)</f>
        <v>380</v>
      </c>
      <c r="BA235" s="105">
        <f>_xll.GetPrice($BA$9,,"HIGH",$A235)</f>
        <v>430</v>
      </c>
      <c r="BB235" s="105">
        <f>_xll.GetPrice($BB$9,,"MID",$A235)</f>
        <v>405</v>
      </c>
      <c r="BC235" s="175">
        <f>_xll.GetPrice($BC$9,,"LOW",$A235+3)</f>
        <v>2630</v>
      </c>
      <c r="BD235" s="58">
        <f>_xll.GetPrice($BD$9,,"HIGH",$A235+3)</f>
        <v>2830</v>
      </c>
      <c r="BE235" s="58">
        <f>_xll.GetPrice($BE$9,,"MID",$A235+3)</f>
        <v>2730</v>
      </c>
      <c r="BH235" s="196">
        <f>_xll.GetPrice($BH$9,"WeeklyAverage","MID",$A235)</f>
        <v>362.75</v>
      </c>
      <c r="BI235" s="58">
        <f>_xll.GetPrice($BI$9,,"MID",$A235)</f>
        <v>455</v>
      </c>
      <c r="BJ235" s="58">
        <f>_xll.GetPrice($BJ$9,,"MID",$A235)</f>
        <v>36300</v>
      </c>
      <c r="BK235" s="58">
        <f>_xll.GetPrice($BK$9,,"MID",$A235)</f>
        <v>492.71</v>
      </c>
      <c r="BL235" s="182"/>
      <c r="BM235" s="58">
        <f>_xll.GetPrice($BM$9,,"MID",$A235)</f>
        <v>366</v>
      </c>
      <c r="BN235" s="175">
        <f>_xll.GetPrice($BN$9,,"MID",$A235)</f>
        <v>432.5</v>
      </c>
      <c r="BO235" s="58">
        <f>_xll.GetPrice($BO$9,,"MID",$A235)</f>
        <v>260</v>
      </c>
      <c r="BP235" s="58">
        <f>_xll.GetPrice($BP$9,,"MID",$A235)</f>
        <v>350</v>
      </c>
      <c r="BQ235" s="58">
        <f>_xll.GetPrice($BQ$9,,"MID",$A235)</f>
        <v>400</v>
      </c>
      <c r="BR235" s="19">
        <f>_xll.GetPrice($BR$9,"WeeklyAverage","MID",$A235)</f>
        <v>406.51</v>
      </c>
      <c r="BS235" s="198">
        <f>_xll.GetPrice($BS$9,,"MID",$A235)</f>
        <v>260</v>
      </c>
      <c r="BT235" s="156">
        <f>_xll.GetPrice($BT$9,,"MID",$A235)</f>
        <v>390</v>
      </c>
      <c r="BU235" s="165">
        <f>_xll.GetPrice($BU$9,,"LOW",$A235)</f>
        <v>750</v>
      </c>
      <c r="BV235" s="198">
        <f>_xll.GetPrice($BV$9,,"HIGH",$A235)</f>
        <v>800</v>
      </c>
      <c r="BW235" s="198">
        <f>_xll.GetPrice($BW$9,,"MID",$A235)</f>
        <v>775</v>
      </c>
      <c r="BX235" s="198">
        <f>_xll.GetPrice($BX$9,,"LOW",$A235)</f>
        <v>1200</v>
      </c>
      <c r="BY235" s="198">
        <f>_xll.GetPrice($BY$9,,"HIGH",$A235)</f>
        <v>1250</v>
      </c>
      <c r="BZ235" s="198">
        <f>_xll.GetPrice($BZ$9,,"MID",$A235)</f>
        <v>1225</v>
      </c>
    </row>
    <row r="236" spans="1:78" x14ac:dyDescent="0.35">
      <c r="A236" s="215">
        <f t="shared" si="2"/>
        <v>44764</v>
      </c>
      <c r="B236" s="95">
        <f>_xll.GetPrice($B$9,,"MID",$A236)</f>
        <v>360</v>
      </c>
      <c r="C236" s="95">
        <f>_xll.GetPrice($C$9,,"MID",$A236)</f>
        <v>365</v>
      </c>
      <c r="D236" s="95">
        <f>_xll.GetPrice($D$9,,"MID",$A236)</f>
        <v>355</v>
      </c>
      <c r="E236" s="95">
        <f>_xll.GetPrice($E$9,,"MID",$A236)</f>
        <v>345</v>
      </c>
      <c r="F236" s="95">
        <f>_xll.GetPrice($F$9,,"MID",$A236)</f>
        <v>460</v>
      </c>
      <c r="G236" s="95">
        <f>_xll.GetPrice($G$9,,"MID",$A236)</f>
        <v>440</v>
      </c>
      <c r="H236" s="95">
        <f>_xll.GetPrice($H$9,,"MID",$A236)</f>
        <v>440</v>
      </c>
      <c r="I236" s="95">
        <f>_xll.GetPrice($I$9,,"MID",$A236)</f>
        <v>534</v>
      </c>
      <c r="J236" s="95">
        <f>_xll.GetPrice($J$9,,"MID",$A236)</f>
        <v>480</v>
      </c>
      <c r="K236" s="95">
        <f>_xll.GetPrice($K$9,,"MID",$A236)</f>
        <v>471</v>
      </c>
      <c r="L236" s="95">
        <f>_xll.GetPrice($L$9,,"MID",$A236)</f>
        <v>445</v>
      </c>
      <c r="M236" s="95">
        <f>_xll.GetPrice($M$9,,"MID",$A236)</f>
        <v>475</v>
      </c>
      <c r="N236" s="95">
        <f>_xll.GetPrice($N$9,,"MID",$A236)</f>
        <v>490</v>
      </c>
      <c r="O236" s="95">
        <f>_xll.GetPrice($O$9,,"MID",$A236)</f>
        <v>445</v>
      </c>
      <c r="P236" s="192">
        <f>_xll.GetPrice($P$9,,"MID",$A236)</f>
        <v>315</v>
      </c>
      <c r="Q236" s="70">
        <f>_xll.GetPrice($Q$9,,"MID",$A236)</f>
        <v>353</v>
      </c>
      <c r="R236" s="70">
        <f>_xll.GetPrice($R$9,,"MID",$A236)</f>
        <v>335</v>
      </c>
      <c r="S236" s="70">
        <f>_xll.GetPrice($S$9,,"MID",$A236)</f>
        <v>147</v>
      </c>
      <c r="T236" s="70">
        <f>_xll.GetPrice($T$9,,"MID",$A236)</f>
        <v>440</v>
      </c>
      <c r="U236" s="70">
        <f>_xll.GetPrice($U$9,,"MID",$A236)</f>
        <v>325</v>
      </c>
      <c r="V236" s="70">
        <f>_xll.GetPrice($V$9,,"MID",$A236)</f>
        <v>440</v>
      </c>
      <c r="W236" s="188">
        <f>_xll.GetPrice($W$9,,"LOW",$A236)</f>
        <v>520</v>
      </c>
      <c r="X236" s="105">
        <f>_xll.GetPrice($X$9,,"HIGH",$A236)</f>
        <v>530</v>
      </c>
      <c r="Y236" s="105">
        <f>_xll.GetPrice($Y$9,,"MID",$A236)</f>
        <v>525</v>
      </c>
      <c r="Z236" s="105">
        <f>_xll.GetPrice($Z$9,,"MID",$A236)</f>
        <v>452.5</v>
      </c>
      <c r="AA236" s="105">
        <f>_xll.GetPrice($AA$9,,"MID",$A236)</f>
        <v>495</v>
      </c>
      <c r="AB236" s="105">
        <f>_xll.GetPrice($AB$9,,"LOW",$A236)</f>
        <v>310</v>
      </c>
      <c r="AC236" s="105">
        <f>_xll.GetPrice($AC$9,,"HIGH",$A236)</f>
        <v>320</v>
      </c>
      <c r="AD236" s="105">
        <f>_xll.GetPrice($AD$9,,"MID",$A236)</f>
        <v>315</v>
      </c>
      <c r="AE236" s="188">
        <f>_xll.GetPrice($AE$9,,"MID",$A236)</f>
        <v>344.5</v>
      </c>
      <c r="AF236" s="105">
        <f>_xll.GetPrice($AF$9,,"MID",$A236)</f>
        <v>364.5</v>
      </c>
      <c r="AG236" s="105">
        <f>_xll.GetPrice($AG$9,,"MID",$A236)</f>
        <v>350</v>
      </c>
      <c r="AH236" s="105">
        <f>_xll.GetPrice($AH$9,,"MID",$A236)</f>
        <v>372.5</v>
      </c>
      <c r="AI236" s="105">
        <f>_xll.GetPrice($AI$9,,"MID",$A236)</f>
        <v>245</v>
      </c>
      <c r="AK236" s="105">
        <f>_xll.GetPrice($AK$9,,"MID",$A236)</f>
        <v>170</v>
      </c>
      <c r="AL236" s="105">
        <f>_xll.GetPrice($AL$9,,"MID",$A236)</f>
        <v>217.5</v>
      </c>
      <c r="AM236" s="105">
        <f>_xll.GetPrice($AM$9,,"MID",$A236)</f>
        <v>237.5</v>
      </c>
      <c r="AN236" s="105">
        <f>_xll.GetPrice($AN$9,,"MID",$A236)</f>
        <v>347.37</v>
      </c>
      <c r="AO236" s="105">
        <f>_xll.GetPrice($AO$9,,"MID",$A236)</f>
        <v>349</v>
      </c>
      <c r="AP236" s="105">
        <f>_xll.GetPrice($AP$9,,"LOW",$A236)</f>
        <v>450</v>
      </c>
      <c r="AQ236" s="105">
        <f>_xll.GetPrice($AQ$9,,"HIGH",$A236)</f>
        <v>450</v>
      </c>
      <c r="AR236" s="105">
        <f>_xll.GetPrice(AR$9,,"MID",$A236)</f>
        <v>450</v>
      </c>
      <c r="AS236" s="105">
        <f>_xll.GetPrice($AS$9,,"MID",A236+3)</f>
        <v>6827.5</v>
      </c>
      <c r="AT236" s="105">
        <f>_xll.GetPrice($AT$9,,"MID",A236+3)</f>
        <v>375</v>
      </c>
      <c r="AU236" s="199">
        <f>_xll.GetPrice($AU$9,"WeeklyAverage","MID",$A236)</f>
        <v>381.37</v>
      </c>
      <c r="AV236" s="105">
        <f>_xll.GetPrice($AV$9,,"MID",$A236)</f>
        <v>388</v>
      </c>
      <c r="AW236" s="105">
        <f>_xll.GetPrice($AW$9,,"LOW",$A236)</f>
        <v>440</v>
      </c>
      <c r="AX236" s="105">
        <f>_xll.GetPrice($AX$9,,"HIGH",$A236)</f>
        <v>470</v>
      </c>
      <c r="AY236" s="105">
        <f>_xll.GetPrice($AY$9,,"MID",$A236)</f>
        <v>455</v>
      </c>
      <c r="AZ236" s="105">
        <f>_xll.GetPrice($AZ$9,,"LOW",$A236)</f>
        <v>390</v>
      </c>
      <c r="BA236" s="105">
        <f>_xll.GetPrice($BA$9,,"HIGH",$A236)</f>
        <v>420</v>
      </c>
      <c r="BB236" s="105">
        <f>_xll.GetPrice($BB$9,,"MID",$A236)</f>
        <v>405</v>
      </c>
      <c r="BC236" s="175">
        <f>_xll.GetPrice($BC$9,,"LOW",$A236+3)</f>
        <v>2530</v>
      </c>
      <c r="BD236" s="58">
        <f>_xll.GetPrice($BD$9,,"HIGH",$A236+3)</f>
        <v>2700</v>
      </c>
      <c r="BE236" s="58">
        <f>_xll.GetPrice($BE$9,,"MID",$A236+3)</f>
        <v>2615</v>
      </c>
      <c r="BH236" s="196">
        <f>_xll.GetPrice($BH$9,"WeeklyAverage","MID",$A236)</f>
        <v>351.2</v>
      </c>
      <c r="BI236" s="58">
        <f>_xll.GetPrice($BI$9,,"MID",$A236)</f>
        <v>452.5</v>
      </c>
      <c r="BJ236" s="58">
        <f>_xll.GetPrice($BJ$9,,"MID",$A236)</f>
        <v>34700</v>
      </c>
      <c r="BK236" s="58">
        <f>_xll.GetPrice($BK$9,,"MID",$A236)</f>
        <v>464.27</v>
      </c>
      <c r="BL236" s="182"/>
      <c r="BM236" s="58">
        <f>_xll.GetPrice($BM$9,,"MID",$A236)</f>
        <v>332.5</v>
      </c>
      <c r="BN236" s="175">
        <f>_xll.GetPrice($BN$9,,"MID",$A236)</f>
        <v>405</v>
      </c>
      <c r="BO236" s="58">
        <f>_xll.GetPrice($BO$9,,"MID",$A236)</f>
        <v>260</v>
      </c>
      <c r="BP236" s="58">
        <f>_xll.GetPrice($BP$9,,"MID",$A236)</f>
        <v>350</v>
      </c>
      <c r="BQ236" s="58">
        <f>_xll.GetPrice($BQ$9,,"MID",$A236)</f>
        <v>400</v>
      </c>
      <c r="BR236" s="19">
        <f>_xll.GetPrice($BR$9,"WeeklyAverage","MID",$A236)</f>
        <v>389.39</v>
      </c>
      <c r="BS236" s="198">
        <f>_xll.GetPrice($BS$9,,"MID",$A236)</f>
        <v>260</v>
      </c>
      <c r="BT236" s="156">
        <f>_xll.GetPrice($BT$9,,"MID",$A236)</f>
        <v>385</v>
      </c>
      <c r="BU236" s="165">
        <f>_xll.GetPrice($BU$9,,"LOW",$A236)</f>
        <v>750</v>
      </c>
      <c r="BV236" s="198">
        <f>_xll.GetPrice($BV$9,,"HIGH",$A236)</f>
        <v>800</v>
      </c>
      <c r="BW236" s="198">
        <f>_xll.GetPrice($BW$9,,"MID",$A236)</f>
        <v>775</v>
      </c>
      <c r="BX236" s="198">
        <f>_xll.GetPrice($BX$9,,"LOW",$A236)</f>
        <v>1100</v>
      </c>
      <c r="BY236" s="198">
        <f>_xll.GetPrice($BY$9,,"HIGH",$A236)</f>
        <v>1150</v>
      </c>
      <c r="BZ236" s="198">
        <f>_xll.GetPrice($BZ$9,,"MID",$A236)</f>
        <v>1125</v>
      </c>
    </row>
    <row r="237" spans="1:78" x14ac:dyDescent="0.35">
      <c r="A237" s="215">
        <f t="shared" si="2"/>
        <v>44771</v>
      </c>
      <c r="B237" s="95">
        <f>_xll.GetPrice($B$9,,"MID",$A237)</f>
        <v>360</v>
      </c>
      <c r="C237" s="95">
        <f>_xll.GetPrice($C$9,,"MID",$A237)</f>
        <v>365</v>
      </c>
      <c r="D237" s="95">
        <f>_xll.GetPrice($D$9,,"MID",$A237)</f>
        <v>355</v>
      </c>
      <c r="E237" s="95">
        <f>_xll.GetPrice($E$9,,"MID",$A237)</f>
        <v>345</v>
      </c>
      <c r="F237" s="95">
        <f>_xll.GetPrice($F$9,,"MID",$A237)</f>
        <v>460</v>
      </c>
      <c r="G237" s="95">
        <f>_xll.GetPrice($G$9,,"MID",$A237)</f>
        <v>440</v>
      </c>
      <c r="H237" s="95">
        <f>_xll.GetPrice($H$9,,"MID",$A237)</f>
        <v>440</v>
      </c>
      <c r="I237" s="95">
        <f>_xll.GetPrice($I$9,,"MID",$A237)</f>
        <v>534</v>
      </c>
      <c r="J237" s="95">
        <f>_xll.GetPrice($J$9,,"MID",$A237)</f>
        <v>480</v>
      </c>
      <c r="K237" s="95">
        <f>_xll.GetPrice($K$9,,"MID",$A237)</f>
        <v>471</v>
      </c>
      <c r="L237" s="95">
        <f>_xll.GetPrice($L$9,,"MID",$A237)</f>
        <v>445</v>
      </c>
      <c r="M237" s="95">
        <f>_xll.GetPrice($M$9,,"MID",$A237)</f>
        <v>475</v>
      </c>
      <c r="N237" s="95">
        <f>_xll.GetPrice($N$9,,"MID",$A237)</f>
        <v>490</v>
      </c>
      <c r="O237" s="95">
        <f>_xll.GetPrice($O$9,,"MID",$A237)</f>
        <v>445</v>
      </c>
      <c r="P237" s="192">
        <f>_xll.GetPrice($P$9,,"MID",$A237)</f>
        <v>295</v>
      </c>
      <c r="Q237" s="70">
        <f>_xll.GetPrice($Q$9,,"MID",$A237)</f>
        <v>353</v>
      </c>
      <c r="R237" s="70">
        <f>_xll.GetPrice($R$9,,"MID",$A237)</f>
        <v>310</v>
      </c>
      <c r="S237" s="70">
        <f>_xll.GetPrice($S$9,,"MID",$A237)</f>
        <v>147</v>
      </c>
      <c r="T237" s="70">
        <f>_xll.GetPrice($T$9,,"MID",$A237)</f>
        <v>440</v>
      </c>
      <c r="U237" s="70">
        <f>_xll.GetPrice($U$9,,"MID",$A237)</f>
        <v>325</v>
      </c>
      <c r="V237" s="70">
        <f>_xll.GetPrice($V$9,,"MID",$A237)</f>
        <v>440</v>
      </c>
      <c r="W237" s="188">
        <f>_xll.GetPrice($W$9,,"LOW",$A237)</f>
        <v>500</v>
      </c>
      <c r="X237" s="105">
        <f>_xll.GetPrice($X$9,,"HIGH",$A237)</f>
        <v>520</v>
      </c>
      <c r="Y237" s="105">
        <f>_xll.GetPrice($Y$9,,"MID",$A237)</f>
        <v>510</v>
      </c>
      <c r="Z237" s="105">
        <f>_xll.GetPrice($Z$9,,"MID",$A237)</f>
        <v>447.5</v>
      </c>
      <c r="AA237" s="105">
        <f>_xll.GetPrice($AA$9,,"MID",$A237)</f>
        <v>485</v>
      </c>
      <c r="AB237" s="105">
        <f>_xll.GetPrice($AB$9,,"LOW",$A237)</f>
        <v>310</v>
      </c>
      <c r="AC237" s="105">
        <f>_xll.GetPrice($AC$9,,"HIGH",$A237)</f>
        <v>320</v>
      </c>
      <c r="AD237" s="105">
        <f>_xll.GetPrice($AD$9,,"MID",$A237)</f>
        <v>315</v>
      </c>
      <c r="AE237" s="188">
        <f>_xll.GetPrice($AE$9,,"MID",$A237)</f>
        <v>323</v>
      </c>
      <c r="AF237" s="105">
        <f>_xll.GetPrice($AF$9,,"MID",$A237)</f>
        <v>338</v>
      </c>
      <c r="AG237" s="105">
        <f>_xll.GetPrice($AG$9,,"MID",$A237)</f>
        <v>350</v>
      </c>
      <c r="AH237" s="105">
        <f>_xll.GetPrice($AH$9,,"MID",$A237)</f>
        <v>372.5</v>
      </c>
      <c r="AI237" s="105">
        <f>_xll.GetPrice($AI$9,,"MID",$A237)</f>
        <v>245</v>
      </c>
      <c r="AK237" s="105">
        <f>_xll.GetPrice($AK$9,,"MID",$A237)</f>
        <v>170</v>
      </c>
      <c r="AL237" s="105">
        <f>_xll.GetPrice($AL$9,,"MID",$A237)</f>
        <v>217.5</v>
      </c>
      <c r="AM237" s="105">
        <f>_xll.GetPrice($AM$9,,"MID",$A237)</f>
        <v>237.5</v>
      </c>
      <c r="AN237" s="105">
        <f>_xll.GetPrice($AN$9,,"MID",$A237)</f>
        <v>319.92</v>
      </c>
      <c r="AO237" s="105">
        <f>_xll.GetPrice($AO$9,,"MID",$A237)</f>
        <v>331</v>
      </c>
      <c r="AP237" s="105">
        <f>_xll.GetPrice($AP$9,,"LOW",$A237)</f>
        <v>450</v>
      </c>
      <c r="AQ237" s="105">
        <f>_xll.GetPrice($AQ$9,,"HIGH",$A237)</f>
        <v>480</v>
      </c>
      <c r="AR237" s="105">
        <f>_xll.GetPrice(AR$9,,"MID",$A237)</f>
        <v>465</v>
      </c>
      <c r="AS237" s="105">
        <f>_xll.GetPrice($AS$9,,"MID",A237+3)</f>
        <v>6552.5</v>
      </c>
      <c r="AT237" s="105">
        <f>_xll.GetPrice($AT$9,,"MID",A237+3)</f>
        <v>357.5</v>
      </c>
      <c r="AU237" s="199">
        <f>_xll.GetPrice($AU$9,"WeeklyAverage","MID",$A237)</f>
        <v>353.92</v>
      </c>
      <c r="AV237" s="105">
        <f>_xll.GetPrice($AV$9,,"MID",$A237)</f>
        <v>370</v>
      </c>
      <c r="AW237" s="105">
        <f>_xll.GetPrice($AW$9,,"LOW",$A237)</f>
        <v>440</v>
      </c>
      <c r="AX237" s="105">
        <f>_xll.GetPrice($AX$9,,"HIGH",$A237)</f>
        <v>480</v>
      </c>
      <c r="AY237" s="105">
        <f>_xll.GetPrice($AY$9,,"MID",$A237)</f>
        <v>460</v>
      </c>
      <c r="AZ237" s="105">
        <f>_xll.GetPrice($AZ$9,,"LOW",$A237)</f>
        <v>390</v>
      </c>
      <c r="BA237" s="105">
        <f>_xll.GetPrice($BA$9,,"HIGH",$A237)</f>
        <v>430</v>
      </c>
      <c r="BB237" s="105">
        <f>_xll.GetPrice($BB$9,,"MID",$A237)</f>
        <v>410</v>
      </c>
      <c r="BC237" s="175">
        <f>_xll.GetPrice($BC$9,,"LOW",$A237+3)</f>
        <v>2530</v>
      </c>
      <c r="BD237" s="58">
        <f>_xll.GetPrice($BD$9,,"HIGH",$A237+3)</f>
        <v>2700</v>
      </c>
      <c r="BE237" s="58">
        <f>_xll.GetPrice($BE$9,,"MID",$A237+3)</f>
        <v>2615</v>
      </c>
      <c r="BH237" s="196">
        <f>_xll.GetPrice($BH$9,"WeeklyAverage","MID",$A237)</f>
        <v>334.5</v>
      </c>
      <c r="BI237" s="58">
        <f>_xll.GetPrice($BI$9,,"MID",$A237)</f>
        <v>440</v>
      </c>
      <c r="BJ237" s="58">
        <f>_xll.GetPrice($BJ$9,,"MID",$A237)</f>
        <v>35900</v>
      </c>
      <c r="BK237" s="58">
        <f>_xll.GetPrice($BK$9,,"MID",$A237)</f>
        <v>450.92</v>
      </c>
      <c r="BL237" s="182"/>
      <c r="BM237" s="58">
        <f>_xll.GetPrice($BM$9,,"MID",$A237)</f>
        <v>311</v>
      </c>
      <c r="BN237" s="175">
        <f>_xll.GetPrice($BN$9,,"MID",$A237)</f>
        <v>405</v>
      </c>
      <c r="BO237" s="58">
        <f>_xll.GetPrice($BO$9,,"MID",$A237)</f>
        <v>260</v>
      </c>
      <c r="BP237" s="58">
        <f>_xll.GetPrice($BP$9,,"MID",$A237)</f>
        <v>350</v>
      </c>
      <c r="BQ237" s="58">
        <f>_xll.GetPrice($BQ$9,,"MID",$A237)</f>
        <v>400</v>
      </c>
      <c r="BR237" s="19">
        <f>_xll.GetPrice($BR$9,"WeeklyAverage","MID",$A237)</f>
        <v>361.94</v>
      </c>
      <c r="BS237" s="198">
        <f>_xll.GetPrice($BS$9,,"MID",$A237)</f>
        <v>260</v>
      </c>
      <c r="BT237" s="156">
        <f>_xll.GetPrice($BT$9,,"MID",$A237)</f>
        <v>375</v>
      </c>
      <c r="BU237" s="165">
        <f>_xll.GetPrice($BU$9,,"LOW",$A237)</f>
        <v>550</v>
      </c>
      <c r="BV237" s="198">
        <f>_xll.GetPrice($BV$9,,"HIGH",$A237)</f>
        <v>575</v>
      </c>
      <c r="BW237" s="198">
        <f>_xll.GetPrice($BW$9,,"MID",$A237)</f>
        <v>562.5</v>
      </c>
      <c r="BX237" s="198">
        <f>_xll.GetPrice($BX$9,,"LOW",$A237)</f>
        <v>1050</v>
      </c>
      <c r="BY237" s="198">
        <f>_xll.GetPrice($BY$9,,"HIGH",$A237)</f>
        <v>1100</v>
      </c>
      <c r="BZ237" s="198">
        <f>_xll.GetPrice($BZ$9,,"MID",$A237)</f>
        <v>1075</v>
      </c>
    </row>
    <row r="238" spans="1:78" x14ac:dyDescent="0.35">
      <c r="A238" s="215">
        <f t="shared" si="2"/>
        <v>44778</v>
      </c>
      <c r="B238" s="95">
        <f>_xll.GetPrice($B$9,,"MID",$A238)</f>
        <v>360</v>
      </c>
      <c r="C238" s="95">
        <f>_xll.GetPrice($C$9,,"MID",$A238)</f>
        <v>365</v>
      </c>
      <c r="D238" s="95">
        <f>_xll.GetPrice($D$9,,"MID",$A238)</f>
        <v>355</v>
      </c>
      <c r="E238" s="95">
        <f>_xll.GetPrice($E$9,,"MID",$A238)</f>
        <v>345</v>
      </c>
      <c r="F238" s="95">
        <f>_xll.GetPrice($F$9,,"MID",$A238)</f>
        <v>460</v>
      </c>
      <c r="G238" s="95">
        <f>_xll.GetPrice($G$9,,"MID",$A238)</f>
        <v>440</v>
      </c>
      <c r="H238" s="95">
        <f>_xll.GetPrice($H$9,,"MID",$A238)</f>
        <v>440</v>
      </c>
      <c r="I238" s="95">
        <f>_xll.GetPrice($I$9,,"MID",$A238)</f>
        <v>534</v>
      </c>
      <c r="J238" s="95">
        <f>_xll.GetPrice($J$9,,"MID",$A238)</f>
        <v>480</v>
      </c>
      <c r="K238" s="95">
        <f>_xll.GetPrice($K$9,,"MID",$A238)</f>
        <v>471</v>
      </c>
      <c r="L238" s="95">
        <f>_xll.GetPrice($L$9,,"MID",$A238)</f>
        <v>445</v>
      </c>
      <c r="M238" s="95">
        <f>_xll.GetPrice($M$9,,"MID",$A238)</f>
        <v>475</v>
      </c>
      <c r="N238" s="95">
        <f>_xll.GetPrice($N$9,,"MID",$A238)</f>
        <v>490</v>
      </c>
      <c r="O238" s="95">
        <f>_xll.GetPrice($O$9,,"MID",$A238)</f>
        <v>445</v>
      </c>
      <c r="P238" s="192">
        <f>_xll.GetPrice($P$9,,"MID",$A238)</f>
        <v>295</v>
      </c>
      <c r="Q238" s="70">
        <f>_xll.GetPrice($Q$9,,"MID",$A238)</f>
        <v>305</v>
      </c>
      <c r="R238" s="70">
        <f>_xll.GetPrice($R$9,,"MID",$A238)</f>
        <v>310</v>
      </c>
      <c r="S238" s="70">
        <f>_xll.GetPrice($S$9,,"MID",$A238)</f>
        <v>147</v>
      </c>
      <c r="T238" s="70">
        <f>_xll.GetPrice($T$9,,"MID",$A238)</f>
        <v>440</v>
      </c>
      <c r="U238" s="70">
        <f>_xll.GetPrice($U$9,,"MID",$A238)</f>
        <v>325</v>
      </c>
      <c r="V238" s="70">
        <f>_xll.GetPrice($V$9,,"MID",$A238)</f>
        <v>440</v>
      </c>
      <c r="W238" s="188">
        <f>_xll.GetPrice($W$9,,"LOW",$A238)</f>
        <v>500</v>
      </c>
      <c r="X238" s="105">
        <f>_xll.GetPrice($X$9,,"HIGH",$A238)</f>
        <v>520</v>
      </c>
      <c r="Y238" s="105">
        <f>_xll.GetPrice($Y$9,,"MID",$A238)</f>
        <v>510</v>
      </c>
      <c r="Z238" s="105">
        <f>_xll.GetPrice($Z$9,,"MID",$A238)</f>
        <v>447.5</v>
      </c>
      <c r="AA238" s="105">
        <f>_xll.GetPrice($AA$9,,"MID",$A238)</f>
        <v>485</v>
      </c>
      <c r="AB238" s="105">
        <f>_xll.GetPrice($AB$9,,"LOW",$A238)</f>
        <v>260</v>
      </c>
      <c r="AC238" s="105">
        <f>_xll.GetPrice($AC$9,,"HIGH",$A238)</f>
        <v>270</v>
      </c>
      <c r="AD238" s="105">
        <f>_xll.GetPrice($AD$9,,"MID",$A238)</f>
        <v>265</v>
      </c>
      <c r="AE238" s="188">
        <f>_xll.GetPrice($AE$9,,"MID",$A238)</f>
        <v>333</v>
      </c>
      <c r="AF238" s="105">
        <f>_xll.GetPrice($AF$9,,"MID",$A238)</f>
        <v>348</v>
      </c>
      <c r="AG238" s="105">
        <f>_xll.GetPrice($AG$9,,"MID",$A238)</f>
        <v>350</v>
      </c>
      <c r="AH238" s="105">
        <f>_xll.GetPrice($AH$9,,"MID",$A238)</f>
        <v>372.5</v>
      </c>
      <c r="AI238" s="105">
        <f>_xll.GetPrice($AI$9,,"MID",$A238)</f>
        <v>245</v>
      </c>
      <c r="AK238" s="105">
        <f>_xll.GetPrice($AK$9,,"MID",$A238)</f>
        <v>170</v>
      </c>
      <c r="AL238" s="105">
        <f>_xll.GetPrice($AL$9,,"MID",$A238)</f>
        <v>217.5</v>
      </c>
      <c r="AM238" s="105">
        <f>_xll.GetPrice($AM$9,,"MID",$A238)</f>
        <v>237.5</v>
      </c>
      <c r="AN238" s="105">
        <f>_xll.GetPrice($AN$9,,"MID",$A238)</f>
        <v>319.02999999999997</v>
      </c>
      <c r="AO238" s="105">
        <f>_xll.GetPrice($AO$9,,"MID",$A238)</f>
        <v>341</v>
      </c>
      <c r="AP238" s="105">
        <f>_xll.GetPrice($AP$9,,"LOW",$A238)</f>
        <v>410</v>
      </c>
      <c r="AQ238" s="105">
        <f>_xll.GetPrice($AQ$9,,"HIGH",$A238)</f>
        <v>450</v>
      </c>
      <c r="AR238" s="105">
        <f>_xll.GetPrice(AR$9,,"MID",$A238)</f>
        <v>430</v>
      </c>
      <c r="AS238" s="105">
        <f>_xll.GetPrice($AS$9,,"MID",A238+3)</f>
        <v>6800</v>
      </c>
      <c r="AT238" s="105">
        <f>_xll.GetPrice($AT$9,,"MID",A238+3)</f>
        <v>370</v>
      </c>
      <c r="AU238" s="199">
        <f>_xll.GetPrice($AU$9,"WeeklyAverage","MID",$A238)</f>
        <v>353.03</v>
      </c>
      <c r="AV238" s="105">
        <f>_xll.GetPrice($AV$9,,"MID",$A238)</f>
        <v>380</v>
      </c>
      <c r="AW238" s="105">
        <f>_xll.GetPrice($AW$9,,"LOW",$A238)</f>
        <v>400</v>
      </c>
      <c r="AX238" s="105">
        <f>_xll.GetPrice($AX$9,,"HIGH",$A238)</f>
        <v>450</v>
      </c>
      <c r="AY238" s="105">
        <f>_xll.GetPrice($AY$9,,"MID",$A238)</f>
        <v>425</v>
      </c>
      <c r="AZ238" s="105">
        <f>_xll.GetPrice($AZ$9,,"LOW",$A238)</f>
        <v>350</v>
      </c>
      <c r="BA238" s="105">
        <f>_xll.GetPrice($BA$9,,"HIGH",$A238)</f>
        <v>400</v>
      </c>
      <c r="BB238" s="105">
        <f>_xll.GetPrice($BB$9,,"MID",$A238)</f>
        <v>375</v>
      </c>
      <c r="BC238" s="175">
        <f>_xll.GetPrice($BC$9,,"LOW",$A238+3)</f>
        <v>2630</v>
      </c>
      <c r="BD238" s="58">
        <f>_xll.GetPrice($BD$9,,"HIGH",$A238+3)</f>
        <v>2770</v>
      </c>
      <c r="BE238" s="58">
        <f>_xll.GetPrice($BE$9,,"MID",$A238+3)</f>
        <v>2700</v>
      </c>
      <c r="BH238" s="196">
        <f>_xll.GetPrice($BH$9,"WeeklyAverage","MID",$A238)</f>
        <v>325.3</v>
      </c>
      <c r="BI238" s="58">
        <f>_xll.GetPrice($BI$9,,"MID",$A238)</f>
        <v>468.5</v>
      </c>
      <c r="BJ238" s="58">
        <f>_xll.GetPrice($BJ$9,,"MID",$A238)</f>
        <v>36600</v>
      </c>
      <c r="BK238" s="58">
        <f>_xll.GetPrice($BK$9,,"MID",$A238)</f>
        <v>458.88</v>
      </c>
      <c r="BL238" s="182"/>
      <c r="BM238" s="58">
        <f>_xll.GetPrice($BM$9,,"MID",$A238)</f>
        <v>321</v>
      </c>
      <c r="BN238" s="175">
        <f>_xll.GetPrice($BN$9,,"MID",$A238)</f>
        <v>405</v>
      </c>
      <c r="BO238" s="58">
        <f>_xll.GetPrice($BO$9,,"MID",$A238)</f>
        <v>260</v>
      </c>
      <c r="BP238" s="58">
        <f>_xll.GetPrice($BP$9,,"MID",$A238)</f>
        <v>350</v>
      </c>
      <c r="BQ238" s="58">
        <f>_xll.GetPrice($BQ$9,,"MID",$A238)</f>
        <v>350</v>
      </c>
      <c r="BR238" s="19">
        <f>_xll.GetPrice($BR$9,"WeeklyAverage","MID",$A238)</f>
        <v>360.58</v>
      </c>
      <c r="BS238" s="198">
        <f>_xll.GetPrice($BS$9,,"MID",$A238)</f>
        <v>260</v>
      </c>
      <c r="BT238" s="156">
        <f>_xll.GetPrice($BT$9,,"MID",$A238)</f>
        <v>385</v>
      </c>
      <c r="BU238" s="165">
        <f>_xll.GetPrice($BU$9,,"LOW",$A238)</f>
        <v>500</v>
      </c>
      <c r="BV238" s="198">
        <f>_xll.GetPrice($BV$9,,"HIGH",$A238)</f>
        <v>530</v>
      </c>
      <c r="BW238" s="198">
        <f>_xll.GetPrice($BW$9,,"MID",$A238)</f>
        <v>515</v>
      </c>
      <c r="BX238" s="198">
        <f>_xll.GetPrice($BX$9,,"LOW",$A238)</f>
        <v>1050</v>
      </c>
      <c r="BY238" s="198">
        <f>_xll.GetPrice($BY$9,,"HIGH",$A238)</f>
        <v>1100</v>
      </c>
      <c r="BZ238" s="198">
        <f>_xll.GetPrice($BZ$9,,"MID",$A238)</f>
        <v>1075</v>
      </c>
    </row>
    <row r="239" spans="1:78" x14ac:dyDescent="0.35">
      <c r="A239" s="215">
        <f t="shared" si="2"/>
        <v>44785</v>
      </c>
      <c r="B239" s="95">
        <f>_xll.GetPrice($B$9,,"MID",$A239)</f>
        <v>330</v>
      </c>
      <c r="C239" s="95">
        <f>_xll.GetPrice($C$9,,"MID",$A239)</f>
        <v>345</v>
      </c>
      <c r="D239" s="95">
        <f>_xll.GetPrice($D$9,,"MID",$A239)</f>
        <v>325</v>
      </c>
      <c r="E239" s="95">
        <f>_xll.GetPrice($E$9,,"MID",$A239)</f>
        <v>315</v>
      </c>
      <c r="F239" s="95">
        <f>_xll.GetPrice($F$9,,"MID",$A239)</f>
        <v>435</v>
      </c>
      <c r="G239" s="95">
        <f>_xll.GetPrice($G$9,,"MID",$A239)</f>
        <v>420</v>
      </c>
      <c r="H239" s="95">
        <f>_xll.GetPrice($H$9,,"MID",$A239)</f>
        <v>420</v>
      </c>
      <c r="I239" s="95">
        <f>_xll.GetPrice($I$9,,"MID",$A239)</f>
        <v>514</v>
      </c>
      <c r="J239" s="95">
        <f>_xll.GetPrice($J$9,,"MID",$A239)</f>
        <v>410</v>
      </c>
      <c r="K239" s="95">
        <f>_xll.GetPrice($K$9,,"MID",$A239)</f>
        <v>401</v>
      </c>
      <c r="L239" s="95">
        <f>_xll.GetPrice($L$9,,"MID",$A239)</f>
        <v>375</v>
      </c>
      <c r="M239" s="95">
        <f>_xll.GetPrice($M$9,,"MID",$A239)</f>
        <v>405</v>
      </c>
      <c r="N239" s="95">
        <f>_xll.GetPrice($N$9,,"MID",$A239)</f>
        <v>420</v>
      </c>
      <c r="O239" s="95">
        <f>_xll.GetPrice($O$9,,"MID",$A239)</f>
        <v>375</v>
      </c>
      <c r="P239" s="192">
        <f>_xll.GetPrice($P$9,,"MID",$A239)</f>
        <v>329</v>
      </c>
      <c r="Q239" s="70">
        <f>_xll.GetPrice($Q$9,,"MID",$A239)</f>
        <v>305</v>
      </c>
      <c r="R239" s="70">
        <f>_xll.GetPrice($R$9,,"MID",$A239)</f>
        <v>344</v>
      </c>
      <c r="S239" s="70">
        <f>_xll.GetPrice($S$9,,"MID",$A239)</f>
        <v>122</v>
      </c>
      <c r="T239" s="70">
        <f>_xll.GetPrice($T$9,,"MID",$A239)</f>
        <v>420</v>
      </c>
      <c r="U239" s="70">
        <f>_xll.GetPrice($U$9,,"MID",$A239)</f>
        <v>305</v>
      </c>
      <c r="V239" s="70">
        <f>_xll.GetPrice($V$9,,"MID",$A239)</f>
        <v>370</v>
      </c>
      <c r="W239" s="188">
        <f>_xll.GetPrice($W$9,,"LOW",$A239)</f>
        <v>500</v>
      </c>
      <c r="X239" s="105">
        <f>_xll.GetPrice($X$9,,"HIGH",$A239)</f>
        <v>520</v>
      </c>
      <c r="Y239" s="105">
        <f>_xll.GetPrice($Y$9,,"MID",$A239)</f>
        <v>510</v>
      </c>
      <c r="Z239" s="105">
        <f>_xll.GetPrice($Z$9,,"MID",$A239)</f>
        <v>437.5</v>
      </c>
      <c r="AA239" s="105">
        <f>_xll.GetPrice($AA$9,,"MID",$A239)</f>
        <v>485</v>
      </c>
      <c r="AB239" s="105">
        <f>_xll.GetPrice($AB$9,,"LOW",$A239)</f>
        <v>260</v>
      </c>
      <c r="AC239" s="105">
        <f>_xll.GetPrice($AC$9,,"HIGH",$A239)</f>
        <v>270</v>
      </c>
      <c r="AD239" s="105">
        <f>_xll.GetPrice($AD$9,,"MID",$A239)</f>
        <v>265</v>
      </c>
      <c r="AE239" s="188">
        <f>_xll.GetPrice($AE$9,,"MID",$A239)</f>
        <v>354.5</v>
      </c>
      <c r="AF239" s="105">
        <f>_xll.GetPrice($AF$9,,"MID",$A239)</f>
        <v>369.5</v>
      </c>
      <c r="AG239" s="105">
        <f>_xll.GetPrice($AG$9,,"MID",$A239)</f>
        <v>350</v>
      </c>
      <c r="AH239" s="105">
        <f>_xll.GetPrice($AH$9,,"MID",$A239)</f>
        <v>372.5</v>
      </c>
      <c r="AI239" s="105">
        <f>_xll.GetPrice($AI$9,,"MID",$A239)</f>
        <v>245</v>
      </c>
      <c r="AK239" s="105">
        <f>_xll.GetPrice($AK$9,,"MID",$A239)</f>
        <v>180</v>
      </c>
      <c r="AL239" s="105">
        <f>_xll.GetPrice($AL$9,,"MID",$A239)</f>
        <v>227.5</v>
      </c>
      <c r="AM239" s="105">
        <f>_xll.GetPrice($AM$9,,"MID",$A239)</f>
        <v>247.5</v>
      </c>
      <c r="AN239" s="105">
        <f>_xll.GetPrice($AN$9,,"MID",$A239)</f>
        <v>350.09</v>
      </c>
      <c r="AO239" s="105">
        <f>_xll.GetPrice($AO$9,,"MID",$A239)</f>
        <v>363</v>
      </c>
      <c r="AP239" s="105">
        <f>_xll.GetPrice($AP$9,,"LOW",$A239)</f>
        <v>410</v>
      </c>
      <c r="AQ239" s="105">
        <f>_xll.GetPrice($AQ$9,,"HIGH",$A239)</f>
        <v>450</v>
      </c>
      <c r="AR239" s="105">
        <f>_xll.GetPrice(AR$9,,"MID",$A239)</f>
        <v>430</v>
      </c>
      <c r="AS239" s="105">
        <f>_xll.GetPrice($AS$9,,"MID",A239+3)</f>
        <v>7027.5</v>
      </c>
      <c r="AT239" s="105">
        <f>_xll.GetPrice($AT$9,,"MID",A239+3)</f>
        <v>370</v>
      </c>
      <c r="AU239" s="199">
        <f>_xll.GetPrice($AU$9,"WeeklyAverage","MID",$A239)</f>
        <v>384.39</v>
      </c>
      <c r="AV239" s="105">
        <f>_xll.GetPrice($AV$9,,"MID",$A239)</f>
        <v>402</v>
      </c>
      <c r="AW239" s="105">
        <f>_xll.GetPrice($AW$9,,"LOW",$A239)</f>
        <v>400</v>
      </c>
      <c r="AX239" s="105">
        <f>_xll.GetPrice($AX$9,,"HIGH",$A239)</f>
        <v>450</v>
      </c>
      <c r="AY239" s="105">
        <f>_xll.GetPrice($AY$9,,"MID",$A239)</f>
        <v>425</v>
      </c>
      <c r="AZ239" s="105">
        <f>_xll.GetPrice($AZ$9,,"LOW",$A239)</f>
        <v>350</v>
      </c>
      <c r="BA239" s="105">
        <f>_xll.GetPrice($BA$9,,"HIGH",$A239)</f>
        <v>400</v>
      </c>
      <c r="BB239" s="105">
        <f>_xll.GetPrice($BB$9,,"MID",$A239)</f>
        <v>375</v>
      </c>
      <c r="BC239" s="175">
        <f>_xll.GetPrice($BC$9,,"LOW",$A239+3)</f>
        <v>2930</v>
      </c>
      <c r="BD239" s="58">
        <f>_xll.GetPrice($BD$9,,"HIGH",$A239+3)</f>
        <v>3100</v>
      </c>
      <c r="BE239" s="58">
        <f>_xll.GetPrice($BE$9,,"MID",$A239+3)</f>
        <v>3015</v>
      </c>
      <c r="BH239" s="196">
        <f>_xll.GetPrice($BH$9,"WeeklyAverage","MID",$A239)</f>
        <v>332.13</v>
      </c>
      <c r="BI239" s="58">
        <f>_xll.GetPrice($BI$9,,"MID",$A239)</f>
        <v>470</v>
      </c>
      <c r="BJ239" s="58">
        <f>_xll.GetPrice($BJ$9,,"MID",$A239)</f>
        <v>36400</v>
      </c>
      <c r="BK239" s="58">
        <f>_xll.GetPrice($BK$9,,"MID",$A239)</f>
        <v>481.25</v>
      </c>
      <c r="BL239" s="182"/>
      <c r="BM239" s="58">
        <f>_xll.GetPrice($BM$9,,"MID",$A239)</f>
        <v>346</v>
      </c>
      <c r="BN239" s="175">
        <f>_xll.GetPrice($BN$9,,"MID",$A239)</f>
        <v>405</v>
      </c>
      <c r="BO239" s="58">
        <f>_xll.GetPrice($BO$9,,"MID",$A239)</f>
        <v>260</v>
      </c>
      <c r="BP239" s="58">
        <f>_xll.GetPrice($BP$9,,"MID",$A239)</f>
        <v>330</v>
      </c>
      <c r="BQ239" s="58">
        <f>_xll.GetPrice($BQ$9,,"MID",$A239)</f>
        <v>350</v>
      </c>
      <c r="BR239" s="19">
        <f>_xll.GetPrice($BR$9,"WeeklyAverage","MID",$A239)</f>
        <v>390.05</v>
      </c>
      <c r="BS239" s="198">
        <f>_xll.GetPrice($BS$9,,"MID",$A239)</f>
        <v>260</v>
      </c>
      <c r="BT239" s="156">
        <f>_xll.GetPrice($BT$9,,"MID",$A239)</f>
        <v>390</v>
      </c>
      <c r="BU239" s="165">
        <f>_xll.GetPrice($BU$9,,"LOW",$A239)</f>
        <v>500</v>
      </c>
      <c r="BV239" s="198">
        <f>_xll.GetPrice($BV$9,,"HIGH",$A239)</f>
        <v>530</v>
      </c>
      <c r="BW239" s="198">
        <f>_xll.GetPrice($BW$9,,"MID",$A239)</f>
        <v>515</v>
      </c>
      <c r="BX239" s="198">
        <f>_xll.GetPrice($BX$9,,"LOW",$A239)</f>
        <v>1000</v>
      </c>
      <c r="BY239" s="198">
        <f>_xll.GetPrice($BY$9,,"HIGH",$A239)</f>
        <v>1050</v>
      </c>
      <c r="BZ239" s="198">
        <f>_xll.GetPrice($BZ$9,,"MID",$A239)</f>
        <v>1025</v>
      </c>
    </row>
    <row r="240" spans="1:78" x14ac:dyDescent="0.35">
      <c r="A240" s="215">
        <f t="shared" si="2"/>
        <v>44792</v>
      </c>
      <c r="B240" s="95">
        <f>_xll.GetPrice($B$9,,"MID",$A240)</f>
        <v>330</v>
      </c>
      <c r="C240" s="95">
        <f>_xll.GetPrice($C$9,,"MID",$A240)</f>
        <v>345</v>
      </c>
      <c r="D240" s="95">
        <f>_xll.GetPrice($D$9,,"MID",$A240)</f>
        <v>325</v>
      </c>
      <c r="E240" s="95">
        <f>_xll.GetPrice($E$9,,"MID",$A240)</f>
        <v>315</v>
      </c>
      <c r="F240" s="95">
        <f>_xll.GetPrice($F$9,,"MID",$A240)</f>
        <v>435</v>
      </c>
      <c r="G240" s="95">
        <f>_xll.GetPrice($G$9,,"MID",$A240)</f>
        <v>420</v>
      </c>
      <c r="H240" s="95">
        <f>_xll.GetPrice($H$9,,"MID",$A240)</f>
        <v>420</v>
      </c>
      <c r="I240" s="95">
        <f>_xll.GetPrice($I$9,,"MID",$A240)</f>
        <v>514</v>
      </c>
      <c r="J240" s="95">
        <f>_xll.GetPrice($J$9,,"MID",$A240)</f>
        <v>410</v>
      </c>
      <c r="K240" s="95">
        <f>_xll.GetPrice($K$9,,"MID",$A240)</f>
        <v>401</v>
      </c>
      <c r="L240" s="95">
        <f>_xll.GetPrice($L$9,,"MID",$A240)</f>
        <v>375</v>
      </c>
      <c r="M240" s="95">
        <f>_xll.GetPrice($M$9,,"MID",$A240)</f>
        <v>405</v>
      </c>
      <c r="N240" s="95">
        <f>_xll.GetPrice($N$9,,"MID",$A240)</f>
        <v>420</v>
      </c>
      <c r="O240" s="95">
        <f>_xll.GetPrice($O$9,,"MID",$A240)</f>
        <v>375</v>
      </c>
      <c r="P240" s="192">
        <f>_xll.GetPrice($P$9,,"MID",$A240)</f>
        <v>360</v>
      </c>
      <c r="Q240" s="70">
        <f>_xll.GetPrice($Q$9,,"MID",$A240)</f>
        <v>340</v>
      </c>
      <c r="R240" s="70">
        <f>_xll.GetPrice($R$9,,"MID",$A240)</f>
        <v>375</v>
      </c>
      <c r="S240" s="70">
        <f>_xll.GetPrice($S$9,,"MID",$A240)</f>
        <v>130</v>
      </c>
      <c r="T240" s="70">
        <f>_xll.GetPrice($T$9,,"MID",$A240)</f>
        <v>420</v>
      </c>
      <c r="U240" s="70">
        <f>_xll.GetPrice($U$9,,"MID",$A240)</f>
        <v>305</v>
      </c>
      <c r="V240" s="70">
        <f>_xll.GetPrice($V$9,,"MID",$A240)</f>
        <v>370</v>
      </c>
      <c r="W240" s="188">
        <f>_xll.GetPrice($W$9,,"LOW",$A240)</f>
        <v>500</v>
      </c>
      <c r="X240" s="105">
        <f>_xll.GetPrice($X$9,,"HIGH",$A240)</f>
        <v>520</v>
      </c>
      <c r="Y240" s="105">
        <f>_xll.GetPrice($Y$9,,"MID",$A240)</f>
        <v>510</v>
      </c>
      <c r="Z240" s="105">
        <f>_xll.GetPrice($Z$9,,"MID",$A240)</f>
        <v>437.5</v>
      </c>
      <c r="AA240" s="105">
        <f>_xll.GetPrice($AA$9,,"MID",$A240)</f>
        <v>485</v>
      </c>
      <c r="AB240" s="105">
        <f>_xll.GetPrice($AB$9,,"LOW",$A240)</f>
        <v>260</v>
      </c>
      <c r="AC240" s="105">
        <f>_xll.GetPrice($AC$9,,"HIGH",$A240)</f>
        <v>270</v>
      </c>
      <c r="AD240" s="105">
        <f>_xll.GetPrice($AD$9,,"MID",$A240)</f>
        <v>265</v>
      </c>
      <c r="AE240" s="188">
        <f>_xll.GetPrice($AE$9,,"MID",$A240)</f>
        <v>362.5</v>
      </c>
      <c r="AF240" s="105">
        <f>_xll.GetPrice($AF$9,,"MID",$A240)</f>
        <v>380</v>
      </c>
      <c r="AG240" s="105">
        <f>_xll.GetPrice($AG$9,,"MID",$A240)</f>
        <v>357.5</v>
      </c>
      <c r="AH240" s="105">
        <f>_xll.GetPrice($AH$9,,"MID",$A240)</f>
        <v>362.5</v>
      </c>
      <c r="AI240" s="105">
        <f>_xll.GetPrice($AI$9,,"MID",$A240)</f>
        <v>275</v>
      </c>
      <c r="AK240" s="105">
        <f>_xll.GetPrice($AK$9,,"MID",$A240)</f>
        <v>190</v>
      </c>
      <c r="AL240" s="105">
        <f>_xll.GetPrice($AL$9,,"MID",$A240)</f>
        <v>227.5</v>
      </c>
      <c r="AM240" s="105">
        <f>_xll.GetPrice($AM$9,,"MID",$A240)</f>
        <v>247.5</v>
      </c>
      <c r="AN240" s="105">
        <f>_xll.GetPrice($AN$9,,"MID",$A240)</f>
        <v>359.18</v>
      </c>
      <c r="AO240" s="105">
        <f>_xll.GetPrice($AO$9,,"MID",$A240)</f>
        <v>383.5</v>
      </c>
      <c r="AP240" s="105">
        <f>_xll.GetPrice($AP$9,,"LOW",$A240)</f>
        <v>410</v>
      </c>
      <c r="AQ240" s="105">
        <f>_xll.GetPrice($AQ$9,,"HIGH",$A240)</f>
        <v>450</v>
      </c>
      <c r="AR240" s="105">
        <f>_xll.GetPrice(AR$9,,"MID",$A240)</f>
        <v>430</v>
      </c>
      <c r="AS240" s="105">
        <f>_xll.GetPrice($AS$9,,"MID",A240+3)</f>
        <v>6865</v>
      </c>
      <c r="AT240" s="105">
        <f>_xll.GetPrice($AT$9,,"MID",A240+3)</f>
        <v>365</v>
      </c>
      <c r="AU240" s="199">
        <f>_xll.GetPrice($AU$9,"WeeklyAverage","MID",$A240)</f>
        <v>393.18</v>
      </c>
      <c r="AV240" s="105">
        <f>_xll.GetPrice($AV$9,,"MID",$A240)</f>
        <v>417.5</v>
      </c>
      <c r="AW240" s="105">
        <f>_xll.GetPrice($AW$9,,"LOW",$A240)</f>
        <v>400</v>
      </c>
      <c r="AX240" s="105">
        <f>_xll.GetPrice($AX$9,,"HIGH",$A240)</f>
        <v>450</v>
      </c>
      <c r="AY240" s="105">
        <f>_xll.GetPrice($AY$9,,"MID",$A240)</f>
        <v>425</v>
      </c>
      <c r="AZ240" s="105">
        <f>_xll.GetPrice($AZ$9,,"LOW",$A240)</f>
        <v>350</v>
      </c>
      <c r="BA240" s="105">
        <f>_xll.GetPrice($BA$9,,"HIGH",$A240)</f>
        <v>400</v>
      </c>
      <c r="BB240" s="105">
        <f>_xll.GetPrice($BB$9,,"MID",$A240)</f>
        <v>375</v>
      </c>
      <c r="BC240" s="175">
        <f>_xll.GetPrice($BC$9,,"LOW",$A240+3)</f>
        <v>3180</v>
      </c>
      <c r="BD240" s="58">
        <f>_xll.GetPrice($BD$9,,"HIGH",$A240+3)</f>
        <v>3450</v>
      </c>
      <c r="BE240" s="58">
        <f>_xll.GetPrice($BE$9,,"MID",$A240+3)</f>
        <v>3315</v>
      </c>
      <c r="BH240" s="196">
        <f>_xll.GetPrice($BH$9,"WeeklyAverage","MID",$A240)</f>
        <v>349.2</v>
      </c>
      <c r="BI240" s="58">
        <f>_xll.GetPrice($BI$9,,"MID",$A240)</f>
        <v>475</v>
      </c>
      <c r="BJ240" s="58">
        <f>_xll.GetPrice($BJ$9,,"MID",$A240)</f>
        <v>36300</v>
      </c>
      <c r="BK240" s="58">
        <f>_xll.GetPrice($BK$9,,"MID",$A240)</f>
        <v>498.92</v>
      </c>
      <c r="BL240" s="182"/>
      <c r="BM240" s="58">
        <f>_xll.GetPrice($BM$9,,"MID",$A240)</f>
        <v>354</v>
      </c>
      <c r="BN240" s="175">
        <f>_xll.GetPrice($BN$9,,"MID",$A240)</f>
        <v>397.5</v>
      </c>
      <c r="BO240" s="58">
        <f>_xll.GetPrice($BO$9,,"MID",$A240)</f>
        <v>290</v>
      </c>
      <c r="BP240" s="58">
        <f>_xll.GetPrice($BP$9,,"MID",$A240)</f>
        <v>330</v>
      </c>
      <c r="BQ240" s="58">
        <f>_xll.GetPrice($BQ$9,,"MID",$A240)</f>
        <v>350</v>
      </c>
      <c r="BR240" s="19">
        <f>_xll.GetPrice($BR$9,"WeeklyAverage","MID",$A240)</f>
        <v>398.84</v>
      </c>
      <c r="BS240" s="198">
        <f>_xll.GetPrice($BS$9,,"MID",$A240)</f>
        <v>275</v>
      </c>
      <c r="BT240" s="156">
        <f>_xll.GetPrice($BT$9,,"MID",$A240)</f>
        <v>410</v>
      </c>
      <c r="BU240" s="165">
        <f>_xll.GetPrice($BU$9,,"LOW",$A240)</f>
        <v>350</v>
      </c>
      <c r="BV240" s="198">
        <f>_xll.GetPrice($BV$9,,"HIGH",$A240)</f>
        <v>400</v>
      </c>
      <c r="BW240" s="198">
        <f>_xll.GetPrice($BW$9,,"MID",$A240)</f>
        <v>375</v>
      </c>
      <c r="BX240" s="198">
        <f>_xll.GetPrice($BX$9,,"LOW",$A240)</f>
        <v>1000</v>
      </c>
      <c r="BY240" s="198">
        <f>_xll.GetPrice($BY$9,,"HIGH",$A240)</f>
        <v>1050</v>
      </c>
      <c r="BZ240" s="198">
        <f>_xll.GetPrice($BZ$9,,"MID",$A240)</f>
        <v>1025</v>
      </c>
    </row>
    <row r="241" spans="1:78" x14ac:dyDescent="0.35">
      <c r="A241" s="215">
        <f t="shared" si="2"/>
        <v>44799</v>
      </c>
      <c r="B241" s="95">
        <f>_xll.GetPrice($B$9,,"MID",$A241)</f>
        <v>330</v>
      </c>
      <c r="C241" s="95">
        <f>_xll.GetPrice($C$9,,"MID",$A241)</f>
        <v>345</v>
      </c>
      <c r="D241" s="95">
        <f>_xll.GetPrice($D$9,,"MID",$A241)</f>
        <v>325</v>
      </c>
      <c r="E241" s="95">
        <f>_xll.GetPrice($E$9,,"MID",$A241)</f>
        <v>315</v>
      </c>
      <c r="F241" s="95">
        <f>_xll.GetPrice($F$9,,"MID",$A241)</f>
        <v>435</v>
      </c>
      <c r="G241" s="95">
        <f>_xll.GetPrice($G$9,,"MID",$A241)</f>
        <v>420</v>
      </c>
      <c r="H241" s="95">
        <f>_xll.GetPrice($H$9,,"MID",$A241)</f>
        <v>420</v>
      </c>
      <c r="I241" s="95">
        <f>_xll.GetPrice($I$9,,"MID",$A241)</f>
        <v>514</v>
      </c>
      <c r="J241" s="95">
        <f>_xll.GetPrice($J$9,,"MID",$A241)</f>
        <v>410</v>
      </c>
      <c r="K241" s="95">
        <f>_xll.GetPrice($K$9,,"MID",$A241)</f>
        <v>401</v>
      </c>
      <c r="L241" s="95">
        <f>_xll.GetPrice($L$9,,"MID",$A241)</f>
        <v>375</v>
      </c>
      <c r="M241" s="95">
        <f>_xll.GetPrice($M$9,,"MID",$A241)</f>
        <v>405</v>
      </c>
      <c r="N241" s="95">
        <f>_xll.GetPrice($N$9,,"MID",$A241)</f>
        <v>420</v>
      </c>
      <c r="O241" s="95">
        <f>_xll.GetPrice($O$9,,"MID",$A241)</f>
        <v>375</v>
      </c>
      <c r="P241" s="192">
        <f>_xll.GetPrice($P$9,,"MID",$A241)</f>
        <v>366</v>
      </c>
      <c r="Q241" s="70">
        <f>_xll.GetPrice($Q$9,,"MID",$A241)</f>
        <v>345</v>
      </c>
      <c r="R241" s="70">
        <f>_xll.GetPrice($R$9,,"MID",$A241)</f>
        <v>386</v>
      </c>
      <c r="S241" s="70">
        <f>_xll.GetPrice($S$9,,"MID",$A241)</f>
        <v>130</v>
      </c>
      <c r="T241" s="70">
        <f>_xll.GetPrice($T$9,,"MID",$A241)</f>
        <v>420</v>
      </c>
      <c r="U241" s="70">
        <f>_xll.GetPrice($U$9,,"MID",$A241)</f>
        <v>305</v>
      </c>
      <c r="V241" s="70">
        <f>_xll.GetPrice($V$9,,"MID",$A241)</f>
        <v>370</v>
      </c>
      <c r="W241" s="188">
        <f>_xll.GetPrice($W$9,,"LOW",$A241)</f>
        <v>490</v>
      </c>
      <c r="X241" s="105">
        <f>_xll.GetPrice($X$9,,"HIGH",$A241)</f>
        <v>515</v>
      </c>
      <c r="Y241" s="105">
        <f>_xll.GetPrice($Y$9,,"MID",$A241)</f>
        <v>502.5</v>
      </c>
      <c r="Z241" s="105">
        <f>_xll.GetPrice($Z$9,,"MID",$A241)</f>
        <v>442.5</v>
      </c>
      <c r="AA241" s="105">
        <f>_xll.GetPrice($AA$9,,"MID",$A241)</f>
        <v>477.5</v>
      </c>
      <c r="AB241" s="105">
        <f>_xll.GetPrice($AB$9,,"LOW",$A241)</f>
        <v>260</v>
      </c>
      <c r="AC241" s="105">
        <f>_xll.GetPrice($AC$9,,"HIGH",$A241)</f>
        <v>270</v>
      </c>
      <c r="AD241" s="105">
        <f>_xll.GetPrice($AD$9,,"MID",$A241)</f>
        <v>265</v>
      </c>
      <c r="AE241" s="188">
        <f>_xll.GetPrice($AE$9,,"MID",$A241)</f>
        <v>367.5</v>
      </c>
      <c r="AF241" s="105">
        <f>_xll.GetPrice($AF$9,,"MID",$A241)</f>
        <v>382.5</v>
      </c>
      <c r="AG241" s="105">
        <f>_xll.GetPrice($AG$9,,"MID",$A241)</f>
        <v>357.5</v>
      </c>
      <c r="AH241" s="105">
        <f>_xll.GetPrice($AH$9,,"MID",$A241)</f>
        <v>362.5</v>
      </c>
      <c r="AI241" s="105">
        <f>_xll.GetPrice($AI$9,,"MID",$A241)</f>
        <v>275</v>
      </c>
      <c r="AK241" s="105">
        <f>_xll.GetPrice($AK$9,,"MID",$A241)</f>
        <v>200</v>
      </c>
      <c r="AL241" s="105">
        <f>_xll.GetPrice($AL$9,,"MID",$A241)</f>
        <v>227.5</v>
      </c>
      <c r="AM241" s="105">
        <f>_xll.GetPrice($AM$9,,"MID",$A241)</f>
        <v>247.5</v>
      </c>
      <c r="AN241" s="105">
        <f>_xll.GetPrice($AN$9,,"MID",$A241)</f>
        <v>360.99</v>
      </c>
      <c r="AO241" s="105">
        <f>_xll.GetPrice($AO$9,,"MID",$A241)</f>
        <v>383</v>
      </c>
      <c r="AP241" s="105">
        <f>_xll.GetPrice($AP$9,,"LOW",$A241)</f>
        <v>410</v>
      </c>
      <c r="AQ241" s="105">
        <f>_xll.GetPrice($AQ$9,,"HIGH",$A241)</f>
        <v>450</v>
      </c>
      <c r="AR241" s="105">
        <f>_xll.GetPrice(AR$9,,"MID",$A241)</f>
        <v>430</v>
      </c>
      <c r="AS241" s="105">
        <f>_xll.GetPrice($AS$9,,"MID",A241+3)</f>
        <v>6865</v>
      </c>
      <c r="AT241" s="105">
        <f>_xll.GetPrice($AT$9,,"MID",A241+3)</f>
        <v>365</v>
      </c>
      <c r="AU241" s="199">
        <f>_xll.GetPrice($AU$9,"WeeklyAverage","MID",$A241)</f>
        <v>394.99</v>
      </c>
      <c r="AV241" s="105">
        <f>_xll.GetPrice($AV$9,,"MID",$A241)</f>
        <v>417</v>
      </c>
      <c r="AW241" s="105">
        <f>_xll.GetPrice($AW$9,,"LOW",$A241)</f>
        <v>400</v>
      </c>
      <c r="AX241" s="105">
        <f>_xll.GetPrice($AX$9,,"HIGH",$A241)</f>
        <v>450</v>
      </c>
      <c r="AY241" s="105">
        <f>_xll.GetPrice($AY$9,,"MID",$A241)</f>
        <v>425</v>
      </c>
      <c r="AZ241" s="105">
        <f>_xll.GetPrice($AZ$9,,"LOW",$A241)</f>
        <v>350</v>
      </c>
      <c r="BA241" s="105">
        <f>_xll.GetPrice($BA$9,,"HIGH",$A241)</f>
        <v>400</v>
      </c>
      <c r="BB241" s="105">
        <f>_xll.GetPrice($BB$9,,"MID",$A241)</f>
        <v>375</v>
      </c>
      <c r="BC241" s="175">
        <f>_xll.GetPrice($BC$9,,"LOW",$A241+3)</f>
        <v>3130</v>
      </c>
      <c r="BD241" s="58">
        <f>_xll.GetPrice($BD$9,,"HIGH",$A241+3)</f>
        <v>3320</v>
      </c>
      <c r="BE241" s="58">
        <f>_xll.GetPrice($BE$9,,"MID",$A241+3)</f>
        <v>3225</v>
      </c>
      <c r="BH241" s="196">
        <f>_xll.GetPrice($BH$9,"WeeklyAverage","MID",$A241)</f>
        <v>369.9</v>
      </c>
      <c r="BI241" s="58">
        <f>_xll.GetPrice($BI$9,,"MID",$A241)</f>
        <v>480</v>
      </c>
      <c r="BJ241" s="58">
        <f>_xll.GetPrice($BJ$9,,"MID",$A241)</f>
        <v>35700</v>
      </c>
      <c r="BK241" s="58">
        <f>_xll.GetPrice($BK$9,,"MID",$A241)</f>
        <v>484.17</v>
      </c>
      <c r="BL241" s="182"/>
      <c r="BM241" s="58">
        <f>_xll.GetPrice($BM$9,,"MID",$A241)</f>
        <v>354.5</v>
      </c>
      <c r="BN241" s="175">
        <f>_xll.GetPrice($BN$9,,"MID",$A241)</f>
        <v>397.5</v>
      </c>
      <c r="BO241" s="58">
        <f>_xll.GetPrice($BO$9,,"MID",$A241)</f>
        <v>290</v>
      </c>
      <c r="BP241" s="58">
        <f>_xll.GetPrice($BP$9,,"MID",$A241)</f>
        <v>330</v>
      </c>
      <c r="BQ241" s="58">
        <f>_xll.GetPrice($BQ$9,,"MID",$A241)</f>
        <v>350</v>
      </c>
      <c r="BR241" s="19">
        <f>_xll.GetPrice($BR$9,"WeeklyAverage","MID",$A241)</f>
        <v>400.65</v>
      </c>
      <c r="BS241" s="198">
        <f>_xll.GetPrice($BS$9,,"MID",$A241)</f>
        <v>275</v>
      </c>
      <c r="BT241" s="156">
        <f>_xll.GetPrice($BT$9,,"MID",$A241)</f>
        <v>425</v>
      </c>
      <c r="BU241" s="165">
        <f>_xll.GetPrice($BU$9,,"LOW",$A241)</f>
        <v>350</v>
      </c>
      <c r="BV241" s="198">
        <f>_xll.GetPrice($BV$9,,"HIGH",$A241)</f>
        <v>400</v>
      </c>
      <c r="BW241" s="198">
        <f>_xll.GetPrice($BW$9,,"MID",$A241)</f>
        <v>375</v>
      </c>
      <c r="BX241" s="198">
        <f>_xll.GetPrice($BX$9,,"LOW",$A241)</f>
        <v>1000</v>
      </c>
      <c r="BY241" s="198">
        <f>_xll.GetPrice($BY$9,,"HIGH",$A241)</f>
        <v>1050</v>
      </c>
      <c r="BZ241" s="198">
        <f>_xll.GetPrice($BZ$9,,"MID",$A241)</f>
        <v>1025</v>
      </c>
    </row>
    <row r="242" spans="1:78" x14ac:dyDescent="0.35">
      <c r="A242" s="215">
        <f t="shared" si="2"/>
        <v>44806</v>
      </c>
      <c r="B242" s="95">
        <f>_xll.GetPrice($B$9,,"MID",$A242)</f>
        <v>330</v>
      </c>
      <c r="C242" s="95">
        <f>_xll.GetPrice($C$9,,"MID",$A242)</f>
        <v>345</v>
      </c>
      <c r="D242" s="95">
        <f>_xll.GetPrice($D$9,,"MID",$A242)</f>
        <v>325</v>
      </c>
      <c r="E242" s="95">
        <f>_xll.GetPrice($E$9,,"MID",$A242)</f>
        <v>315</v>
      </c>
      <c r="F242" s="95">
        <f>_xll.GetPrice($F$9,,"MID",$A242)</f>
        <v>435</v>
      </c>
      <c r="G242" s="95">
        <f>_xll.GetPrice($G$9,,"MID",$A242)</f>
        <v>420</v>
      </c>
      <c r="H242" s="95">
        <f>_xll.GetPrice($H$9,,"MID",$A242)</f>
        <v>420</v>
      </c>
      <c r="I242" s="95">
        <f>_xll.GetPrice($I$9,,"MID",$A242)</f>
        <v>514</v>
      </c>
      <c r="J242" s="95">
        <f>_xll.GetPrice($J$9,,"MID",$A242)</f>
        <v>410</v>
      </c>
      <c r="K242" s="95">
        <f>_xll.GetPrice($K$9,,"MID",$A242)</f>
        <v>401</v>
      </c>
      <c r="L242" s="95">
        <f>_xll.GetPrice($L$9,,"MID",$A242)</f>
        <v>375</v>
      </c>
      <c r="M242" s="95">
        <f>_xll.GetPrice($M$9,,"MID",$A242)</f>
        <v>405</v>
      </c>
      <c r="N242" s="95">
        <f>_xll.GetPrice($N$9,,"MID",$A242)</f>
        <v>420</v>
      </c>
      <c r="O242" s="95">
        <f>_xll.GetPrice($O$9,,"MID",$A242)</f>
        <v>375</v>
      </c>
      <c r="P242" s="192">
        <f>_xll.GetPrice($P$9,,"MID",$A242)</f>
        <v>366</v>
      </c>
      <c r="Q242" s="70">
        <f>_xll.GetPrice($Q$9,,"MID",$A242)</f>
        <v>380</v>
      </c>
      <c r="R242" s="70">
        <f>_xll.GetPrice($R$9,,"MID",$A242)</f>
        <v>386</v>
      </c>
      <c r="S242" s="70">
        <f>_xll.GetPrice($S$9,,"MID",$A242)</f>
        <v>130</v>
      </c>
      <c r="T242" s="70">
        <f>_xll.GetPrice($T$9,,"MID",$A242)</f>
        <v>420</v>
      </c>
      <c r="U242" s="70">
        <f>_xll.GetPrice($U$9,,"MID",$A242)</f>
        <v>305</v>
      </c>
      <c r="V242" s="70">
        <f>_xll.GetPrice($V$9,,"MID",$A242)</f>
        <v>370</v>
      </c>
      <c r="W242" s="188">
        <f>_xll.GetPrice($W$9,,"LOW",$A242)</f>
        <v>495</v>
      </c>
      <c r="X242" s="105">
        <f>_xll.GetPrice($X$9,,"HIGH",$A242)</f>
        <v>500</v>
      </c>
      <c r="Y242" s="105">
        <f>_xll.GetPrice($Y$9,,"MID",$A242)</f>
        <v>497.5</v>
      </c>
      <c r="Z242" s="105">
        <f>_xll.GetPrice($Z$9,,"MID",$A242)</f>
        <v>442.5</v>
      </c>
      <c r="AA242" s="105">
        <f>_xll.GetPrice($AA$9,,"MID",$A242)</f>
        <v>475</v>
      </c>
      <c r="AB242" s="105">
        <f>_xll.GetPrice($AB$9,,"LOW",$A242)</f>
        <v>260</v>
      </c>
      <c r="AC242" s="105">
        <f>_xll.GetPrice($AC$9,,"HIGH",$A242)</f>
        <v>270</v>
      </c>
      <c r="AD242" s="105">
        <f>_xll.GetPrice($AD$9,,"MID",$A242)</f>
        <v>265</v>
      </c>
      <c r="AE242" s="188">
        <f>_xll.GetPrice($AE$9,,"MID",$A242)</f>
        <v>361</v>
      </c>
      <c r="AF242" s="105">
        <f>_xll.GetPrice($AF$9,,"MID",$A242)</f>
        <v>376</v>
      </c>
      <c r="AG242" s="105">
        <f>_xll.GetPrice($AG$9,,"MID",$A242)</f>
        <v>357.5</v>
      </c>
      <c r="AH242" s="105">
        <f>_xll.GetPrice($AH$9,,"MID",$A242)</f>
        <v>362.5</v>
      </c>
      <c r="AI242" s="105">
        <f>_xll.GetPrice($AI$9,,"MID",$A242)</f>
        <v>275</v>
      </c>
      <c r="AK242" s="105">
        <f>_xll.GetPrice($AK$9,,"MID",$A242)</f>
        <v>200</v>
      </c>
      <c r="AL242" s="105">
        <f>_xll.GetPrice($AL$9,,"MID",$A242)</f>
        <v>227.5</v>
      </c>
      <c r="AM242" s="105">
        <f>_xll.GetPrice($AM$9,,"MID",$A242)</f>
        <v>247.5</v>
      </c>
      <c r="AN242" s="105">
        <f>_xll.GetPrice($AN$9,,"MID",$A242)</f>
        <v>357.84</v>
      </c>
      <c r="AO242" s="105">
        <f>_xll.GetPrice($AO$9,,"MID",$A242)</f>
        <v>369</v>
      </c>
      <c r="AP242" s="105">
        <f>_xll.GetPrice($AP$9,,"LOW",$A242)</f>
        <v>410</v>
      </c>
      <c r="AQ242" s="105">
        <f>_xll.GetPrice($AQ$9,,"HIGH",$A242)</f>
        <v>450</v>
      </c>
      <c r="AR242" s="105">
        <f>_xll.GetPrice(AR$9,,"MID",$A242)</f>
        <v>430</v>
      </c>
      <c r="AS242" s="105">
        <f>_xll.GetPrice($AS$9,,"MID",A242+3)</f>
        <v>6965</v>
      </c>
      <c r="AT242" s="105">
        <f>_xll.GetPrice($AT$9,,"MID",A242+3)</f>
        <v>370</v>
      </c>
      <c r="AU242" s="199">
        <f>_xll.GetPrice($AU$9,"WeeklyAverage","MID",$A242)</f>
        <v>391.84</v>
      </c>
      <c r="AV242" s="105">
        <f>_xll.GetPrice($AV$9,,"MID",$A242)</f>
        <v>408</v>
      </c>
      <c r="AW242" s="105">
        <f>_xll.GetPrice($AW$9,,"LOW",$A242)</f>
        <v>410</v>
      </c>
      <c r="AX242" s="105">
        <f>_xll.GetPrice($AX$9,,"HIGH",$A242)</f>
        <v>450</v>
      </c>
      <c r="AY242" s="105">
        <f>_xll.GetPrice($AY$9,,"MID",$A242)</f>
        <v>430</v>
      </c>
      <c r="AZ242" s="105">
        <f>_xll.GetPrice($AZ$9,,"LOW",$A242)</f>
        <v>360</v>
      </c>
      <c r="BA242" s="105">
        <f>_xll.GetPrice($BA$9,,"HIGH",$A242)</f>
        <v>400</v>
      </c>
      <c r="BB242" s="105">
        <f>_xll.GetPrice($BB$9,,"MID",$A242)</f>
        <v>380</v>
      </c>
      <c r="BC242" s="175">
        <f>_xll.GetPrice($BC$9,,"LOW",$A242+3)</f>
        <v>3000</v>
      </c>
      <c r="BD242" s="58">
        <f>_xll.GetPrice($BD$9,,"HIGH",$A242+3)</f>
        <v>3190</v>
      </c>
      <c r="BE242" s="58">
        <f>_xll.GetPrice($BE$9,,"MID",$A242+3)</f>
        <v>3095</v>
      </c>
      <c r="BH242" s="196">
        <f>_xll.GetPrice($BH$9,"WeeklyAverage","MID",$A242)</f>
        <v>381.4</v>
      </c>
      <c r="BI242" s="58">
        <f>_xll.GetPrice($BI$9,,"MID",$A242)</f>
        <v>460</v>
      </c>
      <c r="BJ242" s="58">
        <f>_xll.GetPrice($BJ$9,,"MID",$A242)</f>
        <v>34700</v>
      </c>
      <c r="BK242" s="58">
        <f>_xll.GetPrice($BK$9,,"MID",$A242)</f>
        <v>473.13</v>
      </c>
      <c r="BL242" s="182"/>
      <c r="BM242" s="58">
        <f>_xll.GetPrice($BM$9,,"MID",$A242)</f>
        <v>349</v>
      </c>
      <c r="BN242" s="175">
        <f>_xll.GetPrice($BN$9,,"MID",$A242)</f>
        <v>397.5</v>
      </c>
      <c r="BO242" s="58">
        <f>_xll.GetPrice($BO$9,,"MID",$A242)</f>
        <v>290</v>
      </c>
      <c r="BP242" s="58">
        <f>_xll.GetPrice($BP$9,,"MID",$A242)</f>
        <v>330</v>
      </c>
      <c r="BQ242" s="58">
        <f>_xll.GetPrice($BQ$9,,"MID",$A242)</f>
        <v>350</v>
      </c>
      <c r="BR242" s="19">
        <f>_xll.GetPrice($BR$9,"WeeklyAverage","MID",$A242)</f>
        <v>399.09</v>
      </c>
      <c r="BS242" s="198">
        <f>_xll.GetPrice($BS$9,,"MID",$A242)</f>
        <v>275</v>
      </c>
      <c r="BT242" s="156">
        <f>_xll.GetPrice($BT$9,,"MID",$A242)</f>
        <v>435</v>
      </c>
      <c r="BU242" s="165">
        <f>_xll.GetPrice($BU$9,,"LOW",$A242)</f>
        <v>350</v>
      </c>
      <c r="BV242" s="198">
        <f>_xll.GetPrice($BV$9,,"HIGH",$A242)</f>
        <v>400</v>
      </c>
      <c r="BW242" s="198">
        <f>_xll.GetPrice($BW$9,,"MID",$A242)</f>
        <v>375</v>
      </c>
      <c r="BX242" s="198">
        <f>_xll.GetPrice($BX$9,,"LOW",$A242)</f>
        <v>950</v>
      </c>
      <c r="BY242" s="198">
        <f>_xll.GetPrice($BY$9,,"HIGH",$A242)</f>
        <v>1000</v>
      </c>
      <c r="BZ242" s="198">
        <f>_xll.GetPrice($BZ$9,,"MID",$A242)</f>
        <v>975</v>
      </c>
    </row>
    <row r="243" spans="1:78" x14ac:dyDescent="0.35">
      <c r="A243" s="215">
        <f t="shared" si="2"/>
        <v>44813</v>
      </c>
      <c r="B243" s="95">
        <f>_xll.GetPrice($B$9,,"MID",$A243)</f>
        <v>305</v>
      </c>
      <c r="C243" s="95">
        <f>_xll.GetPrice($C$9,,"MID",$A243)</f>
        <v>325</v>
      </c>
      <c r="D243" s="95">
        <f>_xll.GetPrice($D$9,,"MID",$A243)</f>
        <v>310</v>
      </c>
      <c r="E243" s="95">
        <f>_xll.GetPrice($E$9,,"MID",$A243)</f>
        <v>290</v>
      </c>
      <c r="F243" s="95">
        <f>_xll.GetPrice($F$9,,"MID",$A243)</f>
        <v>425</v>
      </c>
      <c r="G243" s="95">
        <f>_xll.GetPrice($G$9,,"MID",$A243)</f>
        <v>400</v>
      </c>
      <c r="H243" s="95">
        <f>_xll.GetPrice($H$9,,"MID",$A243)</f>
        <v>400</v>
      </c>
      <c r="I243" s="95">
        <f>_xll.GetPrice($I$9,,"MID",$A243)</f>
        <v>514</v>
      </c>
      <c r="J243" s="95">
        <f>_xll.GetPrice($J$9,,"MID",$A243)</f>
        <v>390</v>
      </c>
      <c r="K243" s="95">
        <f>_xll.GetPrice($K$9,,"MID",$A243)</f>
        <v>371</v>
      </c>
      <c r="L243" s="95">
        <f>_xll.GetPrice($L$9,,"MID",$A243)</f>
        <v>350</v>
      </c>
      <c r="M243" s="95">
        <f>_xll.GetPrice($M$9,,"MID",$A243)</f>
        <v>385</v>
      </c>
      <c r="N243" s="95">
        <f>_xll.GetPrice($N$9,,"MID",$A243)</f>
        <v>390</v>
      </c>
      <c r="O243" s="95">
        <f>_xll.GetPrice($O$9,,"MID",$A243)</f>
        <v>350</v>
      </c>
      <c r="P243" s="192">
        <f>_xll.GetPrice($P$9,,"MID",$A243)</f>
        <v>344.5</v>
      </c>
      <c r="Q243" s="70">
        <f>_xll.GetPrice($Q$9,,"MID",$A243)</f>
        <v>380</v>
      </c>
      <c r="R243" s="70">
        <f>_xll.GetPrice($R$9,,"MID",$A243)</f>
        <v>353</v>
      </c>
      <c r="S243" s="70">
        <f>_xll.GetPrice($S$9,,"MID",$A243)</f>
        <v>159</v>
      </c>
      <c r="T243" s="70">
        <f>_xll.GetPrice($T$9,,"MID",$A243)</f>
        <v>400</v>
      </c>
      <c r="U243" s="70">
        <f>_xll.GetPrice($U$9,,"MID",$A243)</f>
        <v>285</v>
      </c>
      <c r="V243" s="70">
        <f>_xll.GetPrice($V$9,,"MID",$A243)</f>
        <v>400</v>
      </c>
      <c r="W243" s="188">
        <f>_xll.GetPrice($W$9,,"LOW",$A243)</f>
        <v>495</v>
      </c>
      <c r="X243" s="105">
        <f>_xll.GetPrice($X$9,,"HIGH",$A243)</f>
        <v>500</v>
      </c>
      <c r="Y243" s="105">
        <f>_xll.GetPrice($Y$9,,"MID",$A243)</f>
        <v>497.5</v>
      </c>
      <c r="Z243" s="105">
        <f>_xll.GetPrice($Z$9,,"MID",$A243)</f>
        <v>450</v>
      </c>
      <c r="AA243" s="105">
        <f>_xll.GetPrice($AA$9,,"MID",$A243)</f>
        <v>475</v>
      </c>
      <c r="AB243" s="105">
        <f>_xll.GetPrice($AB$9,,"LOW",$A243)</f>
        <v>260</v>
      </c>
      <c r="AC243" s="105">
        <f>_xll.GetPrice($AC$9,,"HIGH",$A243)</f>
        <v>270</v>
      </c>
      <c r="AD243" s="105">
        <f>_xll.GetPrice($AD$9,,"MID",$A243)</f>
        <v>265</v>
      </c>
      <c r="AE243" s="188">
        <f>_xll.GetPrice($AE$9,,"MID",$A243)</f>
        <v>331.5</v>
      </c>
      <c r="AF243" s="105">
        <f>_xll.GetPrice($AF$9,,"MID",$A243)</f>
        <v>346.5</v>
      </c>
      <c r="AG243" s="105">
        <f>_xll.GetPrice($AG$9,,"MID",$A243)</f>
        <v>357.5</v>
      </c>
      <c r="AH243" s="105">
        <f>_xll.GetPrice($AH$9,,"MID",$A243)</f>
        <v>362.5</v>
      </c>
      <c r="AI243" s="105">
        <f>_xll.GetPrice($AI$9,,"MID",$A243)</f>
        <v>275</v>
      </c>
      <c r="AK243" s="105">
        <f>_xll.GetPrice($AK$9,,"MID",$A243)</f>
        <v>195</v>
      </c>
      <c r="AL243" s="105">
        <f>_xll.GetPrice($AL$9,,"MID",$A243)</f>
        <v>227.5</v>
      </c>
      <c r="AM243" s="105">
        <f>_xll.GetPrice($AM$9,,"MID",$A243)</f>
        <v>247.5</v>
      </c>
      <c r="AN243" s="105">
        <f>_xll.GetPrice($AN$9,,"MID",$A243)</f>
        <v>333.59</v>
      </c>
      <c r="AO243" s="105">
        <f>_xll.GetPrice($AO$9,,"MID",$A243)</f>
        <v>345</v>
      </c>
      <c r="AP243" s="105">
        <f>_xll.GetPrice($AP$9,,"LOW",$A243)</f>
        <v>410</v>
      </c>
      <c r="AQ243" s="105">
        <f>_xll.GetPrice($AQ$9,,"HIGH",$A243)</f>
        <v>440</v>
      </c>
      <c r="AR243" s="105">
        <f>_xll.GetPrice(AR$9,,"MID",$A243)</f>
        <v>425</v>
      </c>
      <c r="AS243" s="105">
        <f>_xll.GetPrice($AS$9,,"MID",A243+3)</f>
        <v>6665</v>
      </c>
      <c r="AT243" s="105">
        <f>_xll.GetPrice($AT$9,,"MID",A243+3)</f>
        <v>350</v>
      </c>
      <c r="AU243" s="199">
        <f>_xll.GetPrice($AU$9,"WeeklyAverage","MID",$A243)</f>
        <v>367.59</v>
      </c>
      <c r="AV243" s="105">
        <f>_xll.GetPrice($AV$9,,"MID",$A243)</f>
        <v>384</v>
      </c>
      <c r="AW243" s="105">
        <f>_xll.GetPrice($AW$9,,"LOW",$A243)</f>
        <v>410</v>
      </c>
      <c r="AX243" s="105">
        <f>_xll.GetPrice($AX$9,,"HIGH",$A243)</f>
        <v>440</v>
      </c>
      <c r="AY243" s="105">
        <f>_xll.GetPrice($AY$9,,"MID",$A243)</f>
        <v>425</v>
      </c>
      <c r="AZ243" s="105">
        <f>_xll.GetPrice($AZ$9,,"LOW",$A243)</f>
        <v>360</v>
      </c>
      <c r="BA243" s="105">
        <f>_xll.GetPrice($BA$9,,"HIGH",$A243)</f>
        <v>390</v>
      </c>
      <c r="BB243" s="105">
        <f>_xll.GetPrice($BB$9,,"MID",$A243)</f>
        <v>375</v>
      </c>
      <c r="BC243" s="175">
        <f>_xll.GetPrice($BC$9,,"LOW",$A243+3)</f>
        <v>3000</v>
      </c>
      <c r="BD243" s="58">
        <f>_xll.GetPrice($BD$9,,"HIGH",$A243+3)</f>
        <v>3190</v>
      </c>
      <c r="BE243" s="58">
        <f>_xll.GetPrice($BE$9,,"MID",$A243+3)</f>
        <v>3095</v>
      </c>
      <c r="BH243" s="196">
        <f>_xll.GetPrice($BH$9,"WeeklyAverage","MID",$A243)</f>
        <v>382.2</v>
      </c>
      <c r="BI243" s="58">
        <f>_xll.GetPrice($BI$9,,"MID",$A243)</f>
        <v>460</v>
      </c>
      <c r="BJ243" s="58">
        <f>_xll.GetPrice($BJ$9,,"MID",$A243)</f>
        <v>34400</v>
      </c>
      <c r="BK243" s="58">
        <f>_xll.GetPrice($BK$9,,"MID",$A243)</f>
        <v>468.04</v>
      </c>
      <c r="BL243" s="182"/>
      <c r="BM243" s="58">
        <f>_xll.GetPrice($BM$9,,"MID",$A243)</f>
        <v>333</v>
      </c>
      <c r="BN243" s="175">
        <f>_xll.GetPrice($BN$9,,"MID",$A243)</f>
        <v>397.5</v>
      </c>
      <c r="BO243" s="58">
        <f>_xll.GetPrice($BO$9,,"MID",$A243)</f>
        <v>290</v>
      </c>
      <c r="BP243" s="58">
        <f>_xll.GetPrice($BP$9,,"MID",$A243)</f>
        <v>330</v>
      </c>
      <c r="BQ243" s="58">
        <f>_xll.GetPrice($BQ$9,,"MID",$A243)</f>
        <v>350</v>
      </c>
      <c r="BR243" s="19">
        <f>_xll.GetPrice($BR$9,"WeeklyAverage","MID",$A243)</f>
        <v>376.43</v>
      </c>
      <c r="BS243" s="198">
        <f>_xll.GetPrice($BS$9,,"MID",$A243)</f>
        <v>275</v>
      </c>
      <c r="BT243" s="156">
        <f>_xll.GetPrice($BT$9,,"MID",$A243)</f>
        <v>405</v>
      </c>
      <c r="BU243" s="165">
        <f>_xll.GetPrice($BU$9,,"LOW",$A243)</f>
        <v>350</v>
      </c>
      <c r="BV243" s="198">
        <f>_xll.GetPrice($BV$9,,"HIGH",$A243)</f>
        <v>400</v>
      </c>
      <c r="BW243" s="198">
        <f>_xll.GetPrice($BW$9,,"MID",$A243)</f>
        <v>375</v>
      </c>
      <c r="BX243" s="198">
        <f>_xll.GetPrice($BX$9,,"LOW",$A243)</f>
        <v>950</v>
      </c>
      <c r="BY243" s="198">
        <f>_xll.GetPrice($BY$9,,"HIGH",$A243)</f>
        <v>1000</v>
      </c>
      <c r="BZ243" s="198">
        <f>_xll.GetPrice($BZ$9,,"MID",$A243)</f>
        <v>975</v>
      </c>
    </row>
    <row r="244" spans="1:78" x14ac:dyDescent="0.35">
      <c r="A244" s="215">
        <f t="shared" si="2"/>
        <v>44820</v>
      </c>
      <c r="B244" s="95">
        <f>_xll.GetPrice($B$9,,"MID",$A244)</f>
        <v>305</v>
      </c>
      <c r="C244" s="95">
        <f>_xll.GetPrice($C$9,,"MID",$A244)</f>
        <v>325</v>
      </c>
      <c r="D244" s="95">
        <f>_xll.GetPrice($D$9,,"MID",$A244)</f>
        <v>310</v>
      </c>
      <c r="E244" s="95">
        <f>_xll.GetPrice($E$9,,"MID",$A244)</f>
        <v>290</v>
      </c>
      <c r="F244" s="95">
        <f>_xll.GetPrice($F$9,,"MID",$A244)</f>
        <v>425</v>
      </c>
      <c r="G244" s="95">
        <f>_xll.GetPrice($G$9,,"MID",$A244)</f>
        <v>400</v>
      </c>
      <c r="H244" s="95">
        <f>_xll.GetPrice($H$9,,"MID",$A244)</f>
        <v>400</v>
      </c>
      <c r="I244" s="95">
        <f>_xll.GetPrice($I$9,,"MID",$A244)</f>
        <v>514</v>
      </c>
      <c r="J244" s="95">
        <f>_xll.GetPrice($J$9,,"MID",$A244)</f>
        <v>390</v>
      </c>
      <c r="K244" s="95">
        <f>_xll.GetPrice($K$9,,"MID",$A244)</f>
        <v>371</v>
      </c>
      <c r="L244" s="95">
        <f>_xll.GetPrice($L$9,,"MID",$A244)</f>
        <v>350</v>
      </c>
      <c r="M244" s="95">
        <f>_xll.GetPrice($M$9,,"MID",$A244)</f>
        <v>385</v>
      </c>
      <c r="N244" s="95">
        <f>_xll.GetPrice($N$9,,"MID",$A244)</f>
        <v>390</v>
      </c>
      <c r="O244" s="95">
        <f>_xll.GetPrice($O$9,,"MID",$A244)</f>
        <v>350</v>
      </c>
      <c r="P244" s="192">
        <f>_xll.GetPrice($P$9,,"MID",$A244)</f>
        <v>344.5</v>
      </c>
      <c r="Q244" s="70">
        <f>_xll.GetPrice($Q$9,,"MID",$A244)</f>
        <v>380</v>
      </c>
      <c r="R244" s="70">
        <f>_xll.GetPrice($R$9,,"MID",$A244)</f>
        <v>353</v>
      </c>
      <c r="S244" s="70">
        <f>_xll.GetPrice($S$9,,"MID",$A244)</f>
        <v>140</v>
      </c>
      <c r="T244" s="70">
        <f>_xll.GetPrice($T$9,,"MID",$A244)</f>
        <v>400</v>
      </c>
      <c r="U244" s="70">
        <f>_xll.GetPrice($U$9,,"MID",$A244)</f>
        <v>285</v>
      </c>
      <c r="V244" s="70">
        <f>_xll.GetPrice($V$9,,"MID",$A244)</f>
        <v>400</v>
      </c>
      <c r="W244" s="188">
        <f>_xll.GetPrice($W$9,,"LOW",$A244)</f>
        <v>485</v>
      </c>
      <c r="X244" s="105">
        <f>_xll.GetPrice($X$9,,"HIGH",$A244)</f>
        <v>495</v>
      </c>
      <c r="Y244" s="105">
        <f>_xll.GetPrice($Y$9,,"MID",$A244)</f>
        <v>490</v>
      </c>
      <c r="Z244" s="105">
        <f>_xll.GetPrice($Z$9,,"MID",$A244)</f>
        <v>450</v>
      </c>
      <c r="AA244" s="105">
        <f>_xll.GetPrice($AA$9,,"MID",$A244)</f>
        <v>460</v>
      </c>
      <c r="AB244" s="105">
        <f>_xll.GetPrice($AB$9,,"LOW",$A244)</f>
        <v>260</v>
      </c>
      <c r="AC244" s="105">
        <f>_xll.GetPrice($AC$9,,"HIGH",$A244)</f>
        <v>270</v>
      </c>
      <c r="AD244" s="105">
        <f>_xll.GetPrice($AD$9,,"MID",$A244)</f>
        <v>265</v>
      </c>
      <c r="AE244" s="188">
        <f>_xll.GetPrice($AE$9,,"MID",$A244)</f>
        <v>310</v>
      </c>
      <c r="AF244" s="105">
        <f>_xll.GetPrice($AF$9,,"MID",$A244)</f>
        <v>325</v>
      </c>
      <c r="AG244" s="105">
        <f>_xll.GetPrice($AG$9,,"MID",$A244)</f>
        <v>352.5</v>
      </c>
      <c r="AH244" s="105">
        <f>_xll.GetPrice($AH$9,,"MID",$A244)</f>
        <v>362.5</v>
      </c>
      <c r="AI244" s="105">
        <f>_xll.GetPrice($AI$9,,"MID",$A244)</f>
        <v>275</v>
      </c>
      <c r="AK244" s="105">
        <f>_xll.GetPrice($AK$9,,"MID",$A244)</f>
        <v>195</v>
      </c>
      <c r="AL244" s="105">
        <f>_xll.GetPrice($AL$9,,"MID",$A244)</f>
        <v>217.5</v>
      </c>
      <c r="AM244" s="105">
        <f>_xll.GetPrice($AM$9,,"MID",$A244)</f>
        <v>237.5</v>
      </c>
      <c r="AN244" s="105">
        <f>_xll.GetPrice($AN$9,,"MID",$A244)</f>
        <v>312.43</v>
      </c>
      <c r="AO244" s="105">
        <f>_xll.GetPrice($AO$9,,"MID",$A244)</f>
        <v>321</v>
      </c>
      <c r="AP244" s="105">
        <f>_xll.GetPrice($AP$9,,"LOW",$A244)</f>
        <v>410</v>
      </c>
      <c r="AQ244" s="105">
        <f>_xll.GetPrice($AQ$9,,"HIGH",$A244)</f>
        <v>440</v>
      </c>
      <c r="AR244" s="105">
        <f>_xll.GetPrice(AR$9,,"MID",$A244)</f>
        <v>425</v>
      </c>
      <c r="AS244" s="105">
        <f>_xll.GetPrice($AS$9,,"MID",A244+3)</f>
        <v>6665</v>
      </c>
      <c r="AT244" s="105">
        <f>_xll.GetPrice($AT$9,,"MID",A244+3)</f>
        <v>350</v>
      </c>
      <c r="AU244" s="199">
        <f>_xll.GetPrice($AU$9,"WeeklyAverage","MID",$A244)</f>
        <v>346.43</v>
      </c>
      <c r="AV244" s="105">
        <f>_xll.GetPrice($AV$9,,"MID",$A244)</f>
        <v>360</v>
      </c>
      <c r="AW244" s="105">
        <f>_xll.GetPrice($AW$9,,"LOW",$A244)</f>
        <v>390</v>
      </c>
      <c r="AX244" s="105">
        <f>_xll.GetPrice($AX$9,,"HIGH",$A244)</f>
        <v>430</v>
      </c>
      <c r="AY244" s="105">
        <f>_xll.GetPrice($AY$9,,"MID",$A244)</f>
        <v>410</v>
      </c>
      <c r="AZ244" s="105">
        <f>_xll.GetPrice($AZ$9,,"LOW",$A244)</f>
        <v>340</v>
      </c>
      <c r="BA244" s="105">
        <f>_xll.GetPrice($BA$9,,"HIGH",$A244)</f>
        <v>380</v>
      </c>
      <c r="BB244" s="105">
        <f>_xll.GetPrice($BB$9,,"MID",$A244)</f>
        <v>360</v>
      </c>
      <c r="BC244" s="175">
        <f>_xll.GetPrice($BC$9,,"LOW",$A244+3)</f>
        <v>3000</v>
      </c>
      <c r="BD244" s="58">
        <f>_xll.GetPrice($BD$9,,"HIGH",$A244+3)</f>
        <v>3240</v>
      </c>
      <c r="BE244" s="58">
        <f>_xll.GetPrice($BE$9,,"MID",$A244+3)</f>
        <v>3120</v>
      </c>
      <c r="BH244" s="196">
        <f>_xll.GetPrice($BH$9,"WeeklyAverage","MID",$A244)</f>
        <v>366.2</v>
      </c>
      <c r="BI244" s="58">
        <f>_xll.GetPrice($BI$9,,"MID",$A244)</f>
        <v>432.5</v>
      </c>
      <c r="BJ244" s="58">
        <f>_xll.GetPrice($BJ$9,,"MID",$A244)</f>
        <v>34600</v>
      </c>
      <c r="BK244" s="58">
        <f>_xll.GetPrice($BK$9,,"MID",$A244)</f>
        <v>443</v>
      </c>
      <c r="BL244" s="182"/>
      <c r="BM244" s="58">
        <f>_xll.GetPrice($BM$9,,"MID",$A244)</f>
        <v>301</v>
      </c>
      <c r="BN244" s="175">
        <f>_xll.GetPrice($BN$9,,"MID",$A244)</f>
        <v>392.5</v>
      </c>
      <c r="BO244" s="58">
        <f>_xll.GetPrice($BO$9,,"MID",$A244)</f>
        <v>290</v>
      </c>
      <c r="BP244" s="58">
        <f>_xll.GetPrice($BP$9,,"MID",$A244)</f>
        <v>330</v>
      </c>
      <c r="BQ244" s="58">
        <f>_xll.GetPrice($BQ$9,,"MID",$A244)</f>
        <v>350</v>
      </c>
      <c r="BR244" s="19">
        <f>_xll.GetPrice($BR$9,"WeeklyAverage","MID",$A244)</f>
        <v>355.27</v>
      </c>
      <c r="BS244" s="198">
        <f>_xll.GetPrice($BS$9,,"MID",$A244)</f>
        <v>275</v>
      </c>
      <c r="BT244" s="156">
        <f>_xll.GetPrice($BT$9,,"MID",$A244)</f>
        <v>390</v>
      </c>
      <c r="BU244" s="165">
        <f>_xll.GetPrice($BU$9,,"LOW",$A244)</f>
        <v>350</v>
      </c>
      <c r="BV244" s="198">
        <f>_xll.GetPrice($BV$9,,"HIGH",$A244)</f>
        <v>400</v>
      </c>
      <c r="BW244" s="198">
        <f>_xll.GetPrice($BW$9,,"MID",$A244)</f>
        <v>375</v>
      </c>
      <c r="BX244" s="198">
        <f>_xll.GetPrice($BX$9,,"LOW",$A244)</f>
        <v>950</v>
      </c>
      <c r="BY244" s="198">
        <f>_xll.GetPrice($BY$9,,"HIGH",$A244)</f>
        <v>1000</v>
      </c>
      <c r="BZ244" s="198">
        <f>_xll.GetPrice($BZ$9,,"MID",$A244)</f>
        <v>975</v>
      </c>
    </row>
    <row r="245" spans="1:78" x14ac:dyDescent="0.35">
      <c r="A245" s="215">
        <f t="shared" si="2"/>
        <v>44827</v>
      </c>
      <c r="B245" s="95">
        <f>_xll.GetPrice($B$9,,"MID",$A245)</f>
        <v>305</v>
      </c>
      <c r="C245" s="95">
        <f>_xll.GetPrice($C$9,,"MID",$A245)</f>
        <v>325</v>
      </c>
      <c r="D245" s="95">
        <f>_xll.GetPrice($D$9,,"MID",$A245)</f>
        <v>310</v>
      </c>
      <c r="E245" s="95">
        <f>_xll.GetPrice($E$9,,"MID",$A245)</f>
        <v>290</v>
      </c>
      <c r="F245" s="95">
        <f>_xll.GetPrice($F$9,,"MID",$A245)</f>
        <v>425</v>
      </c>
      <c r="G245" s="95">
        <f>_xll.GetPrice($G$9,,"MID",$A245)</f>
        <v>400</v>
      </c>
      <c r="H245" s="95">
        <f>_xll.GetPrice($H$9,,"MID",$A245)</f>
        <v>400</v>
      </c>
      <c r="I245" s="95">
        <f>_xll.GetPrice($I$9,,"MID",$A245)</f>
        <v>514</v>
      </c>
      <c r="J245" s="95">
        <f>_xll.GetPrice($J$9,,"MID",$A245)</f>
        <v>390</v>
      </c>
      <c r="K245" s="95">
        <f>_xll.GetPrice($K$9,,"MID",$A245)</f>
        <v>371</v>
      </c>
      <c r="L245" s="95">
        <f>_xll.GetPrice($L$9,,"MID",$A245)</f>
        <v>350</v>
      </c>
      <c r="M245" s="95">
        <f>_xll.GetPrice($M$9,,"MID",$A245)</f>
        <v>385</v>
      </c>
      <c r="N245" s="95">
        <f>_xll.GetPrice($N$9,,"MID",$A245)</f>
        <v>390</v>
      </c>
      <c r="O245" s="95">
        <f>_xll.GetPrice($O$9,,"MID",$A245)</f>
        <v>350</v>
      </c>
      <c r="P245" s="192">
        <f>_xll.GetPrice($P$9,,"MID",$A245)</f>
        <v>344.5</v>
      </c>
      <c r="Q245" s="70">
        <f>_xll.GetPrice($Q$9,,"MID",$A245)</f>
        <v>380</v>
      </c>
      <c r="R245" s="70">
        <f>_xll.GetPrice($R$9,,"MID",$A245)</f>
        <v>353</v>
      </c>
      <c r="S245" s="70">
        <f>_xll.GetPrice($S$9,,"MID",$A245)</f>
        <v>140</v>
      </c>
      <c r="T245" s="70">
        <f>_xll.GetPrice($T$9,,"MID",$A245)</f>
        <v>400</v>
      </c>
      <c r="U245" s="70">
        <f>_xll.GetPrice($U$9,,"MID",$A245)</f>
        <v>285</v>
      </c>
      <c r="V245" s="70">
        <f>_xll.GetPrice($V$9,,"MID",$A245)</f>
        <v>400</v>
      </c>
      <c r="W245" s="188">
        <f>_xll.GetPrice($W$9,,"LOW",$A245)</f>
        <v>505</v>
      </c>
      <c r="X245" s="105">
        <f>_xll.GetPrice($X$9,,"HIGH",$A245)</f>
        <v>510</v>
      </c>
      <c r="Y245" s="105">
        <f>_xll.GetPrice($Y$9,,"MID",$A245)</f>
        <v>507.5</v>
      </c>
      <c r="Z245" s="105">
        <f>_xll.GetPrice($Z$9,,"MID",$A245)</f>
        <v>465</v>
      </c>
      <c r="AA245" s="105">
        <f>_xll.GetPrice($AA$9,,"MID",$A245)</f>
        <v>477.5</v>
      </c>
      <c r="AB245" s="105">
        <f>_xll.GetPrice($AB$9,,"LOW",$A245)</f>
        <v>260</v>
      </c>
      <c r="AC245" s="105">
        <f>_xll.GetPrice($AC$9,,"HIGH",$A245)</f>
        <v>270</v>
      </c>
      <c r="AD245" s="105">
        <f>_xll.GetPrice($AD$9,,"MID",$A245)</f>
        <v>265</v>
      </c>
      <c r="AE245" s="188">
        <f>_xll.GetPrice($AE$9,,"MID",$A245)</f>
        <v>313</v>
      </c>
      <c r="AF245" s="105">
        <f>_xll.GetPrice($AF$9,,"MID",$A245)</f>
        <v>333</v>
      </c>
      <c r="AG245" s="105">
        <f>_xll.GetPrice($AG$9,,"MID",$A245)</f>
        <v>352.5</v>
      </c>
      <c r="AH245" s="105">
        <f>_xll.GetPrice($AH$9,,"MID",$A245)</f>
        <v>362.5</v>
      </c>
      <c r="AI245" s="105">
        <f>_xll.GetPrice($AI$9,,"MID",$A245)</f>
        <v>305</v>
      </c>
      <c r="AK245" s="105">
        <f>_xll.GetPrice($AK$9,,"MID",$A245)</f>
        <v>195</v>
      </c>
      <c r="AL245" s="105">
        <f>_xll.GetPrice($AL$9,,"MID",$A245)</f>
        <v>217.5</v>
      </c>
      <c r="AM245" s="105">
        <f>_xll.GetPrice($AM$9,,"MID",$A245)</f>
        <v>237.5</v>
      </c>
      <c r="AN245" s="105">
        <f>_xll.GetPrice($AN$9,,"MID",$A245)</f>
        <v>309.92</v>
      </c>
      <c r="AO245" s="105">
        <f>_xll.GetPrice($AO$9,,"MID",$A245)</f>
        <v>326</v>
      </c>
      <c r="AP245" s="105">
        <f>_xll.GetPrice($AP$9,,"LOW",$A245)</f>
        <v>410</v>
      </c>
      <c r="AQ245" s="105">
        <f>_xll.GetPrice($AQ$9,,"HIGH",$A245)</f>
        <v>440</v>
      </c>
      <c r="AR245" s="105">
        <f>_xll.GetPrice(AR$9,,"MID",$A245)</f>
        <v>425</v>
      </c>
      <c r="AS245" s="105">
        <f>_xll.GetPrice($AS$9,,"MID",A245+3)</f>
        <v>6465</v>
      </c>
      <c r="AT245" s="105">
        <f>_xll.GetPrice($AT$9,,"MID",A245+3)</f>
        <v>345</v>
      </c>
      <c r="AU245" s="199">
        <f>_xll.GetPrice($AU$9,"WeeklyAverage","MID",$A245)</f>
        <v>343.92</v>
      </c>
      <c r="AV245" s="105">
        <f>_xll.GetPrice($AV$9,,"MID",$A245)</f>
        <v>365</v>
      </c>
      <c r="AW245" s="105">
        <f>_xll.GetPrice($AW$9,,"LOW",$A245)</f>
        <v>390</v>
      </c>
      <c r="AX245" s="105">
        <f>_xll.GetPrice($AX$9,,"HIGH",$A245)</f>
        <v>430</v>
      </c>
      <c r="AY245" s="105">
        <f>_xll.GetPrice($AY$9,,"MID",$A245)</f>
        <v>410</v>
      </c>
      <c r="AZ245" s="105">
        <f>_xll.GetPrice($AZ$9,,"LOW",$A245)</f>
        <v>340</v>
      </c>
      <c r="BA245" s="105">
        <f>_xll.GetPrice($BA$9,,"HIGH",$A245)</f>
        <v>380</v>
      </c>
      <c r="BB245" s="105">
        <f>_xll.GetPrice($BB$9,,"MID",$A245)</f>
        <v>360</v>
      </c>
      <c r="BC245" s="175">
        <f>_xll.GetPrice($BC$9,,"LOW",$A245+3)</f>
        <v>3010</v>
      </c>
      <c r="BD245" s="58">
        <f>_xll.GetPrice($BD$9,,"HIGH",$A245+3)</f>
        <v>3220</v>
      </c>
      <c r="BE245" s="58">
        <f>_xll.GetPrice($BE$9,,"MID",$A245+3)</f>
        <v>3115</v>
      </c>
      <c r="BH245" s="196">
        <f>_xll.GetPrice($BH$9,"WeeklyAverage","MID",$A245)</f>
        <v>347.7</v>
      </c>
      <c r="BI245" s="58">
        <f>_xll.GetPrice($BI$9,,"MID",$A245)</f>
        <v>432.5</v>
      </c>
      <c r="BJ245" s="58">
        <f>_xll.GetPrice($BJ$9,,"MID",$A245)</f>
        <v>34000</v>
      </c>
      <c r="BK245" s="58">
        <f>_xll.GetPrice($BK$9,,"MID",$A245)</f>
        <v>443.06</v>
      </c>
      <c r="BL245" s="182"/>
      <c r="BM245" s="58">
        <f>_xll.GetPrice($BM$9,,"MID",$A245)</f>
        <v>301</v>
      </c>
      <c r="BN245" s="175">
        <f>_xll.GetPrice($BN$9,,"MID",$A245)</f>
        <v>392.5</v>
      </c>
      <c r="BO245" s="58">
        <f>_xll.GetPrice($BO$9,,"MID",$A245)</f>
        <v>320</v>
      </c>
      <c r="BP245" s="58">
        <f>_xll.GetPrice($BP$9,,"MID",$A245)</f>
        <v>330</v>
      </c>
      <c r="BQ245" s="58">
        <f>_xll.GetPrice($BQ$9,,"MID",$A245)</f>
        <v>350</v>
      </c>
      <c r="BR245" s="19">
        <f>_xll.GetPrice($BR$9,"WeeklyAverage","MID",$A245)</f>
        <v>352.76</v>
      </c>
      <c r="BS245" s="198">
        <f>_xll.GetPrice($BS$9,,"MID",$A245)</f>
        <v>320</v>
      </c>
      <c r="BT245" s="156">
        <f>_xll.GetPrice($BT$9,,"MID",$A245)</f>
        <v>387.5</v>
      </c>
      <c r="BU245" s="165">
        <f>_xll.GetPrice($BU$9,,"LOW",$A245)</f>
        <v>350</v>
      </c>
      <c r="BV245" s="198">
        <f>_xll.GetPrice($BV$9,,"HIGH",$A245)</f>
        <v>400</v>
      </c>
      <c r="BW245" s="198">
        <f>_xll.GetPrice($BW$9,,"MID",$A245)</f>
        <v>375</v>
      </c>
      <c r="BX245" s="198">
        <f>_xll.GetPrice($BX$9,,"LOW",$A245)</f>
        <v>950</v>
      </c>
      <c r="BY245" s="198">
        <f>_xll.GetPrice($BY$9,,"HIGH",$A245)</f>
        <v>1000</v>
      </c>
      <c r="BZ245" s="198">
        <f>_xll.GetPrice($BZ$9,,"MID",$A245)</f>
        <v>975</v>
      </c>
    </row>
    <row r="246" spans="1:78" x14ac:dyDescent="0.35">
      <c r="A246" s="215">
        <f t="shared" si="2"/>
        <v>44834</v>
      </c>
      <c r="B246" s="95">
        <f>_xll.GetPrice($B$9,,"MID",$A246)</f>
        <v>305</v>
      </c>
      <c r="C246" s="95">
        <f>_xll.GetPrice($C$9,,"MID",$A246)</f>
        <v>325</v>
      </c>
      <c r="D246" s="95">
        <f>_xll.GetPrice($D$9,,"MID",$A246)</f>
        <v>310</v>
      </c>
      <c r="E246" s="95">
        <f>_xll.GetPrice($E$9,,"MID",$A246)</f>
        <v>290</v>
      </c>
      <c r="F246" s="95">
        <f>_xll.GetPrice($F$9,,"MID",$A246)</f>
        <v>425</v>
      </c>
      <c r="G246" s="95">
        <f>_xll.GetPrice($G$9,,"MID",$A246)</f>
        <v>400</v>
      </c>
      <c r="H246" s="95">
        <f>_xll.GetPrice($H$9,,"MID",$A246)</f>
        <v>400</v>
      </c>
      <c r="I246" s="95">
        <f>_xll.GetPrice($I$9,,"MID",$A246)</f>
        <v>514</v>
      </c>
      <c r="J246" s="95">
        <f>_xll.GetPrice($J$9,,"MID",$A246)</f>
        <v>390</v>
      </c>
      <c r="K246" s="95">
        <f>_xll.GetPrice($K$9,,"MID",$A246)</f>
        <v>371</v>
      </c>
      <c r="L246" s="95">
        <f>_xll.GetPrice($L$9,,"MID",$A246)</f>
        <v>350</v>
      </c>
      <c r="M246" s="95">
        <f>_xll.GetPrice($M$9,,"MID",$A246)</f>
        <v>385</v>
      </c>
      <c r="N246" s="95">
        <f>_xll.GetPrice($N$9,,"MID",$A246)</f>
        <v>390</v>
      </c>
      <c r="O246" s="95">
        <f>_xll.GetPrice($O$9,,"MID",$A246)</f>
        <v>350</v>
      </c>
      <c r="P246" s="192">
        <f>_xll.GetPrice($P$9,,"MID",$A246)</f>
        <v>331.5</v>
      </c>
      <c r="Q246" s="70">
        <f>_xll.GetPrice($Q$9,,"MID",$A246)</f>
        <v>342.5</v>
      </c>
      <c r="R246" s="70">
        <f>_xll.GetPrice($R$9,,"MID",$A246)</f>
        <v>353</v>
      </c>
      <c r="S246" s="70">
        <f>_xll.GetPrice($S$9,,"MID",$A246)</f>
        <v>135</v>
      </c>
      <c r="T246" s="70">
        <f>_xll.GetPrice($T$9,,"MID",$A246)</f>
        <v>400</v>
      </c>
      <c r="U246" s="70">
        <f>_xll.GetPrice($U$9,,"MID",$A246)</f>
        <v>285</v>
      </c>
      <c r="V246" s="70">
        <f>_xll.GetPrice($V$9,,"MID",$A246)</f>
        <v>400</v>
      </c>
      <c r="W246" s="188">
        <f>_xll.GetPrice($W$9,,"LOW",$A246)</f>
        <v>545</v>
      </c>
      <c r="X246" s="105">
        <f>_xll.GetPrice($X$9,,"HIGH",$A246)</f>
        <v>550</v>
      </c>
      <c r="Y246" s="105">
        <f>_xll.GetPrice($Y$9,,"MID",$A246)</f>
        <v>547.5</v>
      </c>
      <c r="Z246" s="105">
        <f>_xll.GetPrice($Z$9,,"MID",$A246)</f>
        <v>495</v>
      </c>
      <c r="AA246" s="105">
        <f>_xll.GetPrice($AA$9,,"MID",$A246)</f>
        <v>517.5</v>
      </c>
      <c r="AB246" s="105">
        <f>_xll.GetPrice($AB$9,,"LOW",$A246)</f>
        <v>220</v>
      </c>
      <c r="AC246" s="105">
        <f>_xll.GetPrice($AC$9,,"HIGH",$A246)</f>
        <v>240</v>
      </c>
      <c r="AD246" s="105">
        <f>_xll.GetPrice($AD$9,,"MID",$A246)</f>
        <v>230</v>
      </c>
      <c r="AE246" s="188">
        <f>_xll.GetPrice($AE$9,,"MID",$A246)</f>
        <v>332</v>
      </c>
      <c r="AF246" s="105">
        <f>_xll.GetPrice($AF$9,,"MID",$A246)</f>
        <v>349.5</v>
      </c>
      <c r="AG246" s="105">
        <f>_xll.GetPrice($AG$9,,"MID",$A246)</f>
        <v>352.5</v>
      </c>
      <c r="AH246" s="105">
        <f>_xll.GetPrice($AH$9,,"MID",$A246)</f>
        <v>362.5</v>
      </c>
      <c r="AI246" s="105">
        <f>_xll.GetPrice($AI$9,,"MID",$A246)</f>
        <v>305</v>
      </c>
      <c r="AK246" s="105">
        <f>_xll.GetPrice($AK$9,,"MID",$A246)</f>
        <v>195</v>
      </c>
      <c r="AL246" s="105">
        <f>_xll.GetPrice($AL$9,,"MID",$A246)</f>
        <v>217.5</v>
      </c>
      <c r="AM246" s="105">
        <f>_xll.GetPrice($AM$9,,"MID",$A246)</f>
        <v>237.5</v>
      </c>
      <c r="AN246" s="105">
        <f>_xll.GetPrice($AN$9,,"MID",$A246)</f>
        <v>327.97</v>
      </c>
      <c r="AO246" s="105">
        <f>_xll.GetPrice($AO$9,,"MID",$A246)</f>
        <v>352</v>
      </c>
      <c r="AP246" s="105">
        <f>_xll.GetPrice($AP$9,,"LOW",$A246)</f>
        <v>410</v>
      </c>
      <c r="AQ246" s="105">
        <f>_xll.GetPrice($AQ$9,,"HIGH",$A246)</f>
        <v>440</v>
      </c>
      <c r="AR246" s="105">
        <f>_xll.GetPrice(AR$9,,"MID",$A246)</f>
        <v>425</v>
      </c>
      <c r="AS246" s="105">
        <f>_xll.GetPrice($AS$9,,"MID",A246+3)</f>
        <v>6815</v>
      </c>
      <c r="AT246" s="105">
        <f>_xll.GetPrice($AT$9,,"MID",A246+3)</f>
        <v>350</v>
      </c>
      <c r="AU246" s="199">
        <f>_xll.GetPrice($AU$9,"WeeklyAverage","MID",$A246)</f>
        <v>361.97</v>
      </c>
      <c r="AV246" s="105">
        <f>_xll.GetPrice($AV$9,,"MID",$A246)</f>
        <v>390</v>
      </c>
      <c r="AW246" s="105">
        <f>_xll.GetPrice($AW$9,,"LOW",$A246)</f>
        <v>400</v>
      </c>
      <c r="AX246" s="105">
        <f>_xll.GetPrice($AX$9,,"HIGH",$A246)</f>
        <v>430</v>
      </c>
      <c r="AY246" s="105">
        <f>_xll.GetPrice($AY$9,,"MID",$A246)</f>
        <v>415</v>
      </c>
      <c r="AZ246" s="105">
        <f>_xll.GetPrice($AZ$9,,"LOW",$A246)</f>
        <v>350</v>
      </c>
      <c r="BA246" s="105">
        <f>_xll.GetPrice($BA$9,,"HIGH",$A246)</f>
        <v>380</v>
      </c>
      <c r="BB246" s="105">
        <f>_xll.GetPrice($BB$9,,"MID",$A246)</f>
        <v>365</v>
      </c>
      <c r="BC246" s="175">
        <f>_xll.GetPrice($BC$9,,"LOW",$A246+3)</f>
        <v>3010</v>
      </c>
      <c r="BD246" s="58">
        <f>_xll.GetPrice($BD$9,,"HIGH",$A246+3)</f>
        <v>3220</v>
      </c>
      <c r="BE246" s="58">
        <f>_xll.GetPrice($BE$9,,"MID",$A246+3)</f>
        <v>3115</v>
      </c>
      <c r="BH246" s="196">
        <f>_xll.GetPrice($BH$9,"WeeklyAverage","MID",$A246)</f>
        <v>346.8</v>
      </c>
      <c r="BI246" s="58">
        <f>_xll.GetPrice($BI$9,,"MID",$A246)</f>
        <v>435</v>
      </c>
      <c r="BJ246" s="58">
        <f>_xll.GetPrice($BJ$9,,"MID",$A246)</f>
        <v>34700</v>
      </c>
      <c r="BK246" s="58">
        <f>_xll.GetPrice($BK$9,,"MID",$A246)</f>
        <v>449.86</v>
      </c>
      <c r="BL246" s="182"/>
      <c r="BM246" s="58">
        <f>_xll.GetPrice($BM$9,,"MID",$A246)</f>
        <v>323</v>
      </c>
      <c r="BN246" s="175">
        <f>_xll.GetPrice($BN$9,,"MID",$A246)</f>
        <v>392.5</v>
      </c>
      <c r="BO246" s="58">
        <f>_xll.GetPrice($BO$9,,"MID",$A246)</f>
        <v>320</v>
      </c>
      <c r="BP246" s="58">
        <f>_xll.GetPrice($BP$9,,"MID",$A246)</f>
        <v>330</v>
      </c>
      <c r="BQ246" s="58">
        <f>_xll.GetPrice($BQ$9,,"MID",$A246)</f>
        <v>350</v>
      </c>
      <c r="BR246" s="19">
        <f>_xll.GetPrice($BR$9,"WeeklyAverage","MID",$A246)</f>
        <v>370.81</v>
      </c>
      <c r="BS246" s="198">
        <f>_xll.GetPrice($BS$9,,"MID",$A246)</f>
        <v>320</v>
      </c>
      <c r="BT246" s="156">
        <f>_xll.GetPrice($BT$9,,"MID",$A246)</f>
        <v>405</v>
      </c>
      <c r="BU246" s="165">
        <f>_xll.GetPrice($BU$9,,"LOW",$A246)</f>
        <v>350</v>
      </c>
      <c r="BV246" s="198">
        <f>_xll.GetPrice($BV$9,,"HIGH",$A246)</f>
        <v>400</v>
      </c>
      <c r="BW246" s="198">
        <f>_xll.GetPrice($BW$9,,"MID",$A246)</f>
        <v>375</v>
      </c>
      <c r="BX246" s="198">
        <f>_xll.GetPrice($BX$9,,"LOW",$A246)</f>
        <v>950</v>
      </c>
      <c r="BY246" s="198">
        <f>_xll.GetPrice($BY$9,,"HIGH",$A246)</f>
        <v>1000</v>
      </c>
      <c r="BZ246" s="198">
        <f>_xll.GetPrice($BZ$9,,"MID",$A246)</f>
        <v>975</v>
      </c>
    </row>
    <row r="247" spans="1:78" x14ac:dyDescent="0.35">
      <c r="A247" s="215">
        <f t="shared" si="2"/>
        <v>44841</v>
      </c>
      <c r="B247" s="95">
        <f>_xll.GetPrice($B$9,,"MID",$A247)</f>
        <v>295</v>
      </c>
      <c r="C247" s="95">
        <f>_xll.GetPrice($C$9,,"MID",$A247)</f>
        <v>325</v>
      </c>
      <c r="D247" s="95">
        <f>_xll.GetPrice($D$9,,"MID",$A247)</f>
        <v>310</v>
      </c>
      <c r="E247" s="95">
        <f>_xll.GetPrice($E$9,,"MID",$A247)</f>
        <v>280</v>
      </c>
      <c r="F247" s="95">
        <f>_xll.GetPrice($F$9,,"MID",$A247)</f>
        <v>385</v>
      </c>
      <c r="G247" s="95">
        <f>_xll.GetPrice($G$9,,"MID",$A247)</f>
        <v>400</v>
      </c>
      <c r="H247" s="95">
        <f>_xll.GetPrice($H$9,,"MID",$A247)</f>
        <v>400</v>
      </c>
      <c r="I247" s="95">
        <f>_xll.GetPrice($I$9,,"MID",$A247)</f>
        <v>514</v>
      </c>
      <c r="J247" s="95">
        <f>_xll.GetPrice($J$9,,"MID",$A247)</f>
        <v>360</v>
      </c>
      <c r="K247" s="95">
        <f>_xll.GetPrice($K$9,,"MID",$A247)</f>
        <v>371</v>
      </c>
      <c r="L247" s="95">
        <f>_xll.GetPrice($L$9,,"MID",$A247)</f>
        <v>340</v>
      </c>
      <c r="M247" s="95">
        <f>_xll.GetPrice($M$9,,"MID",$A247)</f>
        <v>355</v>
      </c>
      <c r="N247" s="95">
        <f>_xll.GetPrice($N$9,,"MID",$A247)</f>
        <v>390</v>
      </c>
      <c r="O247" s="95">
        <f>_xll.GetPrice($O$9,,"MID",$A247)</f>
        <v>340</v>
      </c>
      <c r="P247" s="192">
        <f>_xll.GetPrice($P$9,,"MID",$A247)</f>
        <v>336.05</v>
      </c>
      <c r="Q247" s="70">
        <f>_xll.GetPrice($Q$9,,"MID",$A247)</f>
        <v>355</v>
      </c>
      <c r="R247" s="70">
        <f>_xll.GetPrice($R$9,,"MID",$A247)</f>
        <v>355.95</v>
      </c>
      <c r="S247" s="70">
        <f>_xll.GetPrice($S$9,,"MID",$A247)</f>
        <v>135</v>
      </c>
      <c r="T247" s="70">
        <f>_xll.GetPrice($T$9,,"MID",$A247)</f>
        <v>370</v>
      </c>
      <c r="U247" s="70">
        <f>_xll.GetPrice($U$9,,"MID",$A247)</f>
        <v>285</v>
      </c>
      <c r="V247" s="70">
        <f>_xll.GetPrice($V$9,,"MID",$A247)</f>
        <v>370</v>
      </c>
      <c r="W247" s="188">
        <f>_xll.GetPrice($W$9,,"LOW",$A247)</f>
        <v>550</v>
      </c>
      <c r="X247" s="105">
        <f>_xll.GetPrice($X$9,,"HIGH",$A247)</f>
        <v>560</v>
      </c>
      <c r="Y247" s="105">
        <f>_xll.GetPrice($Y$9,,"MID",$A247)</f>
        <v>555</v>
      </c>
      <c r="Z247" s="105">
        <f>_xll.GetPrice($Z$9,,"MID",$A247)</f>
        <v>500</v>
      </c>
      <c r="AA247" s="105">
        <f>_xll.GetPrice($AA$9,,"MID",$A247)</f>
        <v>517.5</v>
      </c>
      <c r="AB247" s="105">
        <f>_xll.GetPrice($AB$9,,"LOW",$A247)</f>
        <v>220</v>
      </c>
      <c r="AC247" s="105">
        <f>_xll.GetPrice($AC$9,,"HIGH",$A247)</f>
        <v>240</v>
      </c>
      <c r="AD247" s="105">
        <f>_xll.GetPrice($AD$9,,"MID",$A247)</f>
        <v>230</v>
      </c>
      <c r="AE247" s="188">
        <f>_xll.GetPrice($AE$9,,"MID",$A247)</f>
        <v>346</v>
      </c>
      <c r="AF247" s="105">
        <f>_xll.GetPrice($AF$9,,"MID",$A247)</f>
        <v>366</v>
      </c>
      <c r="AG247" s="105">
        <f>_xll.GetPrice($AG$9,,"MID",$A247)</f>
        <v>352.5</v>
      </c>
      <c r="AH247" s="105">
        <f>_xll.GetPrice($AH$9,,"MID",$A247)</f>
        <v>362.5</v>
      </c>
      <c r="AI247" s="105">
        <f>_xll.GetPrice($AI$9,,"MID",$A247)</f>
        <v>305</v>
      </c>
      <c r="AK247" s="105">
        <f>_xll.GetPrice($AK$9,,"MID",$A247)</f>
        <v>195</v>
      </c>
      <c r="AL247" s="105">
        <f>_xll.GetPrice($AL$9,,"MID",$A247)</f>
        <v>217.5</v>
      </c>
      <c r="AM247" s="105">
        <f>_xll.GetPrice($AM$9,,"MID",$A247)</f>
        <v>237.5</v>
      </c>
      <c r="AN247" s="105">
        <f>_xll.GetPrice($AN$9,,"MID",$A247)</f>
        <v>341.31</v>
      </c>
      <c r="AO247" s="105">
        <f>_xll.GetPrice($AO$9,,"MID",$A247)</f>
        <v>363</v>
      </c>
      <c r="AP247" s="105">
        <f>_xll.GetPrice($AP$9,,"LOW",$A247)</f>
        <v>410</v>
      </c>
      <c r="AQ247" s="105">
        <f>_xll.GetPrice($AQ$9,,"HIGH",$A247)</f>
        <v>440</v>
      </c>
      <c r="AR247" s="105">
        <f>_xll.GetPrice(AR$9,,"MID",$A247)</f>
        <v>425</v>
      </c>
      <c r="AS247" s="105">
        <f>_xll.GetPrice($AS$9,,"MID",A247+3)</f>
        <v>6940</v>
      </c>
      <c r="AT247" s="105">
        <f>_xll.GetPrice($AT$9,,"MID",A247+3)</f>
        <v>360</v>
      </c>
      <c r="AU247" s="199">
        <f>_xll.GetPrice($AU$9,"WeeklyAverage","MID",$A247)</f>
        <v>363.31</v>
      </c>
      <c r="AV247" s="105">
        <f>_xll.GetPrice($AV$9,,"MID",$A247)</f>
        <v>389</v>
      </c>
      <c r="AW247" s="105">
        <f>_xll.GetPrice($AW$9,,"LOW",$A247)</f>
        <v>400</v>
      </c>
      <c r="AX247" s="105">
        <f>_xll.GetPrice($AX$9,,"HIGH",$A247)</f>
        <v>430</v>
      </c>
      <c r="AY247" s="105">
        <f>_xll.GetPrice($AY$9,,"MID",$A247)</f>
        <v>415</v>
      </c>
      <c r="AZ247" s="105">
        <f>_xll.GetPrice($AZ$9,,"LOW",$A247)</f>
        <v>350</v>
      </c>
      <c r="BA247" s="105">
        <f>_xll.GetPrice($BA$9,,"HIGH",$A247)</f>
        <v>380</v>
      </c>
      <c r="BB247" s="105">
        <f>_xll.GetPrice($BB$9,,"MID",$A247)</f>
        <v>365</v>
      </c>
      <c r="BC247" s="175">
        <f>_xll.GetPrice($BC$9,,"LOW",$A247+3)</f>
        <v>3010</v>
      </c>
      <c r="BD247" s="58">
        <f>_xll.GetPrice($BD$9,,"HIGH",$A247+3)</f>
        <v>3220</v>
      </c>
      <c r="BE247" s="58">
        <f>_xll.GetPrice($BE$9,,"MID",$A247+3)</f>
        <v>3115</v>
      </c>
      <c r="BH247" s="196">
        <f>_xll.GetPrice($BH$9,"WeeklyAverage","MID",$A247)</f>
        <v>354.5</v>
      </c>
      <c r="BI247" s="58">
        <f>_xll.GetPrice($BI$9,,"MID",$A247)</f>
        <v>442.5</v>
      </c>
      <c r="BJ247" s="58">
        <f>_xll.GetPrice($BJ$9,,"MID",$A247)</f>
        <v>34400</v>
      </c>
      <c r="BK247" s="58">
        <f>_xll.GetPrice($BK$9,,"MID",$A247)</f>
        <v>452.75</v>
      </c>
      <c r="BM247" s="58">
        <f>_xll.GetPrice($BM$9,,"MID",$A247)</f>
        <v>338</v>
      </c>
      <c r="BN247" s="175">
        <f>_xll.GetPrice($BN$9,,"MID",$A247)</f>
        <v>392.5</v>
      </c>
      <c r="BO247" s="58">
        <f>_xll.GetPrice($BO$9,,"MID",$A247)</f>
        <v>320</v>
      </c>
      <c r="BP247" s="58">
        <f>_xll.GetPrice($BP$9,,"MID",$A247)</f>
        <v>320</v>
      </c>
      <c r="BQ247" s="58">
        <f>_xll.GetPrice($BQ$9,,"MID",$A247)</f>
        <v>350</v>
      </c>
      <c r="BR247" s="19">
        <f>_xll.GetPrice($BR$9,"WeeklyAverage","MID",$A247)</f>
        <v>372.74</v>
      </c>
      <c r="BS247" s="198">
        <f>_xll.GetPrice($BS$9,,"MID",$A247)</f>
        <v>320</v>
      </c>
      <c r="BT247" s="156">
        <f>_xll.GetPrice($BT$9,,"MID",$A247)</f>
        <v>395</v>
      </c>
      <c r="BU247" s="165">
        <f>_xll.GetPrice($BU$9,,"LOW",$A247)</f>
        <v>350</v>
      </c>
      <c r="BV247" s="198">
        <f>_xll.GetPrice($BV$9,,"HIGH",$A247)</f>
        <v>400</v>
      </c>
      <c r="BW247" s="198">
        <f>_xll.GetPrice($BW$9,,"MID",$A247)</f>
        <v>375</v>
      </c>
      <c r="BX247" s="198">
        <f>_xll.GetPrice($BX$9,,"LOW",$A247)</f>
        <v>950</v>
      </c>
      <c r="BY247" s="198">
        <f>_xll.GetPrice($BY$9,,"HIGH",$A247)</f>
        <v>1000</v>
      </c>
      <c r="BZ247" s="198">
        <f>_xll.GetPrice($BZ$9,,"MID",$A247)</f>
        <v>975</v>
      </c>
    </row>
    <row r="248" spans="1:78" x14ac:dyDescent="0.35">
      <c r="A248" s="215">
        <f t="shared" si="2"/>
        <v>44848</v>
      </c>
      <c r="B248" s="95">
        <f>_xll.GetPrice($B$9,,"MID",$A248)</f>
        <v>295</v>
      </c>
      <c r="C248" s="95">
        <f>_xll.GetPrice($C$9,,"MID",$A248)</f>
        <v>325</v>
      </c>
      <c r="D248" s="95">
        <f>_xll.GetPrice($D$9,,"MID",$A248)</f>
        <v>310</v>
      </c>
      <c r="E248" s="95">
        <f>_xll.GetPrice($E$9,,"MID",$A248)</f>
        <v>280</v>
      </c>
      <c r="F248" s="95">
        <f>_xll.GetPrice($F$9,,"MID",$A248)</f>
        <v>385</v>
      </c>
      <c r="G248" s="95">
        <f>_xll.GetPrice($G$9,,"MID",$A248)</f>
        <v>380</v>
      </c>
      <c r="H248" s="95">
        <f>_xll.GetPrice($H$9,,"MID",$A248)</f>
        <v>400</v>
      </c>
      <c r="I248" s="95">
        <f>_xll.GetPrice($I$9,,"MID",$A248)</f>
        <v>514</v>
      </c>
      <c r="J248" s="95">
        <f>_xll.GetPrice($J$9,,"MID",$A248)</f>
        <v>360</v>
      </c>
      <c r="K248" s="95">
        <f>_xll.GetPrice($K$9,,"MID",$A248)</f>
        <v>331</v>
      </c>
      <c r="L248" s="95">
        <f>_xll.GetPrice($L$9,,"MID",$A248)</f>
        <v>340</v>
      </c>
      <c r="M248" s="95">
        <f>_xll.GetPrice($M$9,,"MID",$A248)</f>
        <v>355</v>
      </c>
      <c r="N248" s="95">
        <f>_xll.GetPrice($N$9,,"MID",$A248)</f>
        <v>350</v>
      </c>
      <c r="O248" s="95">
        <f>_xll.GetPrice($O$9,,"MID",$A248)</f>
        <v>340</v>
      </c>
      <c r="P248" s="192">
        <f>_xll.GetPrice($P$9,,"MID",$A248)</f>
        <v>336.05</v>
      </c>
      <c r="Q248" s="70">
        <f>_xll.GetPrice($Q$9,,"MID",$A248)</f>
        <v>345</v>
      </c>
      <c r="R248" s="70">
        <f>_xll.GetPrice($R$9,,"MID",$A248)</f>
        <v>357</v>
      </c>
      <c r="S248" s="70">
        <f>_xll.GetPrice($S$9,,"MID",$A248)</f>
        <v>135</v>
      </c>
      <c r="T248" s="70">
        <f>_xll.GetPrice($T$9,,"MID",$A248)</f>
        <v>370</v>
      </c>
      <c r="U248" s="70">
        <f>_xll.GetPrice($U$9,,"MID",$A248)</f>
        <v>285</v>
      </c>
      <c r="V248" s="70">
        <f>_xll.GetPrice($V$9,,"MID",$A248)</f>
        <v>370</v>
      </c>
      <c r="W248" s="188">
        <f>_xll.GetPrice($W$9,,"LOW",$A248)</f>
        <v>550</v>
      </c>
      <c r="X248" s="105">
        <f>_xll.GetPrice($X$9,,"HIGH",$A248)</f>
        <v>555</v>
      </c>
      <c r="Y248" s="105">
        <f>_xll.GetPrice($Y$9,,"MID",$A248)</f>
        <v>552.5</v>
      </c>
      <c r="Z248" s="105">
        <f>_xll.GetPrice($Z$9,,"MID",$A248)</f>
        <v>514</v>
      </c>
      <c r="AA248" s="105">
        <f>_xll.GetPrice($AA$9,,"MID",$A248)</f>
        <v>522.5</v>
      </c>
      <c r="AB248" s="105">
        <f>_xll.GetPrice($AB$9,,"LOW",$A248)</f>
        <v>220</v>
      </c>
      <c r="AC248" s="105">
        <f>_xll.GetPrice($AC$9,,"HIGH",$A248)</f>
        <v>240</v>
      </c>
      <c r="AD248" s="105">
        <f>_xll.GetPrice($AD$9,,"MID",$A248)</f>
        <v>230</v>
      </c>
      <c r="AE248" s="188">
        <f>_xll.GetPrice($AE$9,,"MID",$A248)</f>
        <v>350</v>
      </c>
      <c r="AF248" s="105">
        <f>_xll.GetPrice($AF$9,,"MID",$A248)</f>
        <v>370</v>
      </c>
      <c r="AG248" s="105">
        <f>_xll.GetPrice($AG$9,,"MID",$A248)</f>
        <v>352.5</v>
      </c>
      <c r="AH248" s="105">
        <f>_xll.GetPrice($AH$9,,"MID",$A248)</f>
        <v>362.5</v>
      </c>
      <c r="AI248" s="105">
        <f>_xll.GetPrice($AI$9,,"MID",$A248)</f>
        <v>305</v>
      </c>
      <c r="AK248" s="105">
        <f>_xll.GetPrice($AK$9,,"MID",$A248)</f>
        <v>195</v>
      </c>
      <c r="AL248" s="105">
        <f>_xll.GetPrice($AL$9,,"MID",$A248)</f>
        <v>227.5</v>
      </c>
      <c r="AM248" s="105">
        <f>_xll.GetPrice($AM$9,,"MID",$A248)</f>
        <v>247.5</v>
      </c>
      <c r="AN248" s="105">
        <f>_xll.GetPrice($AN$9,,"MID",$A248)</f>
        <v>341.45</v>
      </c>
      <c r="AO248" s="105">
        <f>_xll.GetPrice($AO$9,,"MID",$A248)</f>
        <v>363</v>
      </c>
      <c r="AP248" s="105">
        <f>_xll.GetPrice($AP$9,,"LOW",$A248)</f>
        <v>415</v>
      </c>
      <c r="AQ248" s="105">
        <f>_xll.GetPrice($AQ$9,,"HIGH",$A248)</f>
        <v>445</v>
      </c>
      <c r="AR248" s="105">
        <f>_xll.GetPrice(AR$9,,"MID",$A248)</f>
        <v>430</v>
      </c>
      <c r="AS248" s="105">
        <f>_xll.GetPrice($AS$9,,"MID",A248+3)</f>
        <v>6940</v>
      </c>
      <c r="AT248" s="105">
        <f>_xll.GetPrice($AT$9,,"MID",A248+3)</f>
        <v>360</v>
      </c>
      <c r="AU248" s="199">
        <f>_xll.GetPrice($AU$9,"WeeklyAverage","MID",$A248)</f>
        <v>363.45</v>
      </c>
      <c r="AV248" s="105">
        <f>_xll.GetPrice($AV$9,,"MID",$A248)</f>
        <v>390</v>
      </c>
      <c r="AW248" s="105">
        <f>_xll.GetPrice($AW$9,,"LOW",$A248)</f>
        <v>400</v>
      </c>
      <c r="AX248" s="105">
        <f>_xll.GetPrice($AX$9,,"HIGH",$A248)</f>
        <v>430</v>
      </c>
      <c r="AY248" s="105">
        <f>_xll.GetPrice($AY$9,,"MID",$A248)</f>
        <v>415</v>
      </c>
      <c r="AZ248" s="105">
        <f>_xll.GetPrice($AZ$9,,"LOW",$A248)</f>
        <v>350</v>
      </c>
      <c r="BA248" s="105">
        <f>_xll.GetPrice($BA$9,,"HIGH",$A248)</f>
        <v>380</v>
      </c>
      <c r="BB248" s="105">
        <f>_xll.GetPrice($BB$9,,"MID",$A248)</f>
        <v>365</v>
      </c>
      <c r="BC248" s="175">
        <f>_xll.GetPrice($BC$9,,"LOW",$A248+3)</f>
        <v>2880</v>
      </c>
      <c r="BD248" s="58">
        <f>_xll.GetPrice($BD$9,,"HIGH",$A248+3)</f>
        <v>3060</v>
      </c>
      <c r="BE248" s="58">
        <f>_xll.GetPrice($BE$9,,"MID",$A248+3)</f>
        <v>2970</v>
      </c>
      <c r="BH248" s="196">
        <f>_xll.GetPrice($BH$9,"WeeklyAverage","MID",$A248)</f>
        <v>360.5</v>
      </c>
      <c r="BI248" s="58">
        <f>_xll.GetPrice($BI$9,,"MID",$A248)</f>
        <v>440</v>
      </c>
      <c r="BJ248" s="58">
        <f>_xll.GetPrice($BJ$9,,"MID",$A248)</f>
        <v>34200</v>
      </c>
      <c r="BK248" s="58">
        <f>_xll.GetPrice($BK$9,,"MID",$A248)</f>
        <v>457.63</v>
      </c>
      <c r="BM248" s="58">
        <f>_xll.GetPrice($BM$9,,"MID",$A248)</f>
        <v>338</v>
      </c>
      <c r="BN248" s="175">
        <f>_xll.GetPrice($BN$9,,"MID",$A248)</f>
        <v>392.5</v>
      </c>
      <c r="BO248" s="58">
        <f>_xll.GetPrice($BO$9,,"MID",$A248)</f>
        <v>320</v>
      </c>
      <c r="BP248" s="58">
        <f>_xll.GetPrice($BP$9,,"MID",$A248)</f>
        <v>320</v>
      </c>
      <c r="BQ248" s="58">
        <f>_xll.GetPrice($BQ$9,,"MID",$A248)</f>
        <v>350</v>
      </c>
      <c r="BR248" s="19">
        <f>_xll.GetPrice($BR$9,"WeeklyAverage","MID",$A248)</f>
        <v>373.28</v>
      </c>
      <c r="BS248" s="198">
        <f>_xll.GetPrice($BS$9,,"MID",$A248)</f>
        <v>320</v>
      </c>
      <c r="BT248" s="156">
        <f>_xll.GetPrice($BT$9,,"MID",$A248)</f>
        <v>395</v>
      </c>
      <c r="BU248" s="165">
        <f>_xll.GetPrice($BU$9,,"LOW",$A248)</f>
        <v>350</v>
      </c>
      <c r="BV248" s="198">
        <f>_xll.GetPrice($BV$9,,"HIGH",$A248)</f>
        <v>400</v>
      </c>
      <c r="BW248" s="198">
        <f>_xll.GetPrice($BW$9,,"MID",$A248)</f>
        <v>375</v>
      </c>
      <c r="BX248" s="198">
        <f>_xll.GetPrice($BX$9,,"LOW",$A248)</f>
        <v>950</v>
      </c>
      <c r="BY248" s="198">
        <f>_xll.GetPrice($BY$9,,"HIGH",$A248)</f>
        <v>1000</v>
      </c>
      <c r="BZ248" s="198">
        <f>_xll.GetPrice($BZ$9,,"MID",$A248)</f>
        <v>975</v>
      </c>
    </row>
    <row r="249" spans="1:78" x14ac:dyDescent="0.35">
      <c r="A249" s="215">
        <f t="shared" si="2"/>
        <v>44855</v>
      </c>
      <c r="B249" s="95">
        <f>_xll.GetPrice($B$9,,"MID",$A249)</f>
        <v>295</v>
      </c>
      <c r="C249" s="95">
        <f>_xll.GetPrice($C$9,,"MID",$A249)</f>
        <v>325</v>
      </c>
      <c r="D249" s="95">
        <f>_xll.GetPrice($D$9,,"MID",$A249)</f>
        <v>310</v>
      </c>
      <c r="E249" s="95">
        <f>_xll.GetPrice($E$9,,"MID",$A249)</f>
        <v>280</v>
      </c>
      <c r="F249" s="95">
        <f>_xll.GetPrice($F$9,,"MID",$A249)</f>
        <v>385</v>
      </c>
      <c r="G249" s="95">
        <f>_xll.GetPrice($G$9,,"MID",$A249)</f>
        <v>380</v>
      </c>
      <c r="H249" s="95">
        <f>_xll.GetPrice($H$9,,"MID",$A249)</f>
        <v>400</v>
      </c>
      <c r="I249" s="95">
        <f>_xll.GetPrice($I$9,,"MID",$A249)</f>
        <v>514</v>
      </c>
      <c r="J249" s="95">
        <f>_xll.GetPrice($J$9,,"MID",$A249)</f>
        <v>360</v>
      </c>
      <c r="K249" s="95">
        <f>_xll.GetPrice($K$9,,"MID",$A249)</f>
        <v>331</v>
      </c>
      <c r="L249" s="95">
        <f>_xll.GetPrice($L$9,,"MID",$A249)</f>
        <v>340</v>
      </c>
      <c r="M249" s="95">
        <f>_xll.GetPrice($M$9,,"MID",$A249)</f>
        <v>355</v>
      </c>
      <c r="N249" s="95">
        <f>_xll.GetPrice($N$9,,"MID",$A249)</f>
        <v>350</v>
      </c>
      <c r="O249" s="95">
        <f>_xll.GetPrice($O$9,,"MID",$A249)</f>
        <v>340</v>
      </c>
      <c r="P249" s="192">
        <f>_xll.GetPrice($P$9,,"MID",$A249)</f>
        <v>336.05</v>
      </c>
      <c r="Q249" s="70">
        <f>_xll.GetPrice($Q$9,,"MID",$A249)</f>
        <v>345</v>
      </c>
      <c r="R249" s="70">
        <f>_xll.GetPrice($R$9,,"MID",$A249)</f>
        <v>357</v>
      </c>
      <c r="S249" s="70">
        <f>_xll.GetPrice($S$9,,"MID",$A249)</f>
        <v>155</v>
      </c>
      <c r="T249" s="70">
        <f>_xll.GetPrice($T$9,,"MID",$A249)</f>
        <v>370</v>
      </c>
      <c r="U249" s="70">
        <f>_xll.GetPrice($U$9,,"MID",$A249)</f>
        <v>285</v>
      </c>
      <c r="V249" s="70">
        <f>_xll.GetPrice($V$9,,"MID",$A249)</f>
        <v>370</v>
      </c>
      <c r="W249" s="188">
        <f>_xll.GetPrice($W$9,,"LOW",$A249)</f>
        <v>550</v>
      </c>
      <c r="X249" s="105">
        <f>_xll.GetPrice($X$9,,"HIGH",$A249)</f>
        <v>555</v>
      </c>
      <c r="Y249" s="105">
        <f>_xll.GetPrice($Y$9,,"MID",$A249)</f>
        <v>552.5</v>
      </c>
      <c r="Z249" s="105">
        <f>_xll.GetPrice($Z$9,,"MID",$A249)</f>
        <v>515</v>
      </c>
      <c r="AA249" s="105">
        <f>_xll.GetPrice($AA$9,,"MID",$A249)</f>
        <v>527.5</v>
      </c>
      <c r="AB249" s="105">
        <f>_xll.GetPrice($AB$9,,"LOW",$A249)</f>
        <v>220</v>
      </c>
      <c r="AC249" s="105">
        <f>_xll.GetPrice($AC$9,,"HIGH",$A249)</f>
        <v>240</v>
      </c>
      <c r="AD249" s="105">
        <f>_xll.GetPrice($AD$9,,"MID",$A249)</f>
        <v>230</v>
      </c>
      <c r="AE249" s="188">
        <f>_xll.GetPrice($AE$9,,"MID",$A249)</f>
        <v>350</v>
      </c>
      <c r="AF249" s="105">
        <f>_xll.GetPrice($AF$9,,"MID",$A249)</f>
        <v>370</v>
      </c>
      <c r="AG249" s="105">
        <f>_xll.GetPrice($AG$9,,"MID",$A249)</f>
        <v>352.5</v>
      </c>
      <c r="AH249" s="105">
        <f>_xll.GetPrice($AH$9,,"MID",$A249)</f>
        <v>362.5</v>
      </c>
      <c r="AI249" s="105">
        <f>_xll.GetPrice($AI$9,,"MID",$A249)</f>
        <v>305</v>
      </c>
      <c r="AK249" s="105">
        <f>_xll.GetPrice($AK$9,,"MID",$A249)</f>
        <v>185</v>
      </c>
      <c r="AL249" s="105">
        <f>_xll.GetPrice($AL$9,,"MID",$A249)</f>
        <v>227.5</v>
      </c>
      <c r="AM249" s="105">
        <f>_xll.GetPrice($AM$9,,"MID",$A249)</f>
        <v>247.5</v>
      </c>
      <c r="AN249" s="105">
        <f>_xll.GetPrice($AN$9,,"MID",$A249)</f>
        <v>340.85</v>
      </c>
      <c r="AO249" s="105">
        <f>_xll.GetPrice($AO$9,,"MID",$A249)</f>
        <v>363</v>
      </c>
      <c r="AP249" s="105">
        <f>_xll.GetPrice($AP$9,,"LOW",$A249)</f>
        <v>415</v>
      </c>
      <c r="AQ249" s="105">
        <f>_xll.GetPrice($AQ$9,,"HIGH",$A249)</f>
        <v>445</v>
      </c>
      <c r="AR249" s="105">
        <f>_xll.GetPrice(AR$9,,"MID",$A249)</f>
        <v>430</v>
      </c>
      <c r="AS249" s="105">
        <f>_xll.GetPrice($AS$9,,"MID",A249+3)</f>
        <v>6915</v>
      </c>
      <c r="AT249" s="105">
        <f>_xll.GetPrice($AT$9,,"MID",A249+3)</f>
        <v>361</v>
      </c>
      <c r="AU249" s="199">
        <f>_xll.GetPrice($AU$9,"WeeklyAverage","MID",$A249)</f>
        <v>362.85</v>
      </c>
      <c r="AV249" s="105">
        <f>_xll.GetPrice($AV$9,,"MID",$A249)</f>
        <v>390</v>
      </c>
      <c r="AW249" s="105">
        <f>_xll.GetPrice($AW$9,,"LOW",$A249)</f>
        <v>400</v>
      </c>
      <c r="AX249" s="105">
        <f>_xll.GetPrice($AX$9,,"HIGH",$A249)</f>
        <v>440</v>
      </c>
      <c r="AY249" s="105">
        <f>_xll.GetPrice($AY$9,,"MID",$A249)</f>
        <v>420</v>
      </c>
      <c r="AZ249" s="105">
        <f>_xll.GetPrice($AZ$9,,"LOW",$A249)</f>
        <v>350</v>
      </c>
      <c r="BA249" s="105">
        <f>_xll.GetPrice($BA$9,,"HIGH",$A249)</f>
        <v>390</v>
      </c>
      <c r="BB249" s="105">
        <f>_xll.GetPrice($BB$9,,"MID",$A249)</f>
        <v>370</v>
      </c>
      <c r="BC249" s="175">
        <f>_xll.GetPrice($BC$9,,"LOW",$A249+3)</f>
        <v>2730</v>
      </c>
      <c r="BD249" s="58">
        <f>_xll.GetPrice($BD$9,,"HIGH",$A249+3)</f>
        <v>2880</v>
      </c>
      <c r="BE249" s="58">
        <f>_xll.GetPrice($BE$9,,"MID",$A249+3)</f>
        <v>2805</v>
      </c>
      <c r="BH249" s="196">
        <f>_xll.GetPrice($BH$9,"WeeklyAverage","MID",$A249)</f>
        <v>362.5</v>
      </c>
      <c r="BI249" s="58">
        <f>_xll.GetPrice($BI$9,,"MID",$A249)</f>
        <v>435</v>
      </c>
      <c r="BJ249" s="58">
        <f>_xll.GetPrice($BJ$9,,"MID",$A249)</f>
        <v>34000</v>
      </c>
      <c r="BK249" s="58">
        <f>_xll.GetPrice($BK$9,,"MID",$A249)</f>
        <v>446.68</v>
      </c>
      <c r="BM249" s="58">
        <f>_xll.GetPrice($BM$9,,"MID",$A249)</f>
        <v>338</v>
      </c>
      <c r="BN249" s="175">
        <f>_xll.GetPrice($BN$9,,"MID",$A249)</f>
        <v>375</v>
      </c>
      <c r="BO249" s="58">
        <f>_xll.GetPrice($BO$9,,"MID",$A249)</f>
        <v>320</v>
      </c>
      <c r="BP249" s="58">
        <f>_xll.GetPrice($BP$9,,"MID",$A249)</f>
        <v>320</v>
      </c>
      <c r="BQ249" s="58">
        <f>_xll.GetPrice($BQ$9,,"MID",$A249)</f>
        <v>350</v>
      </c>
      <c r="BR249" s="19">
        <f>_xll.GetPrice($BR$9,"WeeklyAverage","MID",$A249)</f>
        <v>372.68</v>
      </c>
      <c r="BS249" s="198">
        <f>_xll.GetPrice($BS$9,,"MID",$A249)</f>
        <v>320</v>
      </c>
      <c r="BT249" s="156">
        <f>_xll.GetPrice($BT$9,,"MID",$A249)</f>
        <v>390</v>
      </c>
      <c r="BU249" s="165">
        <f>_xll.GetPrice($BU$9,,"LOW",$A249)</f>
        <v>350</v>
      </c>
      <c r="BV249" s="198">
        <f>_xll.GetPrice($BV$9,,"HIGH",$A249)</f>
        <v>400</v>
      </c>
      <c r="BW249" s="198">
        <f>_xll.GetPrice($BW$9,,"MID",$A249)</f>
        <v>375</v>
      </c>
      <c r="BX249" s="198">
        <f>_xll.GetPrice($BX$9,,"LOW",$A249)</f>
        <v>950</v>
      </c>
      <c r="BY249" s="198">
        <f>_xll.GetPrice($BY$9,,"HIGH",$A249)</f>
        <v>1000</v>
      </c>
      <c r="BZ249" s="198">
        <f>_xll.GetPrice($BZ$9,,"MID",$A249)</f>
        <v>975</v>
      </c>
    </row>
    <row r="250" spans="1:78" x14ac:dyDescent="0.35">
      <c r="A250" s="215">
        <f t="shared" si="2"/>
        <v>44862</v>
      </c>
      <c r="B250" s="95">
        <f>_xll.GetPrice($B$9,,"MID",$A250)</f>
        <v>295</v>
      </c>
      <c r="C250" s="95">
        <f>_xll.GetPrice($C$9,,"MID",$A250)</f>
        <v>325</v>
      </c>
      <c r="D250" s="95">
        <f>_xll.GetPrice($D$9,,"MID",$A250)</f>
        <v>310</v>
      </c>
      <c r="E250" s="95">
        <f>_xll.GetPrice($E$9,,"MID",$A250)</f>
        <v>280</v>
      </c>
      <c r="F250" s="95">
        <f>_xll.GetPrice($F$9,,"MID",$A250)</f>
        <v>385</v>
      </c>
      <c r="G250" s="95">
        <f>_xll.GetPrice($G$9,,"MID",$A250)</f>
        <v>380</v>
      </c>
      <c r="H250" s="95">
        <f>_xll.GetPrice($H$9,,"MID",$A250)</f>
        <v>400</v>
      </c>
      <c r="I250" s="95">
        <f>_xll.GetPrice($I$9,,"MID",$A250)</f>
        <v>514</v>
      </c>
      <c r="J250" s="95">
        <f>_xll.GetPrice($J$9,,"MID",$A250)</f>
        <v>360</v>
      </c>
      <c r="K250" s="95">
        <f>_xll.GetPrice($K$9,,"MID",$A250)</f>
        <v>331</v>
      </c>
      <c r="L250" s="95">
        <f>_xll.GetPrice($L$9,,"MID",$A250)</f>
        <v>340</v>
      </c>
      <c r="M250" s="95">
        <f>_xll.GetPrice($M$9,,"MID",$A250)</f>
        <v>355</v>
      </c>
      <c r="N250" s="95">
        <f>_xll.GetPrice($N$9,,"MID",$A250)</f>
        <v>350</v>
      </c>
      <c r="O250" s="95">
        <f>_xll.GetPrice($O$9,,"MID",$A250)</f>
        <v>340</v>
      </c>
      <c r="P250" s="192">
        <f>_xll.GetPrice($P$9,,"MID",$A250)</f>
        <v>318</v>
      </c>
      <c r="Q250" s="70">
        <f>_xll.GetPrice($Q$9,,"MID",$A250)</f>
        <v>345</v>
      </c>
      <c r="R250" s="70">
        <f>_xll.GetPrice($R$9,,"MID",$A250)</f>
        <v>333</v>
      </c>
      <c r="S250" s="70">
        <f>_xll.GetPrice($S$9,,"MID",$A250)</f>
        <v>150</v>
      </c>
      <c r="T250" s="70">
        <f>_xll.GetPrice($T$9,,"MID",$A250)</f>
        <v>370</v>
      </c>
      <c r="U250" s="70">
        <f>_xll.GetPrice($U$9,,"MID",$A250)</f>
        <v>285</v>
      </c>
      <c r="V250" s="70">
        <f>_xll.GetPrice($V$9,,"MID",$A250)</f>
        <v>370</v>
      </c>
      <c r="W250" s="188">
        <f>_xll.GetPrice($W$9,,"LOW",$A250)</f>
        <v>530</v>
      </c>
      <c r="X250" s="105">
        <f>_xll.GetPrice($X$9,,"HIGH",$A250)</f>
        <v>550</v>
      </c>
      <c r="Y250" s="105">
        <f>_xll.GetPrice($Y$9,,"MID",$A250)</f>
        <v>540</v>
      </c>
      <c r="Z250" s="105">
        <f>_xll.GetPrice($Z$9,,"MID",$A250)</f>
        <v>505</v>
      </c>
      <c r="AA250" s="105">
        <f>_xll.GetPrice($AA$9,,"MID",$A250)</f>
        <v>525</v>
      </c>
      <c r="AB250" s="105">
        <f>_xll.GetPrice($AB$9,,"LOW",$A250)</f>
        <v>220</v>
      </c>
      <c r="AC250" s="105">
        <f>_xll.GetPrice($AC$9,,"HIGH",$A250)</f>
        <v>240</v>
      </c>
      <c r="AD250" s="105">
        <f>_xll.GetPrice($AD$9,,"MID",$A250)</f>
        <v>230</v>
      </c>
      <c r="AE250" s="188">
        <f>_xll.GetPrice($AE$9,,"MID",$A250)</f>
        <v>336.5</v>
      </c>
      <c r="AF250" s="105">
        <f>_xll.GetPrice($AF$9,,"MID",$A250)</f>
        <v>356.5</v>
      </c>
      <c r="AG250" s="105">
        <f>_xll.GetPrice($AG$9,,"MID",$A250)</f>
        <v>352.5</v>
      </c>
      <c r="AH250" s="105">
        <f>_xll.GetPrice($AH$9,,"MID",$A250)</f>
        <v>362.5</v>
      </c>
      <c r="AI250" s="105">
        <f>_xll.GetPrice($AI$9,,"MID",$A250)</f>
        <v>327.5</v>
      </c>
      <c r="AK250" s="105">
        <f>_xll.GetPrice($AK$9,,"MID",$A250)</f>
        <v>185</v>
      </c>
      <c r="AL250" s="105">
        <f>_xll.GetPrice($AL$9,,"MID",$A250)</f>
        <v>227.5</v>
      </c>
      <c r="AM250" s="105">
        <f>_xll.GetPrice($AM$9,,"MID",$A250)</f>
        <v>247.5</v>
      </c>
      <c r="AN250" s="105">
        <f>_xll.GetPrice($AN$9,,"MID",$A250)</f>
        <v>330.86</v>
      </c>
      <c r="AO250" s="105">
        <f>_xll.GetPrice($AO$9,,"MID",$A250)</f>
        <v>349.5</v>
      </c>
      <c r="AP250" s="105">
        <f>_xll.GetPrice($AP$9,,"LOW",$A250)</f>
        <v>420</v>
      </c>
      <c r="AQ250" s="105">
        <f>_xll.GetPrice($AQ$9,,"HIGH",$A250)</f>
        <v>445</v>
      </c>
      <c r="AR250" s="105">
        <f>_xll.GetPrice(AR$9,,"MID",$A250)</f>
        <v>432.5</v>
      </c>
      <c r="AS250" s="105">
        <f>_xll.GetPrice($AS$9,,"MID",A250+3)</f>
        <v>6640</v>
      </c>
      <c r="AT250" s="105">
        <f>_xll.GetPrice($AT$9,,"MID",A250+3)</f>
        <v>353.5</v>
      </c>
      <c r="AU250" s="199">
        <f>_xll.GetPrice($AU$9,"WeeklyAverage","MID",$A250)</f>
        <v>352.86</v>
      </c>
      <c r="AV250" s="105">
        <f>_xll.GetPrice($AV$9,,"MID",$A250)</f>
        <v>377</v>
      </c>
      <c r="AW250" s="105">
        <f>_xll.GetPrice($AW$9,,"LOW",$A250)</f>
        <v>420</v>
      </c>
      <c r="AX250" s="105">
        <f>_xll.GetPrice($AX$9,,"HIGH",$A250)</f>
        <v>440</v>
      </c>
      <c r="AY250" s="105">
        <f>_xll.GetPrice($AY$9,,"MID",$A250)</f>
        <v>430</v>
      </c>
      <c r="AZ250" s="105">
        <f>_xll.GetPrice($AZ$9,,"LOW",$A250)</f>
        <v>370</v>
      </c>
      <c r="BA250" s="105">
        <f>_xll.GetPrice($BA$9,,"HIGH",$A250)</f>
        <v>390</v>
      </c>
      <c r="BB250" s="105">
        <f>_xll.GetPrice($BB$9,,"MID",$A250)</f>
        <v>380</v>
      </c>
      <c r="BC250" s="175">
        <f>_xll.GetPrice($BC$9,,"LOW",$A250+3)</f>
        <v>2580</v>
      </c>
      <c r="BD250" s="58">
        <f>_xll.GetPrice($BD$9,,"HIGH",$A250+3)</f>
        <v>2780</v>
      </c>
      <c r="BE250" s="58">
        <f>_xll.GetPrice($BE$9,,"MID",$A250+3)</f>
        <v>2680</v>
      </c>
      <c r="BH250" s="196">
        <f>_xll.GetPrice($BH$9,"WeeklyAverage","MID",$A250)</f>
        <v>358.13</v>
      </c>
      <c r="BI250" s="58">
        <f>_xll.GetPrice($BI$9,,"MID",$A250)</f>
        <v>435</v>
      </c>
      <c r="BJ250" s="58">
        <f>_xll.GetPrice($BJ$9,,"MID",$A250)</f>
        <v>33800</v>
      </c>
      <c r="BK250" s="58">
        <f>_xll.GetPrice($BK$9,,"MID",$A250)</f>
        <v>439.79</v>
      </c>
      <c r="BM250" s="58">
        <f>_xll.GetPrice($BM$9,,"MID",$A250)</f>
        <v>324.5</v>
      </c>
      <c r="BN250" s="175">
        <f>_xll.GetPrice($BN$9,,"MID",$A250)</f>
        <v>375</v>
      </c>
      <c r="BO250" s="58">
        <f>_xll.GetPrice($BO$9,,"MID",$A250)</f>
        <v>345</v>
      </c>
      <c r="BP250" s="58">
        <f>_xll.GetPrice($BP$9,,"MID",$A250)</f>
        <v>320</v>
      </c>
      <c r="BQ250" s="58">
        <f>_xll.GetPrice($BQ$9,,"MID",$A250)</f>
        <v>350</v>
      </c>
      <c r="BR250" s="19">
        <f>_xll.GetPrice($BR$9,"WeeklyAverage","MID",$A250)</f>
        <v>362.69</v>
      </c>
      <c r="BS250" s="198">
        <f>_xll.GetPrice($BS$9,,"MID",$A250)</f>
        <v>350</v>
      </c>
      <c r="BT250" s="156">
        <f>_xll.GetPrice($BT$9,,"MID",$A250)</f>
        <v>380</v>
      </c>
      <c r="BU250" s="165">
        <f>_xll.GetPrice($BU$9,,"LOW",$A250)</f>
        <v>350</v>
      </c>
      <c r="BV250" s="198">
        <f>_xll.GetPrice($BV$9,,"HIGH",$A250)</f>
        <v>400</v>
      </c>
      <c r="BW250" s="198">
        <f>_xll.GetPrice($BW$9,,"MID",$A250)</f>
        <v>375</v>
      </c>
      <c r="BX250" s="198">
        <f>_xll.GetPrice($BX$9,,"LOW",$A250)</f>
        <v>950</v>
      </c>
      <c r="BY250" s="198">
        <f>_xll.GetPrice($BY$9,,"HIGH",$A250)</f>
        <v>1000</v>
      </c>
      <c r="BZ250" s="198">
        <f>_xll.GetPrice($BZ$9,,"MID",$A250)</f>
        <v>975</v>
      </c>
    </row>
    <row r="251" spans="1:78" x14ac:dyDescent="0.35">
      <c r="A251" s="215">
        <f t="shared" si="2"/>
        <v>44869</v>
      </c>
      <c r="B251" s="95">
        <f>_xll.GetPrice($B$9,,"MID",$A251)</f>
        <v>295</v>
      </c>
      <c r="C251" s="95">
        <f>_xll.GetPrice($C$9,,"MID",$A251)</f>
        <v>325</v>
      </c>
      <c r="D251" s="95">
        <f>_xll.GetPrice($D$9,,"MID",$A251)</f>
        <v>310</v>
      </c>
      <c r="E251" s="95">
        <f>_xll.GetPrice($E$9,,"MID",$A251)</f>
        <v>280</v>
      </c>
      <c r="F251" s="95">
        <f>_xll.GetPrice($F$9,,"MID",$A251)</f>
        <v>385</v>
      </c>
      <c r="G251" s="95">
        <f>_xll.GetPrice($G$9,,"MID",$A251)</f>
        <v>380</v>
      </c>
      <c r="H251" s="95">
        <f>_xll.GetPrice($H$9,,"MID",$A251)</f>
        <v>400</v>
      </c>
      <c r="I251" s="95">
        <f>_xll.GetPrice($I$9,,"MID",$A251)</f>
        <v>514</v>
      </c>
      <c r="J251" s="95">
        <f>_xll.GetPrice($J$9,,"MID",$A251)</f>
        <v>360</v>
      </c>
      <c r="K251" s="95">
        <f>_xll.GetPrice($K$9,,"MID",$A251)</f>
        <v>331</v>
      </c>
      <c r="L251" s="95">
        <f>_xll.GetPrice($L$9,,"MID",$A251)</f>
        <v>340</v>
      </c>
      <c r="M251" s="95">
        <f>_xll.GetPrice($M$9,,"MID",$A251)</f>
        <v>355</v>
      </c>
      <c r="N251" s="95">
        <f>_xll.GetPrice($N$9,,"MID",$A251)</f>
        <v>350</v>
      </c>
      <c r="O251" s="95">
        <f>_xll.GetPrice($O$9,,"MID",$A251)</f>
        <v>340</v>
      </c>
      <c r="P251" s="192">
        <f>_xll.GetPrice($P$9,,"MID",$A251)</f>
        <v>315.5</v>
      </c>
      <c r="Q251" s="70">
        <f>_xll.GetPrice($Q$9,,"MID",$A251)</f>
        <v>345</v>
      </c>
      <c r="R251" s="70">
        <f>_xll.GetPrice($R$9,,"MID",$A251)</f>
        <v>336.5</v>
      </c>
      <c r="S251" s="70">
        <f>_xll.GetPrice($S$9,,"MID",$A251)</f>
        <v>145</v>
      </c>
      <c r="T251" s="70">
        <f>_xll.GetPrice($T$9,,"MID",$A251)</f>
        <v>370</v>
      </c>
      <c r="U251" s="70">
        <f>_xll.GetPrice($U$9,,"MID",$A251)</f>
        <v>285</v>
      </c>
      <c r="V251" s="70">
        <f>_xll.GetPrice($V$9,,"MID",$A251)</f>
        <v>370</v>
      </c>
      <c r="W251" s="188">
        <f>_xll.GetPrice($W$9,,"LOW",$A251)</f>
        <v>520</v>
      </c>
      <c r="X251" s="105">
        <f>_xll.GetPrice($X$9,,"HIGH",$A251)</f>
        <v>530</v>
      </c>
      <c r="Y251" s="105">
        <f>_xll.GetPrice($Y$9,,"MID",$A251)</f>
        <v>525</v>
      </c>
      <c r="Z251" s="105">
        <f>_xll.GetPrice($Z$9,,"MID",$A251)</f>
        <v>500</v>
      </c>
      <c r="AA251" s="105">
        <f>_xll.GetPrice($AA$9,,"MID",$A251)</f>
        <v>495</v>
      </c>
      <c r="AB251" s="105">
        <f>_xll.GetPrice($AB$9,,"LOW",$A251)</f>
        <v>220</v>
      </c>
      <c r="AC251" s="105">
        <f>_xll.GetPrice($AC$9,,"HIGH",$A251)</f>
        <v>240</v>
      </c>
      <c r="AD251" s="105">
        <f>_xll.GetPrice($AD$9,,"MID",$A251)</f>
        <v>230</v>
      </c>
      <c r="AE251" s="188">
        <f>_xll.GetPrice($AE$9,,"MID",$A251)</f>
        <v>328</v>
      </c>
      <c r="AF251" s="105">
        <f>_xll.GetPrice($AF$9,,"MID",$A251)</f>
        <v>348</v>
      </c>
      <c r="AG251" s="105">
        <f>_xll.GetPrice($AG$9,,"MID",$A251)</f>
        <v>352.5</v>
      </c>
      <c r="AH251" s="105">
        <f>_xll.GetPrice($AH$9,,"MID",$A251)</f>
        <v>362.5</v>
      </c>
      <c r="AI251" s="105">
        <f>_xll.GetPrice($AI$9,,"MID",$A251)</f>
        <v>327.5</v>
      </c>
      <c r="AK251" s="105">
        <f>_xll.GetPrice($AK$9,,"MID",$A251)</f>
        <v>177.5</v>
      </c>
      <c r="AL251" s="105">
        <f>_xll.GetPrice($AL$9,,"MID",$A251)</f>
        <v>227.5</v>
      </c>
      <c r="AM251" s="105">
        <f>_xll.GetPrice($AM$9,,"MID",$A251)</f>
        <v>247.5</v>
      </c>
      <c r="AN251" s="105">
        <f>_xll.GetPrice($AN$9,,"MID",$A251)</f>
        <v>329.15</v>
      </c>
      <c r="AO251" s="105">
        <f>_xll.GetPrice($AO$9,,"MID",$A251)</f>
        <v>341</v>
      </c>
      <c r="AP251" s="105">
        <f>_xll.GetPrice($AP$9,,"LOW",$A251)</f>
        <v>410</v>
      </c>
      <c r="AQ251" s="105">
        <f>_xll.GetPrice($AQ$9,,"HIGH",$A251)</f>
        <v>445</v>
      </c>
      <c r="AR251" s="105">
        <f>_xll.GetPrice(AR$9,,"MID",$A251)</f>
        <v>427.5</v>
      </c>
      <c r="AS251" s="105">
        <f>_xll.GetPrice($AS$9,,"MID",A251+3)</f>
        <v>6565</v>
      </c>
      <c r="AT251" s="105">
        <f>_xll.GetPrice($AT$9,,"MID",A251+3)</f>
        <v>345.5</v>
      </c>
      <c r="AU251" s="199">
        <f>_xll.GetPrice($AU$9,"WeeklyAverage","MID",$A251)</f>
        <v>351.15</v>
      </c>
      <c r="AV251" s="105">
        <f>_xll.GetPrice($AV$9,,"MID",$A251)</f>
        <v>368</v>
      </c>
      <c r="AW251" s="105">
        <f>_xll.GetPrice($AW$9,,"LOW",$A251)</f>
        <v>410</v>
      </c>
      <c r="AX251" s="105">
        <f>_xll.GetPrice($AX$9,,"HIGH",$A251)</f>
        <v>440</v>
      </c>
      <c r="AY251" s="105">
        <f>_xll.GetPrice($AY$9,,"MID",$A251)</f>
        <v>425</v>
      </c>
      <c r="AZ251" s="105">
        <f>_xll.GetPrice($AZ$9,,"LOW",$A251)</f>
        <v>360</v>
      </c>
      <c r="BA251" s="105">
        <f>_xll.GetPrice($BA$9,,"HIGH",$A251)</f>
        <v>390</v>
      </c>
      <c r="BB251" s="105">
        <f>_xll.GetPrice($BB$9,,"MID",$A251)</f>
        <v>375</v>
      </c>
      <c r="BC251" s="175">
        <f>_xll.GetPrice($BC$9,,"LOW",$A251+3)</f>
        <v>2450</v>
      </c>
      <c r="BD251" s="58">
        <f>_xll.GetPrice($BD$9,,"HIGH",$A251+3)</f>
        <v>2800</v>
      </c>
      <c r="BE251" s="58">
        <f>_xll.GetPrice($BE$9,,"MID",$A251+3)</f>
        <v>2625</v>
      </c>
      <c r="BH251" s="196">
        <f>_xll.GetPrice($BH$9,"WeeklyAverage","MID",$A251)</f>
        <v>346.3</v>
      </c>
      <c r="BI251" s="58">
        <f>_xll.GetPrice($BI$9,,"MID",$A251)</f>
        <v>415</v>
      </c>
      <c r="BJ251" s="58">
        <f>_xll.GetPrice($BJ$9,,"MID",$A251)</f>
        <v>33600</v>
      </c>
      <c r="BK251" s="58">
        <f>_xll.GetPrice($BK$9,,"MID",$A251)</f>
        <v>432.63</v>
      </c>
      <c r="BM251" s="58">
        <f>_xll.GetPrice($BM$9,,"MID",$A251)</f>
        <v>314</v>
      </c>
      <c r="BN251" s="175">
        <f>_xll.GetPrice($BN$9,,"MID",$A251)</f>
        <v>375</v>
      </c>
      <c r="BO251" s="58">
        <f>_xll.GetPrice($BO$9,,"MID",$A251)</f>
        <v>345</v>
      </c>
      <c r="BP251" s="58">
        <f>_xll.GetPrice($BP$9,,"MID",$A251)</f>
        <v>320</v>
      </c>
      <c r="BQ251" s="58">
        <f>_xll.GetPrice($BQ$9,,"MID",$A251)</f>
        <v>350</v>
      </c>
      <c r="BR251" s="19">
        <f>_xll.GetPrice($BR$9,"WeeklyAverage","MID",$A251)</f>
        <v>360.6</v>
      </c>
      <c r="BS251" s="198">
        <f>_xll.GetPrice($BS$9,,"MID",$A251)</f>
        <v>350</v>
      </c>
      <c r="BT251" s="156">
        <f>_xll.GetPrice($BT$9,,"MID",$A251)</f>
        <v>370</v>
      </c>
      <c r="BU251" s="165">
        <f>_xll.GetPrice($BU$9,,"LOW",$A251)</f>
        <v>350</v>
      </c>
      <c r="BV251" s="198">
        <f>_xll.GetPrice($BV$9,,"HIGH",$A251)</f>
        <v>400</v>
      </c>
      <c r="BW251" s="198">
        <f>_xll.GetPrice($BW$9,,"MID",$A251)</f>
        <v>375</v>
      </c>
      <c r="BX251" s="198">
        <f>_xll.GetPrice($BX$9,,"LOW",$A251)</f>
        <v>950</v>
      </c>
      <c r="BY251" s="198">
        <f>_xll.GetPrice($BY$9,,"HIGH",$A251)</f>
        <v>1000</v>
      </c>
      <c r="BZ251" s="198">
        <f>_xll.GetPrice($BZ$9,,"MID",$A251)</f>
        <v>975</v>
      </c>
    </row>
    <row r="252" spans="1:78" x14ac:dyDescent="0.35">
      <c r="A252" s="215">
        <f t="shared" si="2"/>
        <v>44876</v>
      </c>
      <c r="B252" s="95">
        <f>_xll.GetPrice($B$9,,"MID",$A252)</f>
        <v>275</v>
      </c>
      <c r="C252" s="95">
        <f>_xll.GetPrice($C$9,,"MID",$A252)</f>
        <v>305</v>
      </c>
      <c r="D252" s="95">
        <f>_xll.GetPrice($D$9,,"MID",$A252)</f>
        <v>300</v>
      </c>
      <c r="E252" s="95">
        <f>_xll.GetPrice($E$9,,"MID",$A252)</f>
        <v>260</v>
      </c>
      <c r="F252" s="95">
        <f>_xll.GetPrice($F$9,,"MID",$A252)</f>
        <v>365</v>
      </c>
      <c r="G252" s="95">
        <f>_xll.GetPrice($G$9,,"MID",$A252)</f>
        <v>360</v>
      </c>
      <c r="H252" s="95">
        <f>_xll.GetPrice($H$9,,"MID",$A252)</f>
        <v>380</v>
      </c>
      <c r="I252" s="95">
        <f>_xll.GetPrice($I$9,,"MID",$A252)</f>
        <v>494</v>
      </c>
      <c r="J252" s="95">
        <f>_xll.GetPrice($J$9,,"MID",$A252)</f>
        <v>330</v>
      </c>
      <c r="K252" s="95">
        <f>_xll.GetPrice($K$9,,"MID",$A252)</f>
        <v>301</v>
      </c>
      <c r="L252" s="95">
        <f>_xll.GetPrice($L$9,,"MID",$A252)</f>
        <v>330</v>
      </c>
      <c r="M252" s="95">
        <f>_xll.GetPrice($M$9,,"MID",$A252)</f>
        <v>325</v>
      </c>
      <c r="N252" s="95">
        <f>_xll.GetPrice($N$9,,"MID",$A252)</f>
        <v>320</v>
      </c>
      <c r="O252" s="95">
        <f>_xll.GetPrice($O$9,,"MID",$A252)</f>
        <v>330</v>
      </c>
      <c r="P252" s="192">
        <f>_xll.GetPrice($P$9,,"MID",$A252)</f>
        <v>307</v>
      </c>
      <c r="Q252" s="70">
        <f>_xll.GetPrice($Q$9,,"MID",$A252)</f>
        <v>331</v>
      </c>
      <c r="R252" s="70">
        <f>_xll.GetPrice($R$9,,"MID",$A252)</f>
        <v>320</v>
      </c>
      <c r="S252" s="70">
        <f>_xll.GetPrice($S$9,,"MID",$A252)</f>
        <v>135</v>
      </c>
      <c r="T252" s="70">
        <f>_xll.GetPrice($T$9,,"MID",$A252)</f>
        <v>370</v>
      </c>
      <c r="U252" s="70">
        <f>_xll.GetPrice($U$9,,"MID",$A252)</f>
        <v>265</v>
      </c>
      <c r="V252" s="70">
        <f>_xll.GetPrice($V$9,,"MID",$A252)</f>
        <v>370</v>
      </c>
      <c r="W252" s="188">
        <f>_xll.GetPrice($W$9,,"LOW",$A252)</f>
        <v>500</v>
      </c>
      <c r="X252" s="105">
        <f>_xll.GetPrice($X$9,,"HIGH",$A252)</f>
        <v>525</v>
      </c>
      <c r="Y252" s="105">
        <f>_xll.GetPrice($Y$9,,"MID",$A252)</f>
        <v>512.5</v>
      </c>
      <c r="Z252" s="105">
        <f>_xll.GetPrice($Z$9,,"MID",$A252)</f>
        <v>475</v>
      </c>
      <c r="AA252" s="105">
        <f>_xll.GetPrice($AA$9,,"MID",$A252)</f>
        <v>490</v>
      </c>
      <c r="AB252" s="105">
        <f>_xll.GetPrice($AB$9,,"LOW",$A252)</f>
        <v>220</v>
      </c>
      <c r="AC252" s="105">
        <f>_xll.GetPrice($AC$9,,"HIGH",$A252)</f>
        <v>240</v>
      </c>
      <c r="AD252" s="105">
        <f>_xll.GetPrice($AD$9,,"MID",$A252)</f>
        <v>230</v>
      </c>
      <c r="AE252" s="188">
        <f>_xll.GetPrice($AE$9,,"MID",$A252)</f>
        <v>319</v>
      </c>
      <c r="AF252" s="105">
        <f>_xll.GetPrice($AF$9,,"MID",$A252)</f>
        <v>334</v>
      </c>
      <c r="AG252" s="105">
        <f>_xll.GetPrice($AG$9,,"MID",$A252)</f>
        <v>352.5</v>
      </c>
      <c r="AH252" s="105">
        <f>_xll.GetPrice($AH$9,,"MID",$A252)</f>
        <v>362.5</v>
      </c>
      <c r="AI252" s="105">
        <f>_xll.GetPrice($AI$9,,"MID",$A252)</f>
        <v>327.5</v>
      </c>
      <c r="AK252" s="105">
        <f>_xll.GetPrice($AK$9,,"MID",$A252)</f>
        <v>177.5</v>
      </c>
      <c r="AL252" s="105">
        <f>_xll.GetPrice($AL$9,,"MID",$A252)</f>
        <v>207.5</v>
      </c>
      <c r="AM252" s="105">
        <f>_xll.GetPrice($AM$9,,"MID",$A252)</f>
        <v>227.5</v>
      </c>
      <c r="AN252" s="105">
        <f>_xll.GetPrice($AN$9,,"MID",$A252)</f>
        <v>314.63</v>
      </c>
      <c r="AO252" s="105">
        <f>_xll.GetPrice($AO$9,,"MID",$A252)</f>
        <v>327</v>
      </c>
      <c r="AP252" s="105">
        <f>_xll.GetPrice($AP$9,,"LOW",$A252)</f>
        <v>410</v>
      </c>
      <c r="AQ252" s="105">
        <f>_xll.GetPrice($AQ$9,,"HIGH",$A252)</f>
        <v>445</v>
      </c>
      <c r="AR252" s="105">
        <f>_xll.GetPrice(AR$9,,"MID",$A252)</f>
        <v>427.5</v>
      </c>
      <c r="AS252" s="105">
        <f>_xll.GetPrice($AS$9,,"MID",A252+3)</f>
        <v>6415</v>
      </c>
      <c r="AT252" s="105">
        <f>_xll.GetPrice($AT$9,,"MID",A252+3)</f>
        <v>345.5</v>
      </c>
      <c r="AU252" s="199">
        <f>_xll.GetPrice($AU$9,"WeeklyAverage","MID",$A252)</f>
        <v>336.63</v>
      </c>
      <c r="AV252" s="105">
        <f>_xll.GetPrice($AV$9,,"MID",$A252)</f>
        <v>354</v>
      </c>
      <c r="AW252" s="105">
        <f>_xll.GetPrice($AW$9,,"LOW",$A252)</f>
        <v>385</v>
      </c>
      <c r="AX252" s="105">
        <f>_xll.GetPrice($AX$9,,"HIGH",$A252)</f>
        <v>420</v>
      </c>
      <c r="AY252" s="105">
        <f>_xll.GetPrice($AY$9,,"MID",$A252)</f>
        <v>402.5</v>
      </c>
      <c r="AZ252" s="105">
        <f>_xll.GetPrice($AZ$9,,"LOW",$A252)</f>
        <v>335</v>
      </c>
      <c r="BA252" s="105">
        <f>_xll.GetPrice($BA$9,,"HIGH",$A252)</f>
        <v>370</v>
      </c>
      <c r="BB252" s="105">
        <f>_xll.GetPrice($BB$9,,"MID",$A252)</f>
        <v>352.5</v>
      </c>
      <c r="BC252" s="175">
        <f>_xll.GetPrice($BC$9,,"LOW",$A252+3)</f>
        <v>2690</v>
      </c>
      <c r="BD252" s="58">
        <f>_xll.GetPrice($BD$9,,"HIGH",$A252+3)</f>
        <v>2960</v>
      </c>
      <c r="BE252" s="58">
        <f>_xll.GetPrice($BE$9,,"MID",$A252+3)</f>
        <v>2825</v>
      </c>
      <c r="BH252" s="196">
        <f>_xll.GetPrice($BH$9,"WeeklyAverage","MID",$A252)</f>
        <v>330.8</v>
      </c>
      <c r="BI252" s="58">
        <f>_xll.GetPrice($BI$9,,"MID",$A252)</f>
        <v>415</v>
      </c>
      <c r="BJ252" s="58">
        <f>_xll.GetPrice($BJ$9,,"MID",$A252)</f>
        <v>32800</v>
      </c>
      <c r="BK252" s="58">
        <f>_xll.GetPrice($BK$9,,"MID",$A252)</f>
        <v>424.29</v>
      </c>
      <c r="BM252" s="58">
        <f>_xll.GetPrice($BM$9,,"MID",$A252)</f>
        <v>307</v>
      </c>
      <c r="BN252" s="175">
        <f>_xll.GetPrice($BN$9,,"MID",$A252)</f>
        <v>375</v>
      </c>
      <c r="BO252" s="58">
        <f>_xll.GetPrice($BO$9,,"MID",$A252)</f>
        <v>345</v>
      </c>
      <c r="BP252" s="58">
        <f>_xll.GetPrice($BP$9,,"MID",$A252)</f>
        <v>320</v>
      </c>
      <c r="BQ252" s="58">
        <f>_xll.GetPrice($BQ$9,,"MID",$A252)</f>
        <v>350</v>
      </c>
      <c r="BR252" s="19">
        <f>_xll.GetPrice($BR$9,"WeeklyAverage","MID",$A252)</f>
        <v>345.51</v>
      </c>
      <c r="BS252" s="198">
        <f>_xll.GetPrice($BS$9,,"MID",$A252)</f>
        <v>350</v>
      </c>
      <c r="BT252" s="156">
        <f>_xll.GetPrice($BT$9,,"MID",$A252)</f>
        <v>367.5</v>
      </c>
      <c r="BU252" s="165">
        <f>_xll.GetPrice($BU$9,,"LOW",$A252)</f>
        <v>350</v>
      </c>
      <c r="BV252" s="198">
        <f>_xll.GetPrice($BV$9,,"HIGH",$A252)</f>
        <v>400</v>
      </c>
      <c r="BW252" s="198">
        <f>_xll.GetPrice($BW$9,,"MID",$A252)</f>
        <v>375</v>
      </c>
      <c r="BX252" s="198">
        <f>_xll.GetPrice($BX$9,,"LOW",$A252)</f>
        <v>950</v>
      </c>
      <c r="BY252" s="198">
        <f>_xll.GetPrice($BY$9,,"HIGH",$A252)</f>
        <v>1000</v>
      </c>
      <c r="BZ252" s="198">
        <f>_xll.GetPrice($BZ$9,,"MID",$A252)</f>
        <v>975</v>
      </c>
    </row>
    <row r="253" spans="1:78" x14ac:dyDescent="0.35">
      <c r="A253" s="215">
        <f t="shared" si="2"/>
        <v>44883</v>
      </c>
      <c r="B253" s="95">
        <f>_xll.GetPrice($B$9,,"MID",$A253)</f>
        <v>275</v>
      </c>
      <c r="C253" s="95">
        <f>_xll.GetPrice($C$9,,"MID",$A253)</f>
        <v>305</v>
      </c>
      <c r="D253" s="95">
        <f>_xll.GetPrice($D$9,,"MID",$A253)</f>
        <v>300</v>
      </c>
      <c r="E253" s="95">
        <f>_xll.GetPrice($E$9,,"MID",$A253)</f>
        <v>260</v>
      </c>
      <c r="F253" s="95">
        <f>_xll.GetPrice($F$9,,"MID",$A253)</f>
        <v>365</v>
      </c>
      <c r="G253" s="95">
        <f>_xll.GetPrice($G$9,,"MID",$A253)</f>
        <v>360</v>
      </c>
      <c r="H253" s="95">
        <f>_xll.GetPrice($H$9,,"MID",$A253)</f>
        <v>380</v>
      </c>
      <c r="I253" s="95">
        <f>_xll.GetPrice($I$9,,"MID",$A253)</f>
        <v>494</v>
      </c>
      <c r="J253" s="95">
        <f>_xll.GetPrice($J$9,,"MID",$A253)</f>
        <v>330</v>
      </c>
      <c r="K253" s="95">
        <f>_xll.GetPrice($K$9,,"MID",$A253)</f>
        <v>301</v>
      </c>
      <c r="L253" s="95">
        <f>_xll.GetPrice($L$9,,"MID",$A253)</f>
        <v>330</v>
      </c>
      <c r="M253" s="95">
        <f>_xll.GetPrice($M$9,,"MID",$A253)</f>
        <v>325</v>
      </c>
      <c r="N253" s="95">
        <f>_xll.GetPrice($N$9,,"MID",$A253)</f>
        <v>320</v>
      </c>
      <c r="O253" s="95">
        <f>_xll.GetPrice($O$9,,"MID",$A253)</f>
        <v>330</v>
      </c>
      <c r="P253" s="192">
        <f>_xll.GetPrice($P$9,,"MID",$A253)</f>
        <v>299</v>
      </c>
      <c r="Q253" s="70">
        <f>_xll.GetPrice($Q$9,,"MID",$A253)</f>
        <v>331</v>
      </c>
      <c r="R253" s="70">
        <f>_xll.GetPrice($R$9,,"MID",$A253)</f>
        <v>314</v>
      </c>
      <c r="S253" s="70">
        <f>_xll.GetPrice($S$9,,"MID",$A253)</f>
        <v>125</v>
      </c>
      <c r="T253" s="70">
        <f>_xll.GetPrice($T$9,,"MID",$A253)</f>
        <v>370</v>
      </c>
      <c r="U253" s="70">
        <f>_xll.GetPrice($U$9,,"MID",$A253)</f>
        <v>265</v>
      </c>
      <c r="V253" s="70">
        <f>_xll.GetPrice($V$9,,"MID",$A253)</f>
        <v>370</v>
      </c>
      <c r="W253" s="188">
        <f>_xll.GetPrice($W$9,,"LOW",$A253)</f>
        <v>500</v>
      </c>
      <c r="X253" s="105">
        <f>_xll.GetPrice($X$9,,"HIGH",$A253)</f>
        <v>510</v>
      </c>
      <c r="Y253" s="105">
        <f>_xll.GetPrice($Y$9,,"MID",$A253)</f>
        <v>505</v>
      </c>
      <c r="Z253" s="105">
        <f>_xll.GetPrice($Z$9,,"MID",$A253)</f>
        <v>435</v>
      </c>
      <c r="AA253" s="105">
        <f>_xll.GetPrice($AA$9,,"MID",$A253)</f>
        <v>485</v>
      </c>
      <c r="AB253" s="105">
        <f>_xll.GetPrice($AB$9,,"LOW",$A253)</f>
        <v>220</v>
      </c>
      <c r="AC253" s="105">
        <f>_xll.GetPrice($AC$9,,"HIGH",$A253)</f>
        <v>240</v>
      </c>
      <c r="AD253" s="105">
        <f>_xll.GetPrice($AD$9,,"MID",$A253)</f>
        <v>230</v>
      </c>
      <c r="AE253" s="188">
        <f>_xll.GetPrice($AE$9,,"MID",$A253)</f>
        <v>313.5</v>
      </c>
      <c r="AF253" s="105">
        <f>_xll.GetPrice($AF$9,,"MID",$A253)</f>
        <v>328.5</v>
      </c>
      <c r="AG253" s="105">
        <f>_xll.GetPrice($AG$9,,"MID",$A253)</f>
        <v>342.5</v>
      </c>
      <c r="AH253" s="105">
        <f>_xll.GetPrice($AH$9,,"MID",$A253)</f>
        <v>352.5</v>
      </c>
      <c r="AI253" s="105">
        <f>_xll.GetPrice($AI$9,,"MID",$A253)</f>
        <v>330</v>
      </c>
      <c r="AK253" s="105">
        <f>_xll.GetPrice($AK$9,,"MID",$A253)</f>
        <v>167.5</v>
      </c>
      <c r="AL253" s="105">
        <f>_xll.GetPrice($AL$9,,"MID",$A253)</f>
        <v>207.5</v>
      </c>
      <c r="AM253" s="105">
        <f>_xll.GetPrice($AM$9,,"MID",$A253)</f>
        <v>227.5</v>
      </c>
      <c r="AN253" s="105">
        <f>_xll.GetPrice($AN$9,,"MID",$A253)</f>
        <v>309.39</v>
      </c>
      <c r="AO253" s="105">
        <f>_xll.GetPrice($AO$9,,"MID",$A253)</f>
        <v>321.5</v>
      </c>
      <c r="AP253" s="105">
        <f>_xll.GetPrice($AP$9,,"LOW",$A253)</f>
        <v>410</v>
      </c>
      <c r="AQ253" s="105">
        <f>_xll.GetPrice($AQ$9,,"HIGH",$A253)</f>
        <v>445</v>
      </c>
      <c r="AR253" s="105">
        <f>_xll.GetPrice(AR$9,,"MID",$A253)</f>
        <v>427.5</v>
      </c>
      <c r="AS253" s="105">
        <f>_xll.GetPrice($AS$9,,"MID",A253+3)</f>
        <v>6365</v>
      </c>
      <c r="AT253" s="105">
        <f>_xll.GetPrice($AT$9,,"MID",A253+3)</f>
        <v>338</v>
      </c>
      <c r="AU253" s="199">
        <f>_xll.GetPrice($AU$9,"WeeklyAverage","MID",$A253)</f>
        <v>331.39</v>
      </c>
      <c r="AV253" s="105">
        <f>_xll.GetPrice($AV$9,,"MID",$A253)</f>
        <v>348.5</v>
      </c>
      <c r="AW253" s="105">
        <f>_xll.GetPrice($AW$9,,"LOW",$A253)</f>
        <v>370</v>
      </c>
      <c r="AX253" s="105">
        <f>_xll.GetPrice($AX$9,,"HIGH",$A253)</f>
        <v>410</v>
      </c>
      <c r="AY253" s="105">
        <f>_xll.GetPrice($AY$9,,"MID",$A253)</f>
        <v>390</v>
      </c>
      <c r="AZ253" s="105">
        <f>_xll.GetPrice($AZ$9,,"LOW",$A253)</f>
        <v>320</v>
      </c>
      <c r="BA253" s="105">
        <f>_xll.GetPrice($BA$9,,"HIGH",$A253)</f>
        <v>360</v>
      </c>
      <c r="BB253" s="105">
        <f>_xll.GetPrice($BB$9,,"MID",$A253)</f>
        <v>340</v>
      </c>
      <c r="BC253" s="175">
        <f>_xll.GetPrice($BC$9,,"LOW",$A253+3)</f>
        <v>2810</v>
      </c>
      <c r="BD253" s="58">
        <f>_xll.GetPrice($BD$9,,"HIGH",$A253+3)</f>
        <v>3050</v>
      </c>
      <c r="BE253" s="58">
        <f>_xll.GetPrice($BE$9,,"MID",$A253+3)</f>
        <v>2930</v>
      </c>
      <c r="BH253" s="196">
        <f>_xll.GetPrice($BH$9,"WeeklyAverage","MID",$A253)</f>
        <v>323</v>
      </c>
      <c r="BI253" s="58">
        <f>_xll.GetPrice($BI$9,,"MID",$A253)</f>
        <v>375</v>
      </c>
      <c r="BJ253" s="58">
        <f>_xll.GetPrice($BJ$9,,"MID",$A253)</f>
        <v>30000</v>
      </c>
      <c r="BK253" s="58">
        <f>_xll.GetPrice($BK$9,,"MID",$A253)</f>
        <v>407</v>
      </c>
      <c r="BM253" s="58">
        <f>_xll.GetPrice($BM$9,,"MID",$A253)</f>
        <v>301.5</v>
      </c>
      <c r="BN253" s="175">
        <f>_xll.GetPrice($BN$9,,"MID",$A253)</f>
        <v>370</v>
      </c>
      <c r="BO253" s="58">
        <f>_xll.GetPrice($BO$9,,"MID",$A253)</f>
        <v>350</v>
      </c>
      <c r="BP253" s="58">
        <f>_xll.GetPrice($BP$9,,"MID",$A253)</f>
        <v>320</v>
      </c>
      <c r="BQ253" s="58">
        <f>_xll.GetPrice($BQ$9,,"MID",$A253)</f>
        <v>355</v>
      </c>
      <c r="BR253" s="19">
        <f>_xll.GetPrice($BR$9,"WeeklyAverage","MID",$A253)</f>
        <v>340.27</v>
      </c>
      <c r="BS253" s="198">
        <f>_xll.GetPrice($BS$9,,"MID",$A253)</f>
        <v>360</v>
      </c>
      <c r="BT253" s="156">
        <f>_xll.GetPrice($BT$9,,"MID",$A253)</f>
        <v>355</v>
      </c>
      <c r="BU253" s="165">
        <f>_xll.GetPrice($BU$9,,"LOW",$A253)</f>
        <v>350</v>
      </c>
      <c r="BV253" s="198">
        <f>_xll.GetPrice($BV$9,,"HIGH",$A253)</f>
        <v>400</v>
      </c>
      <c r="BW253" s="198">
        <f>_xll.GetPrice($BW$9,,"MID",$A253)</f>
        <v>375</v>
      </c>
      <c r="BX253" s="198">
        <f>_xll.GetPrice($BX$9,,"LOW",$A253)</f>
        <v>950</v>
      </c>
      <c r="BY253" s="198">
        <f>_xll.GetPrice($BY$9,,"HIGH",$A253)</f>
        <v>1000</v>
      </c>
      <c r="BZ253" s="198">
        <f>_xll.GetPrice($BZ$9,,"MID",$A253)</f>
        <v>975</v>
      </c>
    </row>
    <row r="254" spans="1:78" x14ac:dyDescent="0.35">
      <c r="A254" s="215">
        <f t="shared" si="2"/>
        <v>44890</v>
      </c>
      <c r="B254" s="95">
        <f>_xll.GetPrice($B$9,,"MID",$A254)</f>
        <v>275</v>
      </c>
      <c r="C254" s="95">
        <f>_xll.GetPrice($C$9,,"MID",$A254)</f>
        <v>305</v>
      </c>
      <c r="D254" s="95">
        <f>_xll.GetPrice($D$9,,"MID",$A254)</f>
        <v>300</v>
      </c>
      <c r="E254" s="95">
        <f>_xll.GetPrice($E$9,,"MID",$A254)</f>
        <v>260</v>
      </c>
      <c r="F254" s="95">
        <f>_xll.GetPrice($F$9,,"MID",$A254)</f>
        <v>365</v>
      </c>
      <c r="G254" s="95">
        <f>_xll.GetPrice($G$9,,"MID",$A254)</f>
        <v>360</v>
      </c>
      <c r="H254" s="95">
        <f>_xll.GetPrice($H$9,,"MID",$A254)</f>
        <v>380</v>
      </c>
      <c r="I254" s="95">
        <f>_xll.GetPrice($I$9,,"MID",$A254)</f>
        <v>494</v>
      </c>
      <c r="J254" s="95">
        <f>_xll.GetPrice($J$9,,"MID",$A254)</f>
        <v>330</v>
      </c>
      <c r="K254" s="95">
        <f>_xll.GetPrice($K$9,,"MID",$A254)</f>
        <v>301</v>
      </c>
      <c r="L254" s="95">
        <f>_xll.GetPrice($L$9,,"MID",$A254)</f>
        <v>330</v>
      </c>
      <c r="M254" s="95">
        <f>_xll.GetPrice($M$9,,"MID",$A254)</f>
        <v>325</v>
      </c>
      <c r="N254" s="95">
        <f>_xll.GetPrice($N$9,,"MID",$A254)</f>
        <v>320</v>
      </c>
      <c r="O254" s="95">
        <f>_xll.GetPrice($O$9,,"MID",$A254)</f>
        <v>330</v>
      </c>
      <c r="P254" s="192">
        <f>_xll.GetPrice($P$9,,"MID",$A254)</f>
        <v>292.45</v>
      </c>
      <c r="Q254" s="70">
        <f>_xll.GetPrice($Q$9,,"MID",$A254)</f>
        <v>331</v>
      </c>
      <c r="R254" s="70">
        <f>_xll.GetPrice($R$9,,"MID",$A254)</f>
        <v>308.25</v>
      </c>
      <c r="S254" s="70">
        <f>_xll.GetPrice($S$9,,"MID",$A254)</f>
        <v>115</v>
      </c>
      <c r="T254" s="70">
        <f>_xll.GetPrice($T$9,,"MID",$A254)</f>
        <v>370</v>
      </c>
      <c r="U254" s="70">
        <f>_xll.GetPrice($U$9,,"MID",$A254)</f>
        <v>265</v>
      </c>
      <c r="V254" s="70">
        <f>_xll.GetPrice($V$9,,"MID",$A254)</f>
        <v>370</v>
      </c>
      <c r="W254" s="188">
        <f>_xll.GetPrice($W$9,,"LOW",$A254)</f>
        <v>500</v>
      </c>
      <c r="X254" s="105">
        <f>_xll.GetPrice($X$9,,"HIGH",$A254)</f>
        <v>510</v>
      </c>
      <c r="Y254" s="105">
        <f>_xll.GetPrice($Y$9,,"MID",$A254)</f>
        <v>505</v>
      </c>
      <c r="Z254" s="105">
        <f>_xll.GetPrice($Z$9,,"MID",$A254)</f>
        <v>425</v>
      </c>
      <c r="AA254" s="105">
        <f>_xll.GetPrice($AA$9,,"MID",$A254)</f>
        <v>485</v>
      </c>
      <c r="AB254" s="105">
        <f>_xll.GetPrice($AB$9,,"LOW",$A254)</f>
        <v>220</v>
      </c>
      <c r="AC254" s="105">
        <f>_xll.GetPrice($AC$9,,"HIGH",$A254)</f>
        <v>240</v>
      </c>
      <c r="AD254" s="105">
        <f>_xll.GetPrice($AD$9,,"MID",$A254)</f>
        <v>230</v>
      </c>
      <c r="AE254" s="188">
        <f>_xll.GetPrice($AE$9,,"MID",$A254)</f>
        <v>324</v>
      </c>
      <c r="AF254" s="105">
        <f>_xll.GetPrice($AF$9,,"MID",$A254)</f>
        <v>344</v>
      </c>
      <c r="AG254" s="105">
        <f>_xll.GetPrice($AG$9,,"MID",$A254)</f>
        <v>342.5</v>
      </c>
      <c r="AH254" s="105">
        <f>_xll.GetPrice($AH$9,,"MID",$A254)</f>
        <v>352.5</v>
      </c>
      <c r="AI254" s="105">
        <f>_xll.GetPrice($AI$9,,"MID",$A254)</f>
        <v>330</v>
      </c>
      <c r="AK254" s="105">
        <f>_xll.GetPrice($AK$9,,"MID",$A254)</f>
        <v>167.5</v>
      </c>
      <c r="AL254" s="105">
        <f>_xll.GetPrice($AL$9,,"MID",$A254)</f>
        <v>207.5</v>
      </c>
      <c r="AM254" s="105">
        <f>_xll.GetPrice($AM$9,,"MID",$A254)</f>
        <v>227.5</v>
      </c>
      <c r="AN254" s="105">
        <f>_xll.GetPrice($AN$9,,"MID",$A254)</f>
        <v>320.48</v>
      </c>
      <c r="AO254" s="105">
        <f>_xll.GetPrice($AO$9,,"MID",$A254)</f>
        <v>347</v>
      </c>
      <c r="AP254" s="105">
        <f>_xll.GetPrice($AP$9,,"LOW",$A254)</f>
        <v>415</v>
      </c>
      <c r="AQ254" s="105">
        <f>_xll.GetPrice($AQ$9,,"HIGH",$A254)</f>
        <v>440</v>
      </c>
      <c r="AR254" s="105">
        <f>_xll.GetPrice(AR$9,,"MID",$A254)</f>
        <v>427.5</v>
      </c>
      <c r="AS254" s="105">
        <f>_xll.GetPrice($AS$9,,"MID",A254+3)</f>
        <v>6565</v>
      </c>
      <c r="AT254" s="105">
        <f>_xll.GetPrice($AT$9,,"MID",A254+3)</f>
        <v>337.5</v>
      </c>
      <c r="AU254" s="199">
        <f>_xll.GetPrice($AU$9,"WeeklyAverage","MID",$A254)</f>
        <v>342.48</v>
      </c>
      <c r="AV254" s="105">
        <f>_xll.GetPrice($AV$9,,"MID",$A254)</f>
        <v>370</v>
      </c>
      <c r="AW254" s="105">
        <f>_xll.GetPrice($AW$9,,"LOW",$A254)</f>
        <v>380</v>
      </c>
      <c r="AX254" s="105">
        <f>_xll.GetPrice($AX$9,,"HIGH",$A254)</f>
        <v>405</v>
      </c>
      <c r="AY254" s="105">
        <f>_xll.GetPrice($AY$9,,"MID",$A254)</f>
        <v>392.5</v>
      </c>
      <c r="AZ254" s="105">
        <f>_xll.GetPrice($AZ$9,,"LOW",$A254)</f>
        <v>330</v>
      </c>
      <c r="BA254" s="105">
        <f>_xll.GetPrice($BA$9,,"HIGH",$A254)</f>
        <v>355</v>
      </c>
      <c r="BB254" s="105">
        <f>_xll.GetPrice($BB$9,,"MID",$A254)</f>
        <v>342.5</v>
      </c>
      <c r="BC254" s="175">
        <f>_xll.GetPrice($BC$9,,"LOW",$A254+3)</f>
        <v>2810</v>
      </c>
      <c r="BD254" s="58">
        <f>_xll.GetPrice($BD$9,,"HIGH",$A254+3)</f>
        <v>3000</v>
      </c>
      <c r="BE254" s="58">
        <f>_xll.GetPrice($BE$9,,"MID",$A254+3)</f>
        <v>2905</v>
      </c>
      <c r="BH254" s="196">
        <f>_xll.GetPrice($BH$9,"WeeklyAverage","MID",$A254)</f>
        <v>325.8</v>
      </c>
      <c r="BI254" s="58">
        <f>_xll.GetPrice($BI$9,,"MID",$A254)</f>
        <v>387.5</v>
      </c>
      <c r="BJ254" s="58">
        <f>_xll.GetPrice($BJ$9,,"MID",$A254)</f>
        <v>30500</v>
      </c>
      <c r="BK254" s="58">
        <f>_xll.GetPrice($BK$9,,"MID",$A254)</f>
        <v>415.94</v>
      </c>
      <c r="BM254" s="58">
        <f>_xll.GetPrice($BM$9,,"MID",$A254)</f>
        <v>322</v>
      </c>
      <c r="BN254" s="175">
        <f>_xll.GetPrice($BN$9,,"MID",$A254)</f>
        <v>370</v>
      </c>
      <c r="BO254" s="58">
        <f>_xll.GetPrice($BO$9,,"MID",$A254)</f>
        <v>350</v>
      </c>
      <c r="BP254" s="58">
        <f>_xll.GetPrice($BP$9,,"MID",$A254)</f>
        <v>320</v>
      </c>
      <c r="BQ254" s="58">
        <f>_xll.GetPrice($BQ$9,,"MID",$A254)</f>
        <v>355</v>
      </c>
      <c r="BR254" s="19">
        <f>_xll.GetPrice($BR$9,"WeeklyAverage","MID",$A254)</f>
        <v>349.54</v>
      </c>
      <c r="BS254" s="198">
        <f>_xll.GetPrice($BS$9,,"MID",$A254)</f>
        <v>360</v>
      </c>
      <c r="BT254" s="156">
        <f>_xll.GetPrice($BT$9,,"MID",$A254)</f>
        <v>355</v>
      </c>
      <c r="BU254" s="165">
        <f>_xll.GetPrice($BU$9,,"LOW",$A254)</f>
        <v>350</v>
      </c>
      <c r="BV254" s="198">
        <f>_xll.GetPrice($BV$9,,"HIGH",$A254)</f>
        <v>400</v>
      </c>
      <c r="BW254" s="198">
        <f>_xll.GetPrice($BW$9,,"MID",$A254)</f>
        <v>375</v>
      </c>
      <c r="BX254" s="198">
        <f>_xll.GetPrice($BX$9,,"LOW",$A254)</f>
        <v>950</v>
      </c>
      <c r="BY254" s="198">
        <f>_xll.GetPrice($BY$9,,"HIGH",$A254)</f>
        <v>1000</v>
      </c>
      <c r="BZ254" s="198">
        <f>_xll.GetPrice($BZ$9,,"MID",$A254)</f>
        <v>975</v>
      </c>
    </row>
    <row r="255" spans="1:78" x14ac:dyDescent="0.35">
      <c r="A255" s="215">
        <f t="shared" si="2"/>
        <v>44897</v>
      </c>
      <c r="B255" s="95">
        <f>_xll.GetPrice($B$9,,"MID",$A255)</f>
        <v>275</v>
      </c>
      <c r="C255" s="95">
        <f>_xll.GetPrice($C$9,,"MID",$A255)</f>
        <v>305</v>
      </c>
      <c r="D255" s="95">
        <f>_xll.GetPrice($D$9,,"MID",$A255)</f>
        <v>300</v>
      </c>
      <c r="E255" s="95">
        <f>_xll.GetPrice($E$9,,"MID",$A255)</f>
        <v>260</v>
      </c>
      <c r="F255" s="95">
        <f>_xll.GetPrice($F$9,,"MID",$A255)</f>
        <v>365</v>
      </c>
      <c r="G255" s="95">
        <f>_xll.GetPrice($G$9,,"MID",$A255)</f>
        <v>360</v>
      </c>
      <c r="H255" s="95">
        <f>_xll.GetPrice($H$9,,"MID",$A255)</f>
        <v>380</v>
      </c>
      <c r="I255" s="95">
        <f>_xll.GetPrice($I$9,,"MID",$A255)</f>
        <v>494</v>
      </c>
      <c r="J255" s="95">
        <f>_xll.GetPrice($J$9,,"MID",$A255)</f>
        <v>330</v>
      </c>
      <c r="K255" s="95">
        <f>_xll.GetPrice($K$9,,"MID",$A255)</f>
        <v>301</v>
      </c>
      <c r="L255" s="95">
        <f>_xll.GetPrice($L$9,,"MID",$A255)</f>
        <v>330</v>
      </c>
      <c r="M255" s="95">
        <f>_xll.GetPrice($M$9,,"MID",$A255)</f>
        <v>325</v>
      </c>
      <c r="N255" s="95">
        <f>_xll.GetPrice($N$9,,"MID",$A255)</f>
        <v>320</v>
      </c>
      <c r="O255" s="95">
        <f>_xll.GetPrice($O$9,,"MID",$A255)</f>
        <v>330</v>
      </c>
      <c r="P255" s="192">
        <f>_xll.GetPrice($P$9,,"MID",$A255)</f>
        <v>325</v>
      </c>
      <c r="Q255" s="70">
        <f>_xll.GetPrice($Q$9,,"MID",$A255)</f>
        <v>331</v>
      </c>
      <c r="R255" s="70">
        <f>_xll.GetPrice($R$9,,"MID",$A255)</f>
        <v>345</v>
      </c>
      <c r="S255" s="70">
        <f>_xll.GetPrice($S$9,,"MID",$A255)</f>
        <v>145</v>
      </c>
      <c r="T255" s="70">
        <f>_xll.GetPrice($T$9,,"MID",$A255)</f>
        <v>370</v>
      </c>
      <c r="U255" s="70">
        <f>_xll.GetPrice($U$9,,"MID",$A255)</f>
        <v>265</v>
      </c>
      <c r="V255" s="70">
        <f>_xll.GetPrice($V$9,,"MID",$A255)</f>
        <v>370</v>
      </c>
      <c r="W255" s="188">
        <f>_xll.GetPrice($W$9,,"LOW",$A255)</f>
        <v>480</v>
      </c>
      <c r="X255" s="105">
        <f>_xll.GetPrice($X$9,,"HIGH",$A255)</f>
        <v>500</v>
      </c>
      <c r="Y255" s="105">
        <f>_xll.GetPrice($Y$9,,"MID",$A255)</f>
        <v>490</v>
      </c>
      <c r="Z255" s="105">
        <f>_xll.GetPrice($Z$9,,"MID",$A255)</f>
        <v>420</v>
      </c>
      <c r="AA255" s="105">
        <f>_xll.GetPrice($AA$9,,"MID",$A255)</f>
        <v>475</v>
      </c>
      <c r="AB255" s="105">
        <f>_xll.GetPrice($AB$9,,"LOW",$A255)</f>
        <v>220</v>
      </c>
      <c r="AC255" s="105">
        <f>_xll.GetPrice($AC$9,,"HIGH",$A255)</f>
        <v>240</v>
      </c>
      <c r="AD255" s="105">
        <f>_xll.GetPrice($AD$9,,"MID",$A255)</f>
        <v>230</v>
      </c>
      <c r="AE255" s="188">
        <f>_xll.GetPrice($AE$9,,"MID",$A255)</f>
        <v>349.5</v>
      </c>
      <c r="AF255" s="105">
        <f>_xll.GetPrice($AF$9,,"MID",$A255)</f>
        <v>369.5</v>
      </c>
      <c r="AG255" s="105">
        <f>_xll.GetPrice($AG$9,,"MID",$A255)</f>
        <v>342.5</v>
      </c>
      <c r="AH255" s="105">
        <f>_xll.GetPrice($AH$9,,"MID",$A255)</f>
        <v>352.5</v>
      </c>
      <c r="AI255" s="105">
        <f>_xll.GetPrice($AI$9,,"MID",$A255)</f>
        <v>330</v>
      </c>
      <c r="AK255" s="105">
        <f>_xll.GetPrice($AK$9,,"MID",$A255)</f>
        <v>170</v>
      </c>
      <c r="AL255" s="105">
        <f>_xll.GetPrice($AL$9,,"MID",$A255)</f>
        <v>207.5</v>
      </c>
      <c r="AM255" s="105">
        <f>_xll.GetPrice($AM$9,,"MID",$A255)</f>
        <v>227.5</v>
      </c>
      <c r="AN255" s="105">
        <f>_xll.GetPrice($AN$9,,"MID",$A255)</f>
        <v>340.55</v>
      </c>
      <c r="AO255" s="105">
        <f>_xll.GetPrice($AO$9,,"MID",$A255)</f>
        <v>370</v>
      </c>
      <c r="AP255" s="105">
        <f>_xll.GetPrice($AP$9,,"LOW",$A255)</f>
        <v>410</v>
      </c>
      <c r="AQ255" s="105">
        <f>_xll.GetPrice($AQ$9,,"HIGH",$A255)</f>
        <v>430</v>
      </c>
      <c r="AR255" s="105">
        <f>_xll.GetPrice(AR$9,,"MID",$A255)</f>
        <v>420</v>
      </c>
      <c r="AS255" s="105">
        <f>_xll.GetPrice($AS$9,,"MID",A255+3)</f>
        <v>6885</v>
      </c>
      <c r="AT255" s="105">
        <f>_xll.GetPrice($AT$9,,"MID",A255+3)</f>
        <v>365</v>
      </c>
      <c r="AU255" s="199">
        <f>_xll.GetPrice($AU$9,"WeeklyAverage","MID",$A255)</f>
        <v>362.55</v>
      </c>
      <c r="AV255" s="105">
        <f>_xll.GetPrice($AV$9,,"MID",$A255)</f>
        <v>393</v>
      </c>
      <c r="AW255" s="105">
        <f>_xll.GetPrice($AW$9,,"LOW",$A255)</f>
        <v>420</v>
      </c>
      <c r="AX255" s="105">
        <f>_xll.GetPrice($AX$9,,"HIGH",$A255)</f>
        <v>440</v>
      </c>
      <c r="AY255" s="105">
        <f>_xll.GetPrice($AY$9,,"MID",$A255)</f>
        <v>430</v>
      </c>
      <c r="AZ255" s="105">
        <f>_xll.GetPrice($AZ$9,,"LOW",$A255)</f>
        <v>370</v>
      </c>
      <c r="BA255" s="105">
        <f>_xll.GetPrice($BA$9,,"HIGH",$A255)</f>
        <v>390</v>
      </c>
      <c r="BB255" s="105">
        <f>_xll.GetPrice($BB$9,,"MID",$A255)</f>
        <v>380</v>
      </c>
      <c r="BC255" s="175">
        <f>_xll.GetPrice($BC$9,,"LOW",$A255+3)</f>
        <v>2810</v>
      </c>
      <c r="BD255" s="58">
        <f>_xll.GetPrice($BD$9,,"HIGH",$A255+3)</f>
        <v>3090</v>
      </c>
      <c r="BE255" s="58">
        <f>_xll.GetPrice($BE$9,,"MID",$A255+3)</f>
        <v>2950</v>
      </c>
      <c r="BH255" s="196">
        <f>_xll.GetPrice($BH$9,"WeeklyAverage","MID",$A255)</f>
        <v>337.7</v>
      </c>
      <c r="BI255" s="58">
        <f>_xll.GetPrice($BI$9,,"MID",$A255)</f>
        <v>412.5</v>
      </c>
      <c r="BJ255" s="58">
        <f>_xll.GetPrice($BJ$9,,"MID",$A255)</f>
        <v>31500</v>
      </c>
      <c r="BK255" s="58">
        <f>_xll.GetPrice($BK$9,,"MID",$A255)</f>
        <v>427.19</v>
      </c>
      <c r="BM255" s="58">
        <f>_xll.GetPrice($BM$9,,"MID",$A255)</f>
        <v>341.5</v>
      </c>
      <c r="BN255" s="175">
        <f>_xll.GetPrice($BN$9,,"MID",$A255)</f>
        <v>370</v>
      </c>
      <c r="BO255" s="58">
        <f>_xll.GetPrice($BO$9,,"MID",$A255)</f>
        <v>350</v>
      </c>
      <c r="BP255" s="58">
        <f>_xll.GetPrice($BP$9,,"MID",$A255)</f>
        <v>320</v>
      </c>
      <c r="BQ255" s="58">
        <f>_xll.GetPrice($BQ$9,,"MID",$A255)</f>
        <v>355</v>
      </c>
      <c r="BR255" s="19">
        <f>_xll.GetPrice($BR$9,"WeeklyAverage","MID",$A255)</f>
        <v>370.58</v>
      </c>
      <c r="BS255" s="198">
        <f>_xll.GetPrice($BS$9,,"MID",$A255)</f>
        <v>360</v>
      </c>
      <c r="BT255" s="156">
        <f>_xll.GetPrice($BT$9,,"MID",$A255)</f>
        <v>377.5</v>
      </c>
      <c r="BU255" s="165">
        <f>_xll.GetPrice($BU$9,,"LOW",$A255)</f>
        <v>350</v>
      </c>
      <c r="BV255" s="198">
        <f>_xll.GetPrice($BV$9,,"HIGH",$A255)</f>
        <v>400</v>
      </c>
      <c r="BW255" s="198">
        <f>_xll.GetPrice($BW$9,,"MID",$A255)</f>
        <v>375</v>
      </c>
      <c r="BX255" s="198">
        <f>_xll.GetPrice($BX$9,,"LOW",$A255)</f>
        <v>950</v>
      </c>
      <c r="BY255" s="198">
        <f>_xll.GetPrice($BY$9,,"HIGH",$A255)</f>
        <v>1000</v>
      </c>
      <c r="BZ255" s="198">
        <f>_xll.GetPrice($BZ$9,,"MID",$A255)</f>
        <v>975</v>
      </c>
    </row>
    <row r="256" spans="1:78" x14ac:dyDescent="0.35">
      <c r="A256" s="215">
        <f t="shared" si="2"/>
        <v>44904</v>
      </c>
      <c r="B256" s="95">
        <f>_xll.GetPrice($B$9,,"MID",$A256)</f>
        <v>295</v>
      </c>
      <c r="C256" s="95">
        <f>_xll.GetPrice($C$9,,"MID",$A256)</f>
        <v>325</v>
      </c>
      <c r="D256" s="95">
        <f>_xll.GetPrice($D$9,,"MID",$A256)</f>
        <v>320</v>
      </c>
      <c r="E256" s="95">
        <f>_xll.GetPrice($E$9,,"MID",$A256)</f>
        <v>280</v>
      </c>
      <c r="F256" s="95">
        <f>_xll.GetPrice($F$9,,"MID",$A256)</f>
        <v>385</v>
      </c>
      <c r="G256" s="95">
        <f>_xll.GetPrice($G$9,,"MID",$A256)</f>
        <v>380</v>
      </c>
      <c r="H256" s="95">
        <f>_xll.GetPrice($H$9,,"MID",$A256)</f>
        <v>400</v>
      </c>
      <c r="I256" s="95">
        <f>_xll.GetPrice($I$9,,"MID",$A256)</f>
        <v>514</v>
      </c>
      <c r="J256" s="95">
        <f>_xll.GetPrice($J$9,,"MID",$A256)</f>
        <v>360</v>
      </c>
      <c r="K256" s="95">
        <f>_xll.GetPrice($K$9,,"MID",$A256)</f>
        <v>331</v>
      </c>
      <c r="L256" s="95">
        <f>_xll.GetPrice($L$9,,"MID",$A256)</f>
        <v>360</v>
      </c>
      <c r="M256" s="95">
        <f>_xll.GetPrice($M$9,,"MID",$A256)</f>
        <v>355</v>
      </c>
      <c r="N256" s="95">
        <f>_xll.GetPrice($N$9,,"MID",$A256)</f>
        <v>350</v>
      </c>
      <c r="O256" s="95">
        <f>_xll.GetPrice($O$9,,"MID",$A256)</f>
        <v>360</v>
      </c>
      <c r="P256" s="192">
        <f>_xll.GetPrice($P$9,,"MID",$A256)</f>
        <v>345</v>
      </c>
      <c r="Q256" s="70">
        <f>_xll.GetPrice($Q$9,,"MID",$A256)</f>
        <v>331</v>
      </c>
      <c r="R256" s="70">
        <f>_xll.GetPrice($R$9,,"MID",$A256)</f>
        <v>361.94</v>
      </c>
      <c r="S256" s="70">
        <f>_xll.GetPrice($S$9,,"MID",$A256)</f>
        <v>150</v>
      </c>
      <c r="T256" s="70">
        <f>_xll.GetPrice($T$9,,"MID",$A256)</f>
        <v>400</v>
      </c>
      <c r="U256" s="70">
        <f>_xll.GetPrice($U$9,,"MID",$A256)</f>
        <v>285</v>
      </c>
      <c r="V256" s="70">
        <f>_xll.GetPrice($V$9,,"MID",$A256)</f>
        <v>400</v>
      </c>
      <c r="W256" s="188">
        <f>_xll.GetPrice($W$9,,"LOW",$A256)</f>
        <v>460</v>
      </c>
      <c r="X256" s="105">
        <f>_xll.GetPrice($X$9,,"HIGH",$A256)</f>
        <v>500</v>
      </c>
      <c r="Y256" s="105">
        <f>_xll.GetPrice($Y$9,,"MID",$A256)</f>
        <v>480</v>
      </c>
      <c r="Z256" s="105">
        <f>_xll.GetPrice($Z$9,,"MID",$A256)</f>
        <v>415</v>
      </c>
      <c r="AA256" s="105">
        <f>_xll.GetPrice($AA$9,,"MID",$A256)</f>
        <v>455</v>
      </c>
      <c r="AB256" s="105">
        <f>_xll.GetPrice($AB$9,,"LOW",$A256)</f>
        <v>220</v>
      </c>
      <c r="AC256" s="105">
        <f>_xll.GetPrice($AC$9,,"HIGH",$A256)</f>
        <v>240</v>
      </c>
      <c r="AD256" s="105">
        <f>_xll.GetPrice($AD$9,,"MID",$A256)</f>
        <v>230</v>
      </c>
      <c r="AE256" s="188">
        <f>_xll.GetPrice($AE$9,,"MID",$A256)</f>
        <v>364</v>
      </c>
      <c r="AF256" s="105">
        <f>_xll.GetPrice($AF$9,,"MID",$A256)</f>
        <v>384</v>
      </c>
      <c r="AG256" s="105">
        <f>_xll.GetPrice($AG$9,,"MID",$A256)</f>
        <v>342.5</v>
      </c>
      <c r="AH256" s="105">
        <f>_xll.GetPrice($AH$9,,"MID",$A256)</f>
        <v>352.5</v>
      </c>
      <c r="AI256" s="105">
        <f>_xll.GetPrice($AI$9,,"MID",$A256)</f>
        <v>330</v>
      </c>
      <c r="AK256" s="105">
        <f>_xll.GetPrice($AK$9,,"MID",$A256)</f>
        <v>177.5</v>
      </c>
      <c r="AL256" s="105">
        <f>_xll.GetPrice($AL$9,,"MID",$A256)</f>
        <v>207.5</v>
      </c>
      <c r="AM256" s="105">
        <f>_xll.GetPrice($AM$9,,"MID",$A256)</f>
        <v>227.5</v>
      </c>
      <c r="AN256" s="105">
        <f>_xll.GetPrice($AN$9,,"MID",$A256)</f>
        <v>355.56</v>
      </c>
      <c r="AO256" s="105">
        <f>_xll.GetPrice($AO$9,,"MID",$A256)</f>
        <v>378</v>
      </c>
      <c r="AP256" s="105">
        <f>_xll.GetPrice($AP$9,,"LOW",$A256)</f>
        <v>420</v>
      </c>
      <c r="AQ256" s="105">
        <f>_xll.GetPrice($AQ$9,,"HIGH",$A256)</f>
        <v>450</v>
      </c>
      <c r="AR256" s="105">
        <f>_xll.GetPrice(AR$9,,"MID",$A256)</f>
        <v>435</v>
      </c>
      <c r="AS256" s="105">
        <f>_xll.GetPrice($AS$9,,"MID",A256+3)</f>
        <v>7010</v>
      </c>
      <c r="AT256" s="105">
        <f>_xll.GetPrice($AT$9,,"MID",A256+3)</f>
        <v>375</v>
      </c>
      <c r="AU256" s="199">
        <f>_xll.GetPrice($AU$9,"WeeklyAverage","MID",$A256)</f>
        <v>377.56</v>
      </c>
      <c r="AV256" s="105">
        <f>_xll.GetPrice($AV$9,,"MID",$A256)</f>
        <v>401</v>
      </c>
      <c r="AW256" s="105">
        <f>_xll.GetPrice($AW$9,,"LOW",$A256)</f>
        <v>425</v>
      </c>
      <c r="AX256" s="105">
        <f>_xll.GetPrice($AX$9,,"HIGH",$A256)</f>
        <v>440</v>
      </c>
      <c r="AY256" s="105">
        <f>_xll.GetPrice($AY$9,,"MID",$A256)</f>
        <v>432.5</v>
      </c>
      <c r="AZ256" s="105">
        <f>_xll.GetPrice($AZ$9,,"LOW",$A256)</f>
        <v>375</v>
      </c>
      <c r="BA256" s="105">
        <f>_xll.GetPrice($BA$9,,"HIGH",$A256)</f>
        <v>390</v>
      </c>
      <c r="BB256" s="105">
        <f>_xll.GetPrice($BB$9,,"MID",$A256)</f>
        <v>382.5</v>
      </c>
      <c r="BC256" s="175">
        <f>_xll.GetPrice($BC$9,,"LOW",$A256+3)</f>
        <v>2910</v>
      </c>
      <c r="BD256" s="58">
        <f>_xll.GetPrice($BD$9,,"HIGH",$A256+3)</f>
        <v>3100</v>
      </c>
      <c r="BE256" s="58">
        <f>_xll.GetPrice($BE$9,,"MID",$A256+3)</f>
        <v>3005</v>
      </c>
      <c r="BH256" s="196">
        <f>_xll.GetPrice($BH$9,"WeeklyAverage","MID",$A256)</f>
        <v>352.9</v>
      </c>
      <c r="BI256" s="58">
        <f>_xll.GetPrice($BI$9,,"MID",$A256)</f>
        <v>412.5</v>
      </c>
      <c r="BJ256" s="58">
        <f>_xll.GetPrice($BJ$9,,"MID",$A256)</f>
        <v>32600</v>
      </c>
      <c r="BK256" s="58">
        <f>_xll.GetPrice($BK$9,,"MID",$A256)</f>
        <v>437.5</v>
      </c>
      <c r="BM256" s="58">
        <f>_xll.GetPrice($BM$9,,"MID",$A256)</f>
        <v>353</v>
      </c>
      <c r="BN256" s="175">
        <f>_xll.GetPrice($BN$9,,"MID",$A256)</f>
        <v>370</v>
      </c>
      <c r="BO256" s="58">
        <f>_xll.GetPrice($BO$9,,"MID",$A256)</f>
        <v>350</v>
      </c>
      <c r="BP256" s="58">
        <f>_xll.GetPrice($BP$9,,"MID",$A256)</f>
        <v>340</v>
      </c>
      <c r="BQ256" s="58">
        <f>_xll.GetPrice($BQ$9,,"MID",$A256)</f>
        <v>355</v>
      </c>
      <c r="BR256" s="19">
        <f>_xll.GetPrice($BR$9,"WeeklyAverage","MID",$A256)</f>
        <v>385.29</v>
      </c>
      <c r="BS256" s="198">
        <f>_xll.GetPrice($BS$9,,"MID",$A256)</f>
        <v>360</v>
      </c>
      <c r="BT256" s="156">
        <f>_xll.GetPrice($BT$9,,"MID",$A256)</f>
        <v>407.5</v>
      </c>
      <c r="BU256" s="165">
        <f>_xll.GetPrice($BU$9,,"LOW",$A256)</f>
        <v>350</v>
      </c>
      <c r="BV256" s="198">
        <f>_xll.GetPrice($BV$9,,"HIGH",$A256)</f>
        <v>400</v>
      </c>
      <c r="BW256" s="198">
        <f>_xll.GetPrice($BW$9,,"MID",$A256)</f>
        <v>375</v>
      </c>
      <c r="BX256" s="198">
        <f>_xll.GetPrice($BX$9,,"LOW",$A256)</f>
        <v>950</v>
      </c>
      <c r="BY256" s="198">
        <f>_xll.GetPrice($BY$9,,"HIGH",$A256)</f>
        <v>1000</v>
      </c>
      <c r="BZ256" s="198">
        <f>_xll.GetPrice($BZ$9,,"MID",$A256)</f>
        <v>975</v>
      </c>
    </row>
    <row r="257" spans="1:78" x14ac:dyDescent="0.35">
      <c r="A257" s="215">
        <f t="shared" si="2"/>
        <v>44911</v>
      </c>
      <c r="B257" s="95">
        <f>_xll.GetPrice($B$9,,"MID",$A257)</f>
        <v>295</v>
      </c>
      <c r="C257" s="95">
        <f>_xll.GetPrice($C$9,,"MID",$A257)</f>
        <v>325</v>
      </c>
      <c r="D257" s="95">
        <f>_xll.GetPrice($D$9,,"MID",$A257)</f>
        <v>320</v>
      </c>
      <c r="E257" s="95">
        <f>_xll.GetPrice($E$9,,"MID",$A257)</f>
        <v>280</v>
      </c>
      <c r="F257" s="95">
        <f>_xll.GetPrice($F$9,,"MID",$A257)</f>
        <v>385</v>
      </c>
      <c r="G257" s="95">
        <f>_xll.GetPrice($G$9,,"MID",$A257)</f>
        <v>380</v>
      </c>
      <c r="H257" s="95">
        <f>_xll.GetPrice($H$9,,"MID",$A257)</f>
        <v>400</v>
      </c>
      <c r="I257" s="95">
        <f>_xll.GetPrice($I$9,,"MID",$A257)</f>
        <v>514</v>
      </c>
      <c r="J257" s="95">
        <f>_xll.GetPrice($J$9,,"MID",$A257)</f>
        <v>360</v>
      </c>
      <c r="K257" s="95">
        <f>_xll.GetPrice($K$9,,"MID",$A257)</f>
        <v>331</v>
      </c>
      <c r="L257" s="95">
        <f>_xll.GetPrice($L$9,,"MID",$A257)</f>
        <v>360</v>
      </c>
      <c r="M257" s="95">
        <f>_xll.GetPrice($M$9,,"MID",$A257)</f>
        <v>355</v>
      </c>
      <c r="N257" s="95">
        <f>_xll.GetPrice($N$9,,"MID",$A257)</f>
        <v>350</v>
      </c>
      <c r="O257" s="95">
        <f>_xll.GetPrice($O$9,,"MID",$A257)</f>
        <v>360</v>
      </c>
      <c r="P257" s="192">
        <f>_xll.GetPrice($P$9,,"MID",$A257)</f>
        <v>363</v>
      </c>
      <c r="Q257" s="70">
        <f>_xll.GetPrice($Q$9,,"MID",$A257)</f>
        <v>357</v>
      </c>
      <c r="R257" s="70">
        <f>_xll.GetPrice($R$9,,"MID",$A257)</f>
        <v>383</v>
      </c>
      <c r="S257" s="70">
        <f>_xll.GetPrice($S$9,,"MID",$A257)</f>
        <v>135</v>
      </c>
      <c r="T257" s="70">
        <f>_xll.GetPrice($T$9,,"MID",$A257)</f>
        <v>400</v>
      </c>
      <c r="U257" s="70">
        <f>_xll.GetPrice($U$9,,"MID",$A257)</f>
        <v>285</v>
      </c>
      <c r="V257" s="70">
        <f>_xll.GetPrice($V$9,,"MID",$A257)</f>
        <v>400</v>
      </c>
      <c r="W257" s="188">
        <f>_xll.GetPrice($W$9,,"LOW",$A257)</f>
        <v>475</v>
      </c>
      <c r="X257" s="105">
        <f>_xll.GetPrice($X$9,,"HIGH",$A257)</f>
        <v>485</v>
      </c>
      <c r="Y257" s="105">
        <f>_xll.GetPrice($Y$9,,"MID",$A257)</f>
        <v>480</v>
      </c>
      <c r="Z257" s="105">
        <f>_xll.GetPrice($Z$9,,"MID",$A257)</f>
        <v>445</v>
      </c>
      <c r="AA257" s="105">
        <f>_xll.GetPrice($AA$9,,"MID",$A257)</f>
        <v>455</v>
      </c>
      <c r="AB257" s="105">
        <f>_xll.GetPrice($AB$9,,"LOW",$A257)</f>
        <v>220</v>
      </c>
      <c r="AC257" s="105">
        <f>_xll.GetPrice($AC$9,,"HIGH",$A257)</f>
        <v>240</v>
      </c>
      <c r="AD257" s="105">
        <f>_xll.GetPrice($AD$9,,"MID",$A257)</f>
        <v>230</v>
      </c>
      <c r="AE257" s="188">
        <f>_xll.GetPrice($AE$9,,"MID",$A257)</f>
        <v>364</v>
      </c>
      <c r="AF257" s="105">
        <f>_xll.GetPrice($AF$9,,"MID",$A257)</f>
        <v>384</v>
      </c>
      <c r="AG257" s="105">
        <f>_xll.GetPrice($AG$9,,"MID",$A257)</f>
        <v>342.5</v>
      </c>
      <c r="AH257" s="105">
        <f>_xll.GetPrice($AH$9,,"MID",$A257)</f>
        <v>352.5</v>
      </c>
      <c r="AI257" s="105">
        <f>_xll.GetPrice($AI$9,,"MID",$A257)</f>
        <v>345</v>
      </c>
      <c r="AK257" s="105">
        <f>_xll.GetPrice($AK$9,,"MID",$A257)</f>
        <v>185</v>
      </c>
      <c r="AL257" s="105">
        <f>_xll.GetPrice($AL$9,,"MID",$A257)</f>
        <v>207.5</v>
      </c>
      <c r="AM257" s="105">
        <f>_xll.GetPrice($AM$9,,"MID",$A257)</f>
        <v>227.5</v>
      </c>
      <c r="AN257" s="105">
        <f>_xll.GetPrice($AN$9,,"MID",$A257)</f>
        <v>358.27</v>
      </c>
      <c r="AO257" s="105">
        <f>_xll.GetPrice($AO$9,,"MID",$A257)</f>
        <v>378</v>
      </c>
      <c r="AP257" s="105">
        <f>_xll.GetPrice($AP$9,,"LOW",$A257)</f>
        <v>430</v>
      </c>
      <c r="AQ257" s="105">
        <f>_xll.GetPrice($AQ$9,,"HIGH",$A257)</f>
        <v>450</v>
      </c>
      <c r="AR257" s="105">
        <f>_xll.GetPrice(AR$9,,"MID",$A257)</f>
        <v>440</v>
      </c>
      <c r="AS257" s="105">
        <f>_xll.GetPrice($AS$9,,"MID",A257+3)</f>
        <v>6990</v>
      </c>
      <c r="AT257" s="105">
        <f>_xll.GetPrice($AT$9,,"MID",A257+3)</f>
        <v>372.5</v>
      </c>
      <c r="AU257" s="199">
        <f>_xll.GetPrice($AU$9,"WeeklyAverage","MID",$A257)</f>
        <v>380.27</v>
      </c>
      <c r="AV257" s="105">
        <f>_xll.GetPrice($AV$9,,"MID",$A257)</f>
        <v>401</v>
      </c>
      <c r="AW257" s="105">
        <f>_xll.GetPrice($AW$9,,"LOW",$A257)</f>
        <v>440</v>
      </c>
      <c r="AX257" s="105">
        <f>_xll.GetPrice($AX$9,,"HIGH",$A257)</f>
        <v>450</v>
      </c>
      <c r="AY257" s="105">
        <f>_xll.GetPrice($AY$9,,"MID",$A257)</f>
        <v>445</v>
      </c>
      <c r="AZ257" s="105">
        <f>_xll.GetPrice($AZ$9,,"LOW",$A257)</f>
        <v>390</v>
      </c>
      <c r="BA257" s="105">
        <f>_xll.GetPrice($BA$9,,"HIGH",$A257)</f>
        <v>400</v>
      </c>
      <c r="BB257" s="105">
        <f>_xll.GetPrice($BB$9,,"MID",$A257)</f>
        <v>395</v>
      </c>
      <c r="BC257" s="175">
        <f>_xll.GetPrice($BC$9,,"LOW",$A257+3)</f>
        <v>2990</v>
      </c>
      <c r="BD257" s="58">
        <f>_xll.GetPrice($BD$9,,"HIGH",$A257+3)</f>
        <v>3180</v>
      </c>
      <c r="BE257" s="58">
        <f>_xll.GetPrice($BE$9,,"MID",$A257+3)</f>
        <v>3085</v>
      </c>
      <c r="BH257" s="196">
        <f>_xll.GetPrice($BH$9,"WeeklyAverage","MID",$A257)</f>
        <v>369.7</v>
      </c>
      <c r="BI257" s="58">
        <f>_xll.GetPrice($BI$9,,"MID",$A257)</f>
        <v>412.5</v>
      </c>
      <c r="BJ257" s="58">
        <f>_xll.GetPrice($BJ$9,,"MID",$A257)</f>
        <v>31600</v>
      </c>
      <c r="BK257" s="58">
        <f>_xll.GetPrice($BK$9,,"MID",$A257)</f>
        <v>440.63</v>
      </c>
      <c r="BM257" s="58">
        <f>_xll.GetPrice($BM$9,,"MID",$A257)</f>
        <v>353</v>
      </c>
      <c r="BN257" s="175">
        <f>_xll.GetPrice($BN$9,,"MID",$A257)</f>
        <v>370</v>
      </c>
      <c r="BO257" s="58">
        <f>_xll.GetPrice($BO$9,,"MID",$A257)</f>
        <v>355</v>
      </c>
      <c r="BP257" s="58">
        <f>_xll.GetPrice($BP$9,,"MID",$A257)</f>
        <v>340</v>
      </c>
      <c r="BQ257" s="58">
        <f>_xll.GetPrice($BQ$9,,"MID",$A257)</f>
        <v>355</v>
      </c>
      <c r="BR257" s="19">
        <f>_xll.GetPrice($BR$9,"WeeklyAverage","MID",$A257)</f>
        <v>388</v>
      </c>
      <c r="BS257" s="198">
        <f>_xll.GetPrice($BS$9,,"MID",$A257)</f>
        <v>362.5</v>
      </c>
      <c r="BT257" s="156">
        <f>_xll.GetPrice($BT$9,,"MID",$A257)</f>
        <v>410</v>
      </c>
      <c r="BU257" s="165">
        <f>_xll.GetPrice($BU$9,,"LOW",$A257)</f>
        <v>350</v>
      </c>
      <c r="BV257" s="198">
        <f>_xll.GetPrice($BV$9,,"HIGH",$A257)</f>
        <v>400</v>
      </c>
      <c r="BW257" s="198">
        <f>_xll.GetPrice($BW$9,,"MID",$A257)</f>
        <v>375</v>
      </c>
      <c r="BX257" s="198">
        <f>_xll.GetPrice($BX$9,,"LOW",$A257)</f>
        <v>950</v>
      </c>
      <c r="BY257" s="198">
        <f>_xll.GetPrice($BY$9,,"HIGH",$A257)</f>
        <v>1000</v>
      </c>
      <c r="BZ257" s="198">
        <f>_xll.GetPrice($BZ$9,,"MID",$A257)</f>
        <v>975</v>
      </c>
    </row>
    <row r="258" spans="1:78" x14ac:dyDescent="0.35">
      <c r="A258" s="215">
        <f t="shared" si="2"/>
        <v>44918</v>
      </c>
      <c r="B258" s="95">
        <f>_xll.GetPrice($B$9,,"MID",$A258)</f>
        <v>295</v>
      </c>
      <c r="C258" s="95">
        <f>_xll.GetPrice($C$9,,"MID",$A258)</f>
        <v>325</v>
      </c>
      <c r="D258" s="95">
        <f>_xll.GetPrice($D$9,,"MID",$A258)</f>
        <v>320</v>
      </c>
      <c r="E258" s="95">
        <f>_xll.GetPrice($E$9,,"MID",$A258)</f>
        <v>280</v>
      </c>
      <c r="F258" s="95">
        <f>_xll.GetPrice($F$9,,"MID",$A258)</f>
        <v>385</v>
      </c>
      <c r="G258" s="95">
        <f>_xll.GetPrice($G$9,,"MID",$A258)</f>
        <v>380</v>
      </c>
      <c r="H258" s="95">
        <f>_xll.GetPrice($H$9,,"MID",$A258)</f>
        <v>400</v>
      </c>
      <c r="I258" s="95">
        <f>_xll.GetPrice($I$9,,"MID",$A258)</f>
        <v>514</v>
      </c>
      <c r="J258" s="95">
        <f>_xll.GetPrice($J$9,,"MID",$A258)</f>
        <v>360</v>
      </c>
      <c r="K258" s="95">
        <f>_xll.GetPrice($K$9,,"MID",$A258)</f>
        <v>331</v>
      </c>
      <c r="L258" s="95">
        <f>_xll.GetPrice($L$9,,"MID",$A258)</f>
        <v>360</v>
      </c>
      <c r="M258" s="95">
        <f>_xll.GetPrice($M$9,,"MID",$A258)</f>
        <v>355</v>
      </c>
      <c r="N258" s="95">
        <f>_xll.GetPrice($N$9,,"MID",$A258)</f>
        <v>350</v>
      </c>
      <c r="O258" s="95">
        <f>_xll.GetPrice($O$9,,"MID",$A258)</f>
        <v>360</v>
      </c>
      <c r="P258" s="192">
        <f>_xll.GetPrice($P$9,,"MID",$A258)</f>
        <v>352</v>
      </c>
      <c r="Q258" s="70">
        <f>_xll.GetPrice($Q$9,,"MID",$A258)</f>
        <v>357</v>
      </c>
      <c r="R258" s="70">
        <f>_xll.GetPrice($R$9,,"MID",$A258)</f>
        <v>383</v>
      </c>
      <c r="S258" s="70">
        <f>_xll.GetPrice($S$9,,"MID",$A258)</f>
        <v>155</v>
      </c>
      <c r="T258" s="70">
        <f>_xll.GetPrice($T$9,,"MID",$A258)</f>
        <v>400</v>
      </c>
      <c r="U258" s="70">
        <f>_xll.GetPrice($U$9,,"MID",$A258)</f>
        <v>285</v>
      </c>
      <c r="V258" s="70">
        <f>_xll.GetPrice($V$9,,"MID",$A258)</f>
        <v>400</v>
      </c>
      <c r="W258" s="188">
        <f>_xll.GetPrice($W$9,,"LOW",$A258)</f>
        <v>475</v>
      </c>
      <c r="X258" s="105">
        <f>_xll.GetPrice($X$9,,"HIGH",$A258)</f>
        <v>485</v>
      </c>
      <c r="Y258" s="105">
        <f>_xll.GetPrice($Y$9,,"MID",$A258)</f>
        <v>480</v>
      </c>
      <c r="Z258" s="105">
        <f>_xll.GetPrice($Z$9,,"MID",$A258)</f>
        <v>445</v>
      </c>
      <c r="AA258" s="105">
        <f>_xll.GetPrice($AA$9,,"MID",$A258)</f>
        <v>455</v>
      </c>
      <c r="AB258" s="105">
        <f>_xll.GetPrice($AB$9,,"LOW",$A258)</f>
        <v>220</v>
      </c>
      <c r="AC258" s="105">
        <f>_xll.GetPrice($AC$9,,"HIGH",$A258)</f>
        <v>240</v>
      </c>
      <c r="AD258" s="105">
        <f>_xll.GetPrice($AD$9,,"MID",$A258)</f>
        <v>230</v>
      </c>
      <c r="AE258" s="188">
        <f>_xll.GetPrice($AE$9,,"MID",$A258)</f>
        <v>362</v>
      </c>
      <c r="AF258" s="105">
        <f>_xll.GetPrice($AF$9,,"MID",$A258)</f>
        <v>382</v>
      </c>
      <c r="AG258" s="105">
        <f>_xll.GetPrice($AG$9,,"MID",$A258)</f>
        <v>357.5</v>
      </c>
      <c r="AH258" s="105">
        <f>_xll.GetPrice($AH$9,,"MID",$A258)</f>
        <v>362.5</v>
      </c>
      <c r="AI258" s="105">
        <f>_xll.GetPrice($AI$9,,"MID",$A258)</f>
        <v>345</v>
      </c>
      <c r="AK258" s="105">
        <f>_xll.GetPrice($AK$9,,"MID",$A258)</f>
        <v>185</v>
      </c>
      <c r="AL258" s="105">
        <f>_xll.GetPrice($AL$9,,"MID",$A258)</f>
        <v>207.5</v>
      </c>
      <c r="AM258" s="105">
        <f>_xll.GetPrice($AM$9,,"MID",$A258)</f>
        <v>227.5</v>
      </c>
      <c r="AN258" s="105">
        <f>_xll.GetPrice($AN$9,,"MID",$A258)</f>
        <v>357.83</v>
      </c>
      <c r="AO258" s="105">
        <f>_xll.GetPrice($AO$9,,"MID",$A258)</f>
        <v>379.5</v>
      </c>
      <c r="AP258" s="105">
        <f>_xll.GetPrice($AP$9,,"LOW",$A258)</f>
        <v>430</v>
      </c>
      <c r="AQ258" s="105">
        <f>_xll.GetPrice($AQ$9,,"HIGH",$A258)</f>
        <v>450</v>
      </c>
      <c r="AR258" s="105">
        <f>_xll.GetPrice(AR$9,,"MID",$A258)</f>
        <v>440</v>
      </c>
      <c r="AS258" s="105">
        <f>_xll.GetPrice($AS$9,,"MID",A258+3)</f>
        <v>6990</v>
      </c>
      <c r="AT258" s="105">
        <f>_xll.GetPrice($AT$9,,"MID",A258+3)</f>
        <v>372.5</v>
      </c>
      <c r="AU258" s="199">
        <f>_xll.GetPrice($AU$9,"WeeklyAverage","MID",$A258)</f>
        <v>379.83</v>
      </c>
      <c r="AV258" s="105">
        <f>_xll.GetPrice($AV$9,,"MID",$A258)</f>
        <v>404</v>
      </c>
      <c r="AW258" s="105">
        <f>_xll.GetPrice($AW$9,,"LOW",$A258)</f>
        <v>425</v>
      </c>
      <c r="AX258" s="105">
        <f>_xll.GetPrice($AX$9,,"HIGH",$A258)</f>
        <v>460</v>
      </c>
      <c r="AY258" s="105">
        <f>_xll.GetPrice($AY$9,,"MID",$A258)</f>
        <v>442.5</v>
      </c>
      <c r="AZ258" s="105">
        <f>_xll.GetPrice($AZ$9,,"LOW",$A258)</f>
        <v>375</v>
      </c>
      <c r="BA258" s="105">
        <f>_xll.GetPrice($BA$9,,"HIGH",$A258)</f>
        <v>410</v>
      </c>
      <c r="BB258" s="105">
        <f>_xll.GetPrice($BB$9,,"MID",$A258)</f>
        <v>392.5</v>
      </c>
      <c r="BC258" s="175">
        <f>_xll.GetPrice($BC$9,,"LOW",$A258+3)</f>
        <v>2940</v>
      </c>
      <c r="BD258" s="58">
        <f>_xll.GetPrice($BD$9,,"HIGH",$A258+3)</f>
        <v>3130</v>
      </c>
      <c r="BE258" s="58">
        <f>_xll.GetPrice($BE$9,,"MID",$A258+3)</f>
        <v>3035</v>
      </c>
      <c r="BH258" s="196">
        <f>_xll.GetPrice($BH$9,"WeeklyAverage","MID",$A258)</f>
        <v>375.3</v>
      </c>
      <c r="BI258" s="58">
        <f>_xll.GetPrice($BI$9,,"MID",$A258)</f>
        <v>420</v>
      </c>
      <c r="BJ258" s="58">
        <f>_xll.GetPrice($BJ$9,,"MID",$A258)</f>
        <v>31800</v>
      </c>
      <c r="BK258" s="58">
        <f>_xll.GetPrice($BK$9,,"MID",$A258)</f>
        <v>437.23</v>
      </c>
      <c r="BM258" s="58">
        <f>_xll.GetPrice($BM$9,,"MID",$A258)</f>
        <v>354.5</v>
      </c>
      <c r="BN258" s="175">
        <f>_xll.GetPrice($BN$9,,"MID",$A258)</f>
        <v>375</v>
      </c>
      <c r="BO258" s="58">
        <f>_xll.GetPrice($BO$9,,"MID",$A258)</f>
        <v>355</v>
      </c>
      <c r="BP258" s="58">
        <f>_xll.GetPrice($BP$9,,"MID",$A258)</f>
        <v>340</v>
      </c>
      <c r="BQ258" s="58">
        <f>_xll.GetPrice($BQ$9,,"MID",$A258)</f>
        <v>355</v>
      </c>
      <c r="BR258" s="19">
        <f>_xll.GetPrice($BR$9,"WeeklyAverage","MID",$A258)</f>
        <v>387.56</v>
      </c>
      <c r="BS258" s="198">
        <f>_xll.GetPrice($BS$9,,"MID",$A258)</f>
        <v>362.5</v>
      </c>
      <c r="BT258" s="156">
        <f>_xll.GetPrice($BT$9,,"MID",$A258)</f>
        <v>415</v>
      </c>
      <c r="BU258" s="165">
        <f>_xll.GetPrice($BU$9,,"LOW",$A258)</f>
        <v>350</v>
      </c>
      <c r="BV258" s="198">
        <f>_xll.GetPrice($BV$9,,"HIGH",$A258)</f>
        <v>400</v>
      </c>
      <c r="BW258" s="198">
        <f>_xll.GetPrice($BW$9,,"MID",$A258)</f>
        <v>375</v>
      </c>
      <c r="BX258" s="198">
        <f>_xll.GetPrice($BX$9,,"LOW",$A258)</f>
        <v>950</v>
      </c>
      <c r="BY258" s="198">
        <f>_xll.GetPrice($BY$9,,"HIGH",$A258)</f>
        <v>1000</v>
      </c>
      <c r="BZ258" s="198">
        <f>_xll.GetPrice($BZ$9,,"MID",$A258)</f>
        <v>975</v>
      </c>
    </row>
    <row r="259" spans="1:78" x14ac:dyDescent="0.35">
      <c r="A259" s="215">
        <f t="shared" ref="A259:A274" si="4">A258+7</f>
        <v>44925</v>
      </c>
      <c r="B259" s="95">
        <f>_xll.GetPrice($B$9,,"MID",$A259)</f>
        <v>295</v>
      </c>
      <c r="C259" s="95">
        <f>_xll.GetPrice($C$9,,"MID",$A259)</f>
        <v>325</v>
      </c>
      <c r="D259" s="95">
        <f>_xll.GetPrice($D$9,,"MID",$A259)</f>
        <v>320</v>
      </c>
      <c r="E259" s="95">
        <f>_xll.GetPrice($E$9,,"MID",$A259)</f>
        <v>280</v>
      </c>
      <c r="F259" s="95">
        <f>_xll.GetPrice($F$9,,"MID",$A259)</f>
        <v>385</v>
      </c>
      <c r="G259" s="95">
        <f>_xll.GetPrice($G$9,,"MID",$A259)</f>
        <v>380</v>
      </c>
      <c r="H259" s="95">
        <f>_xll.GetPrice($H$9,,"MID",$A259)</f>
        <v>400</v>
      </c>
      <c r="I259" s="95">
        <f>_xll.GetPrice($I$9,,"MID",$A259)</f>
        <v>514</v>
      </c>
      <c r="J259" s="95">
        <f>_xll.GetPrice($J$9,,"MID",$A259)</f>
        <v>360</v>
      </c>
      <c r="K259" s="95">
        <f>_xll.GetPrice($K$9,,"MID",$A259)</f>
        <v>331</v>
      </c>
      <c r="L259" s="95">
        <f>_xll.GetPrice($L$9,,"MID",$A259)</f>
        <v>360</v>
      </c>
      <c r="M259" s="95">
        <f>_xll.GetPrice($M$9,,"MID",$A259)</f>
        <v>355</v>
      </c>
      <c r="N259" s="95">
        <f>_xll.GetPrice($N$9,,"MID",$A259)</f>
        <v>350</v>
      </c>
      <c r="O259" s="95">
        <f>_xll.GetPrice($O$9,,"MID",$A259)</f>
        <v>360</v>
      </c>
      <c r="P259" s="192">
        <f>_xll.GetPrice($P$9,,"MID",$A259)</f>
        <v>352</v>
      </c>
      <c r="Q259" s="70">
        <f>_xll.GetPrice($Q$9,,"MID",$A259)</f>
        <v>357</v>
      </c>
      <c r="R259" s="70">
        <f>_xll.GetPrice($R$9,,"MID",$A259)</f>
        <v>383</v>
      </c>
      <c r="S259" s="70">
        <f>_xll.GetPrice($S$9,,"MID",$A259)</f>
        <v>155</v>
      </c>
      <c r="T259" s="70">
        <f>_xll.GetPrice($T$9,,"MID",$A259)</f>
        <v>400</v>
      </c>
      <c r="U259" s="70">
        <f>_xll.GetPrice($U$9,,"MID",$A259)</f>
        <v>285</v>
      </c>
      <c r="V259" s="70">
        <f>_xll.GetPrice($V$9,,"MID",$A259)</f>
        <v>400</v>
      </c>
      <c r="W259" s="188">
        <f>_xll.GetPrice($W$9,,"LOW",$A259)</f>
        <v>480</v>
      </c>
      <c r="X259" s="105">
        <f>_xll.GetPrice($X$9,,"HIGH",$A259)</f>
        <v>490</v>
      </c>
      <c r="Y259" s="105">
        <f>_xll.GetPrice($Y$9,,"MID",$A259)</f>
        <v>485</v>
      </c>
      <c r="Z259" s="105">
        <f>_xll.GetPrice($Z$9,,"MID",$A259)</f>
        <v>445</v>
      </c>
      <c r="AA259" s="105">
        <f>_xll.GetPrice($AA$9,,"MID",$A259)</f>
        <v>452.5</v>
      </c>
      <c r="AB259" s="105">
        <f>_xll.GetPrice($AB$9,,"LOW",$A259)</f>
        <v>220</v>
      </c>
      <c r="AC259" s="105">
        <f>_xll.GetPrice($AC$9,,"HIGH",$A259)</f>
        <v>240</v>
      </c>
      <c r="AD259" s="105">
        <f>_xll.GetPrice($AD$9,,"MID",$A259)</f>
        <v>230</v>
      </c>
      <c r="AE259" s="188">
        <f>_xll.GetPrice($AE$9,,"MID",$A259)</f>
        <v>376</v>
      </c>
      <c r="AF259" s="105">
        <f>_xll.GetPrice($AF$9,,"MID",$A259)</f>
        <v>396</v>
      </c>
      <c r="AG259" s="105">
        <f>_xll.GetPrice($AG$9,,"MID",$A259)</f>
        <v>357.5</v>
      </c>
      <c r="AH259" s="105">
        <f>_xll.GetPrice($AH$9,,"MID",$A259)</f>
        <v>362.5</v>
      </c>
      <c r="AI259" s="105">
        <f>_xll.GetPrice($AI$9,,"MID",$A259)</f>
        <v>345</v>
      </c>
      <c r="AK259" s="105">
        <f>_xll.GetPrice($AK$9,,"MID",$A259)</f>
        <v>185</v>
      </c>
      <c r="AL259" s="105">
        <f>_xll.GetPrice($AL$9,,"MID",$A259)</f>
        <v>207.5</v>
      </c>
      <c r="AM259" s="105">
        <f>_xll.GetPrice($AM$9,,"MID",$A259)</f>
        <v>227.5</v>
      </c>
      <c r="AN259" s="105">
        <f>_xll.GetPrice($AN$9,,"MID",$A259)</f>
        <v>367.85</v>
      </c>
      <c r="AO259" s="105">
        <f>_xll.GetPrice($AO$9,,"MID",$A259)</f>
        <v>389</v>
      </c>
      <c r="AP259" s="105">
        <f>_xll.GetPrice($AP$9,,"LOW",$A259)</f>
        <v>430</v>
      </c>
      <c r="AQ259" s="105">
        <f>_xll.GetPrice($AQ$9,,"HIGH",$A259)</f>
        <v>450</v>
      </c>
      <c r="AR259" s="105">
        <f>_xll.GetPrice(AR$9,,"MID",$A259)</f>
        <v>440</v>
      </c>
      <c r="AS259" s="105">
        <f>_xll.GetPrice($AS$9,,"MID",A259+3)</f>
        <v>7040</v>
      </c>
      <c r="AT259" s="105">
        <f>_xll.GetPrice($AT$9,,"MID",A259+3)</f>
        <v>375.5</v>
      </c>
      <c r="AU259" s="199">
        <f>_xll.GetPrice($AU$9,"WeeklyAverage","MID",$A259)</f>
        <v>389.85</v>
      </c>
      <c r="AV259" s="105">
        <f>_xll.GetPrice($AV$9,,"MID",$A259)</f>
        <v>416</v>
      </c>
      <c r="AW259" s="105">
        <f>_xll.GetPrice($AW$9,,"LOW",$A259)</f>
        <v>425</v>
      </c>
      <c r="AX259" s="105">
        <f>_xll.GetPrice($AX$9,,"HIGH",$A259)</f>
        <v>440</v>
      </c>
      <c r="AY259" s="105">
        <f>_xll.GetPrice($AY$9,,"MID",$A259)</f>
        <v>432.5</v>
      </c>
      <c r="AZ259" s="105">
        <f>_xll.GetPrice($AZ$9,,"LOW",$A259)</f>
        <v>375</v>
      </c>
      <c r="BA259" s="105">
        <f>_xll.GetPrice($BA$9,,"HIGH",$A259)</f>
        <v>390</v>
      </c>
      <c r="BB259" s="105">
        <f>_xll.GetPrice($BB$9,,"MID",$A259)</f>
        <v>382.5</v>
      </c>
      <c r="BC259" s="175">
        <f>_xll.GetPrice($BC$9,,"LOW",$A259+3)</f>
        <v>3020</v>
      </c>
      <c r="BD259" s="58">
        <f>_xll.GetPrice($BD$9,,"HIGH",$A259+3)</f>
        <v>3300</v>
      </c>
      <c r="BE259" s="58">
        <f>_xll.GetPrice($BE$9,,"MID",$A259+3)</f>
        <v>3160</v>
      </c>
      <c r="BH259" s="196">
        <f>_xll.GetPrice($BH$9,"WeeklyAverage","MID",$A259)</f>
        <v>378.75</v>
      </c>
      <c r="BI259" s="58">
        <f>_xll.GetPrice($BI$9,,"MID",$A259)</f>
        <v>420</v>
      </c>
      <c r="BJ259" s="58">
        <f>_xll.GetPrice($BJ$9,,"MID",$A259)</f>
        <v>33200</v>
      </c>
      <c r="BK259" s="58">
        <f>_xll.GetPrice($BK$9,,"MID",$A259)</f>
        <v>441.86</v>
      </c>
      <c r="BM259" s="58">
        <f>_xll.GetPrice($BM$9,,"MID",$A259)</f>
        <v>364</v>
      </c>
      <c r="BN259" s="175">
        <f>_xll.GetPrice($BN$9,,"MID",$A259)</f>
        <v>375</v>
      </c>
      <c r="BO259" s="58">
        <f>_xll.GetPrice($BO$9,,"MID",$A259)</f>
        <v>355</v>
      </c>
      <c r="BP259" s="58">
        <f>_xll.GetPrice($BP$9,,"MID",$A259)</f>
        <v>340</v>
      </c>
      <c r="BQ259" s="58">
        <f>_xll.GetPrice($BQ$9,,"MID",$A259)</f>
        <v>355</v>
      </c>
      <c r="BR259" s="19">
        <f>_xll.GetPrice($BR$9,"WeeklyAverage","MID",$A259)</f>
        <v>397.58</v>
      </c>
      <c r="BS259" s="198">
        <f>_xll.GetPrice($BS$9,,"MID",$A259)</f>
        <v>362.5</v>
      </c>
      <c r="BT259" s="156">
        <f>_xll.GetPrice($BT$9,,"MID",$A259)</f>
        <v>415</v>
      </c>
      <c r="BU259" s="165">
        <f>_xll.GetPrice($BU$9,,"LOW",$A259)</f>
        <v>350</v>
      </c>
      <c r="BV259" s="198">
        <f>_xll.GetPrice($BV$9,,"HIGH",$A259)</f>
        <v>400</v>
      </c>
      <c r="BW259" s="198">
        <f>_xll.GetPrice($BW$9,,"MID",$A259)</f>
        <v>375</v>
      </c>
      <c r="BX259" s="198">
        <f>_xll.GetPrice($BX$9,,"LOW",$A259)</f>
        <v>850</v>
      </c>
      <c r="BY259" s="198">
        <f>_xll.GetPrice($BY$9,,"HIGH",$A259)</f>
        <v>900</v>
      </c>
      <c r="BZ259" s="198">
        <f>_xll.GetPrice($BZ$9,,"MID",$A259)</f>
        <v>875</v>
      </c>
    </row>
    <row r="260" spans="1:78" x14ac:dyDescent="0.35">
      <c r="A260" s="215">
        <f t="shared" si="4"/>
        <v>44932</v>
      </c>
      <c r="B260" s="95">
        <f>_xll.GetPrice($B$9,,"MID",$A260)</f>
        <v>295</v>
      </c>
      <c r="C260" s="95">
        <f>_xll.GetPrice($C$9,,"MID",$A260)</f>
        <v>325</v>
      </c>
      <c r="D260" s="95">
        <f>_xll.GetPrice($D$9,,"MID",$A260)</f>
        <v>320</v>
      </c>
      <c r="E260" s="95">
        <f>_xll.GetPrice($E$9,,"MID",$A260)</f>
        <v>280</v>
      </c>
      <c r="F260" s="95">
        <f>_xll.GetPrice($F$9,,"MID",$A260)</f>
        <v>385</v>
      </c>
      <c r="G260" s="95">
        <f>_xll.GetPrice($G$9,,"MID",$A260)</f>
        <v>380</v>
      </c>
      <c r="H260" s="95">
        <f>_xll.GetPrice($H$9,,"MID",$A260)</f>
        <v>400</v>
      </c>
      <c r="I260" s="95">
        <f>_xll.GetPrice($I$9,,"MID",$A260)</f>
        <v>514</v>
      </c>
      <c r="J260" s="95">
        <f>_xll.GetPrice($J$9,,"MID",$A260)</f>
        <v>360</v>
      </c>
      <c r="K260" s="95">
        <f>_xll.GetPrice($K$9,,"MID",$A260)</f>
        <v>331</v>
      </c>
      <c r="L260" s="95">
        <f>_xll.GetPrice($L$9,,"MID",$A260)</f>
        <v>360</v>
      </c>
      <c r="M260" s="95">
        <f>_xll.GetPrice($M$9,,"MID",$A260)</f>
        <v>355</v>
      </c>
      <c r="N260" s="95">
        <f>_xll.GetPrice($N$9,,"MID",$A260)</f>
        <v>350</v>
      </c>
      <c r="O260" s="95">
        <f>_xll.GetPrice($O$9,,"MID",$A260)</f>
        <v>360</v>
      </c>
      <c r="P260" s="192">
        <f>_xll.GetPrice($P$9,,"MID",$A260)</f>
        <v>352</v>
      </c>
      <c r="Q260" s="70">
        <f>_xll.GetPrice($Q$9,,"MID",$A260)</f>
        <v>365</v>
      </c>
      <c r="R260" s="70">
        <f>_xll.GetPrice($R$9,,"MID",$A260)</f>
        <v>383</v>
      </c>
      <c r="S260" s="70">
        <f>_xll.GetPrice($S$9,,"MID",$A260)</f>
        <v>155</v>
      </c>
      <c r="T260" s="70">
        <f>_xll.GetPrice($T$9,,"MID",$A260)</f>
        <v>400</v>
      </c>
      <c r="U260" s="70">
        <f>_xll.GetPrice($U$9,,"MID",$A260)</f>
        <v>285</v>
      </c>
      <c r="V260" s="70">
        <f>_xll.GetPrice($V$9,,"MID",$A260)</f>
        <v>400</v>
      </c>
      <c r="W260" s="188">
        <f>_xll.GetPrice($W$9,,"LOW",$A260)</f>
        <v>490</v>
      </c>
      <c r="X260" s="105">
        <f>_xll.GetPrice($X$9,,"HIGH",$A260)</f>
        <v>500</v>
      </c>
      <c r="Y260" s="105">
        <f>_xll.GetPrice($Y$9,,"MID",$A260)</f>
        <v>495</v>
      </c>
      <c r="Z260" s="105">
        <f>_xll.GetPrice($Z$9,,"MID",$A260)</f>
        <v>470</v>
      </c>
      <c r="AA260" s="105">
        <f>_xll.GetPrice($AA$9,,"MID",$A260)</f>
        <v>462.5</v>
      </c>
      <c r="AB260" s="105">
        <f>_xll.GetPrice($AB$9,,"LOW",$A260)</f>
        <v>220</v>
      </c>
      <c r="AC260" s="105">
        <f>_xll.GetPrice($AC$9,,"HIGH",$A260)</f>
        <v>240</v>
      </c>
      <c r="AD260" s="105">
        <f>_xll.GetPrice($AD$9,,"MID",$A260)</f>
        <v>230</v>
      </c>
      <c r="AE260" s="188">
        <f>_xll.GetPrice($AE$9,,"MID",$A260)</f>
        <v>392</v>
      </c>
      <c r="AF260" s="105">
        <f>_xll.GetPrice($AF$9,,"MID",$A260)</f>
        <v>412</v>
      </c>
      <c r="AG260" s="105">
        <f>_xll.GetPrice($AG$9,,"MID",$A260)</f>
        <v>357.5</v>
      </c>
      <c r="AH260" s="105">
        <f>_xll.GetPrice($AH$9,,"MID",$A260)</f>
        <v>362.5</v>
      </c>
      <c r="AI260" s="105">
        <f>_xll.GetPrice($AI$9,,"MID",$A260)</f>
        <v>345</v>
      </c>
      <c r="AK260" s="105">
        <f>_xll.GetPrice($AK$9,,"MID",$A260)</f>
        <v>192.5</v>
      </c>
      <c r="AL260" s="105">
        <f>_xll.GetPrice($AL$9,,"MID",$A260)</f>
        <v>207.5</v>
      </c>
      <c r="AM260" s="105">
        <f>_xll.GetPrice($AM$9,,"MID",$A260)</f>
        <v>227.5</v>
      </c>
      <c r="AN260" s="105">
        <f>_xll.GetPrice($AN$9,,"MID",$A260)</f>
        <v>383.11</v>
      </c>
      <c r="AO260" s="105">
        <f>_xll.GetPrice($AO$9,,"MID",$A260)</f>
        <v>408.5</v>
      </c>
      <c r="AP260" s="105">
        <f>_xll.GetPrice($AP$9,,"LOW",$A260)</f>
        <v>420</v>
      </c>
      <c r="AQ260" s="105">
        <f>_xll.GetPrice($AQ$9,,"HIGH",$A260)</f>
        <v>430</v>
      </c>
      <c r="AR260" s="105">
        <f>_xll.GetPrice(AR$9,,"MID",$A260)</f>
        <v>425</v>
      </c>
      <c r="AS260" s="105">
        <f>_xll.GetPrice($AS$9,,"MID",A260+3)</f>
        <v>7615</v>
      </c>
      <c r="AT260" s="105">
        <f>_xll.GetPrice($AT$9,,"MID",A260+3)</f>
        <v>400</v>
      </c>
      <c r="AU260" s="199">
        <f>_xll.GetPrice($AU$9,"WeeklyAverage","MID",$A260)</f>
        <v>405.11</v>
      </c>
      <c r="AV260" s="105">
        <f>_xll.GetPrice($AV$9,,"MID",$A260)</f>
        <v>434.5</v>
      </c>
      <c r="AW260" s="105">
        <f>_xll.GetPrice($AW$9,,"LOW",$A260)</f>
        <v>425</v>
      </c>
      <c r="AX260" s="105">
        <f>_xll.GetPrice($AX$9,,"HIGH",$A260)</f>
        <v>440</v>
      </c>
      <c r="AY260" s="105">
        <f>_xll.GetPrice($AY$9,,"MID",$A260)</f>
        <v>432.5</v>
      </c>
      <c r="AZ260" s="105">
        <f>_xll.GetPrice($AZ$9,,"LOW",$A260)</f>
        <v>375</v>
      </c>
      <c r="BA260" s="105">
        <f>_xll.GetPrice($BA$9,,"HIGH",$A260)</f>
        <v>390</v>
      </c>
      <c r="BB260" s="105">
        <f>_xll.GetPrice($BB$9,,"MID",$A260)</f>
        <v>382.5</v>
      </c>
      <c r="BC260" s="175">
        <f>_xll.GetPrice($BC$9,,"LOW",$A260+3)</f>
        <v>3020</v>
      </c>
      <c r="BD260" s="58">
        <f>_xll.GetPrice($BD$9,,"HIGH",$A260+3)</f>
        <v>3330</v>
      </c>
      <c r="BE260" s="58">
        <f>_xll.GetPrice($BE$9,,"MID",$A260+3)</f>
        <v>3175</v>
      </c>
      <c r="BH260" s="196">
        <f>_xll.GetPrice($BH$9,"WeeklyAverage","MID",$A260)</f>
        <v>388.13</v>
      </c>
      <c r="BI260" s="58">
        <f>_xll.GetPrice($BI$9,,"MID",$A260)</f>
        <v>437.5</v>
      </c>
      <c r="BJ260" s="58">
        <f>_xll.GetPrice($BJ$9,,"MID",$A260)</f>
        <v>33300</v>
      </c>
      <c r="BK260" s="58">
        <f>_xll.GetPrice($BK$9,,"MID",$A260)</f>
        <v>454.4</v>
      </c>
      <c r="BM260" s="58">
        <f>_xll.GetPrice($BM$9,,"MID",$A260)</f>
        <v>383.5</v>
      </c>
      <c r="BN260" s="175">
        <f>_xll.GetPrice($BN$9,,"MID",$A260)</f>
        <v>375</v>
      </c>
      <c r="BO260" s="58">
        <f>_xll.GetPrice($BO$9,,"MID",$A260)</f>
        <v>355</v>
      </c>
      <c r="BP260" s="58">
        <f>_xll.GetPrice($BP$9,,"MID",$A260)</f>
        <v>340</v>
      </c>
      <c r="BQ260" s="58">
        <f>_xll.GetPrice($BQ$9,,"MID",$A260)</f>
        <v>355</v>
      </c>
      <c r="BR260" s="19">
        <f>_xll.GetPrice($BR$9,"WeeklyAverage","MID",$A260)</f>
        <v>412.84</v>
      </c>
      <c r="BS260" s="198">
        <f>_xll.GetPrice($BS$9,,"MID",$A260)</f>
        <v>362.5</v>
      </c>
      <c r="BT260" s="156">
        <f>_xll.GetPrice($BT$9,,"MID",$A260)</f>
        <v>430</v>
      </c>
      <c r="BU260" s="165">
        <f>_xll.GetPrice($BU$9,,"LOW",$A260)</f>
        <v>350</v>
      </c>
      <c r="BV260" s="198">
        <f>_xll.GetPrice($BV$9,,"HIGH",$A260)</f>
        <v>400</v>
      </c>
      <c r="BW260" s="198">
        <f>_xll.GetPrice($BW$9,,"MID",$A260)</f>
        <v>375</v>
      </c>
      <c r="BX260" s="198">
        <f>_xll.GetPrice($BX$9,,"LOW",$A260)</f>
        <v>850</v>
      </c>
      <c r="BY260" s="198">
        <f>_xll.GetPrice($BY$9,,"HIGH",$A260)</f>
        <v>900</v>
      </c>
      <c r="BZ260" s="198">
        <f>_xll.GetPrice($BZ$9,,"MID",$A260)</f>
        <v>875</v>
      </c>
    </row>
    <row r="261" spans="1:78" x14ac:dyDescent="0.35">
      <c r="A261" s="215">
        <f t="shared" si="4"/>
        <v>44939</v>
      </c>
      <c r="B261" s="95">
        <f>_xll.GetPrice($B$9,,"MID",$A261)</f>
        <v>335</v>
      </c>
      <c r="C261" s="95">
        <f>_xll.GetPrice($C$9,,"MID",$A261)</f>
        <v>355</v>
      </c>
      <c r="D261" s="95">
        <f>_xll.GetPrice($D$9,,"MID",$A261)</f>
        <v>350</v>
      </c>
      <c r="E261" s="95">
        <f>_xll.GetPrice($E$9,,"MID",$A261)</f>
        <v>320</v>
      </c>
      <c r="F261" s="95">
        <f>_xll.GetPrice($F$9,,"MID",$A261)</f>
        <v>415</v>
      </c>
      <c r="G261" s="95">
        <f>_xll.GetPrice($G$9,,"MID",$A261)</f>
        <v>420</v>
      </c>
      <c r="H261" s="95">
        <f>_xll.GetPrice($H$9,,"MID",$A261)</f>
        <v>430</v>
      </c>
      <c r="I261" s="95">
        <f>_xll.GetPrice($I$9,,"MID",$A261)</f>
        <v>544</v>
      </c>
      <c r="J261" s="95">
        <f>_xll.GetPrice($J$9,,"MID",$A261)</f>
        <v>420</v>
      </c>
      <c r="K261" s="95">
        <f>_xll.GetPrice($K$9,,"MID",$A261)</f>
        <v>386</v>
      </c>
      <c r="L261" s="95">
        <f>_xll.GetPrice($L$9,,"MID",$A261)</f>
        <v>420</v>
      </c>
      <c r="M261" s="95">
        <f>_xll.GetPrice($M$9,,"MID",$A261)</f>
        <v>415</v>
      </c>
      <c r="N261" s="95">
        <f>_xll.GetPrice($N$9,,"MID",$A261)</f>
        <v>405</v>
      </c>
      <c r="O261" s="95">
        <f>_xll.GetPrice($O$9,,"MID",$A261)</f>
        <v>420</v>
      </c>
      <c r="P261" s="192">
        <f>_xll.GetPrice($P$9,,"MID",$A261)</f>
        <v>384.75</v>
      </c>
      <c r="Q261" s="70">
        <f>_xll.GetPrice($Q$9,,"MID",$A261)</f>
        <v>383</v>
      </c>
      <c r="R261" s="70">
        <f>_xll.GetPrice($R$9,,"MID",$A261)</f>
        <v>403</v>
      </c>
      <c r="S261" s="70">
        <f>_xll.GetPrice($S$9,,"MID",$A261)</f>
        <v>195</v>
      </c>
      <c r="T261" s="70">
        <f>_xll.GetPrice($T$9,,"MID",$A261)</f>
        <v>430</v>
      </c>
      <c r="U261" s="70">
        <f>_xll.GetPrice($U$9,,"MID",$A261)</f>
        <v>315</v>
      </c>
      <c r="V261" s="70">
        <f>_xll.GetPrice($V$9,,"MID",$A261)</f>
        <v>450</v>
      </c>
      <c r="W261" s="188">
        <f>_xll.GetPrice($W$9,,"LOW",$A261)</f>
        <v>495</v>
      </c>
      <c r="X261" s="105">
        <f>_xll.GetPrice($X$9,,"HIGH",$A261)</f>
        <v>505</v>
      </c>
      <c r="Y261" s="105">
        <f>_xll.GetPrice($Y$9,,"MID",$A261)</f>
        <v>500</v>
      </c>
      <c r="Z261" s="105">
        <f>_xll.GetPrice($Z$9,,"MID",$A261)</f>
        <v>465</v>
      </c>
      <c r="AA261" s="105">
        <f>_xll.GetPrice($AA$9,,"MID",$A261)</f>
        <v>472.5</v>
      </c>
      <c r="AB261" s="105">
        <f>_xll.GetPrice($AB$9,,"LOW",$A261)</f>
        <v>220</v>
      </c>
      <c r="AC261" s="105">
        <f>_xll.GetPrice($AC$9,,"HIGH",$A261)</f>
        <v>240</v>
      </c>
      <c r="AD261" s="105">
        <f>_xll.GetPrice($AD$9,,"MID",$A261)</f>
        <v>230</v>
      </c>
      <c r="AE261" s="188">
        <f>_xll.GetPrice($AE$9,,"MID",$A261)</f>
        <v>400</v>
      </c>
      <c r="AF261" s="105">
        <f>_xll.GetPrice($AF$9,,"MID",$A261)</f>
        <v>420</v>
      </c>
      <c r="AG261" s="105">
        <f>_xll.GetPrice($AG$9,,"MID",$A261)</f>
        <v>357.5</v>
      </c>
      <c r="AH261" s="105">
        <f>_xll.GetPrice($AH$9,,"MID",$A261)</f>
        <v>362.5</v>
      </c>
      <c r="AI261" s="105">
        <f>_xll.GetPrice($AI$9,,"MID",$A261)</f>
        <v>345</v>
      </c>
      <c r="AK261" s="105">
        <f>_xll.GetPrice($AK$9,,"MID",$A261)</f>
        <v>197.5</v>
      </c>
      <c r="AL261" s="105">
        <f>_xll.GetPrice($AL$9,,"MID",$A261)</f>
        <v>222.5</v>
      </c>
      <c r="AM261" s="105">
        <f>_xll.GetPrice($AM$9,,"MID",$A261)</f>
        <v>242.5</v>
      </c>
      <c r="AN261" s="105">
        <f>_xll.GetPrice($AN$9,,"MID",$A261)</f>
        <v>391.78</v>
      </c>
      <c r="AO261" s="105">
        <f>_xll.GetPrice($AO$9,,"MID",$A261)</f>
        <v>412</v>
      </c>
      <c r="AP261" s="105">
        <f>_xll.GetPrice($AP$9,,"LOW",$A261)</f>
        <v>430</v>
      </c>
      <c r="AQ261" s="105">
        <f>_xll.GetPrice($AQ$9,,"HIGH",$A261)</f>
        <v>435</v>
      </c>
      <c r="AR261" s="105">
        <f>_xll.GetPrice(AR$9,,"MID",$A261)</f>
        <v>432.5</v>
      </c>
      <c r="AS261" s="105">
        <f>_xll.GetPrice($AS$9,,"MID",A261+3)</f>
        <v>7590</v>
      </c>
      <c r="AT261" s="105">
        <f>_xll.GetPrice($AT$9,,"MID",A261+3)</f>
        <v>401.5</v>
      </c>
      <c r="AU261" s="199">
        <f>_xll.GetPrice($AU$9,"WeeklyAverage","MID",$A261)</f>
        <v>413.78</v>
      </c>
      <c r="AV261" s="105">
        <f>_xll.GetPrice($AV$9,,"MID",$A261)</f>
        <v>439</v>
      </c>
      <c r="AW261" s="105">
        <f>_xll.GetPrice($AW$9,,"LOW",$A261)</f>
        <v>440</v>
      </c>
      <c r="AX261" s="105">
        <f>_xll.GetPrice($AX$9,,"HIGH",$A261)</f>
        <v>450</v>
      </c>
      <c r="AY261" s="105">
        <f>_xll.GetPrice($AY$9,,"MID",$A261)</f>
        <v>445</v>
      </c>
      <c r="AZ261" s="105">
        <f>_xll.GetPrice($AZ$9,,"LOW",$A261)</f>
        <v>390</v>
      </c>
      <c r="BA261" s="105">
        <f>_xll.GetPrice($BA$9,,"HIGH",$A261)</f>
        <v>400</v>
      </c>
      <c r="BB261" s="105">
        <f>_xll.GetPrice($BB$9,,"MID",$A261)</f>
        <v>395</v>
      </c>
      <c r="BC261" s="175">
        <f>_xll.GetPrice($BC$9,,"LOW",$A261+3)</f>
        <v>3020</v>
      </c>
      <c r="BD261" s="58">
        <f>_xll.GetPrice($BD$9,,"HIGH",$A261+3)</f>
        <v>3400</v>
      </c>
      <c r="BE261" s="58">
        <f>_xll.GetPrice($BE$9,,"MID",$A261+3)</f>
        <v>3210</v>
      </c>
      <c r="BH261" s="196">
        <f>_xll.GetPrice($BH$9,"WeeklyAverage","MID",$A261)</f>
        <v>394.6</v>
      </c>
      <c r="BI261" s="58">
        <f>_xll.GetPrice($BI$9,,"MID",$A261)</f>
        <v>445</v>
      </c>
      <c r="BJ261" s="58">
        <f>_xll.GetPrice($BJ$9,,"MID",$A261)</f>
        <v>33600</v>
      </c>
      <c r="BK261" s="58">
        <f>_xll.GetPrice($BK$9,,"MID",$A261)</f>
        <v>456.96</v>
      </c>
      <c r="BM261" s="58">
        <f>_xll.GetPrice($BM$9,,"MID",$A261)</f>
        <v>387</v>
      </c>
      <c r="BN261" s="175">
        <f>_xll.GetPrice($BN$9,,"MID",$A261)</f>
        <v>375</v>
      </c>
      <c r="BO261" s="58">
        <f>_xll.GetPrice($BO$9,,"MID",$A261)</f>
        <v>355</v>
      </c>
      <c r="BP261" s="58">
        <f>_xll.GetPrice($BP$9,,"MID",$A261)</f>
        <v>370</v>
      </c>
      <c r="BQ261" s="58">
        <f>_xll.GetPrice($BQ$9,,"MID",$A261)</f>
        <v>355</v>
      </c>
      <c r="BR261" s="19">
        <f>_xll.GetPrice($BR$9,"WeeklyAverage","MID",$A261)</f>
        <v>421.51</v>
      </c>
      <c r="BS261" s="198">
        <f>_xll.GetPrice($BS$9,,"MID",$A261)</f>
        <v>362.5</v>
      </c>
      <c r="BT261" s="156">
        <f>_xll.GetPrice($BT$9,,"MID",$A261)</f>
        <v>430</v>
      </c>
      <c r="BU261" s="165">
        <f>_xll.GetPrice($BU$9,,"LOW",$A261)</f>
        <v>350</v>
      </c>
      <c r="BV261" s="198">
        <f>_xll.GetPrice($BV$9,,"HIGH",$A261)</f>
        <v>400</v>
      </c>
      <c r="BW261" s="198">
        <f>_xll.GetPrice($BW$9,,"MID",$A261)</f>
        <v>375</v>
      </c>
      <c r="BX261" s="198">
        <f>_xll.GetPrice($BX$9,,"LOW",$A261)</f>
        <v>800</v>
      </c>
      <c r="BY261" s="198">
        <f>_xll.GetPrice($BY$9,,"HIGH",$A261)</f>
        <v>850</v>
      </c>
      <c r="BZ261" s="198">
        <f>_xll.GetPrice($BZ$9,,"MID",$A261)</f>
        <v>825</v>
      </c>
    </row>
    <row r="262" spans="1:78" x14ac:dyDescent="0.35">
      <c r="A262" s="215">
        <f t="shared" si="4"/>
        <v>44946</v>
      </c>
      <c r="B262" s="95">
        <f>_xll.GetPrice($B$9,,"MID",$A262)</f>
        <v>335</v>
      </c>
      <c r="C262" s="95">
        <f>_xll.GetPrice($C$9,,"MID",$A262)</f>
        <v>355</v>
      </c>
      <c r="D262" s="95">
        <f>_xll.GetPrice($D$9,,"MID",$A262)</f>
        <v>350</v>
      </c>
      <c r="E262" s="95">
        <f>_xll.GetPrice($E$9,,"MID",$A262)</f>
        <v>320</v>
      </c>
      <c r="F262" s="95">
        <f>_xll.GetPrice($F$9,,"MID",$A262)</f>
        <v>415</v>
      </c>
      <c r="G262" s="95">
        <f>_xll.GetPrice($G$9,,"MID",$A262)</f>
        <v>420</v>
      </c>
      <c r="H262" s="95">
        <f>_xll.GetPrice($H$9,,"MID",$A262)</f>
        <v>430</v>
      </c>
      <c r="I262" s="95">
        <f>_xll.GetPrice($I$9,,"MID",$A262)</f>
        <v>544</v>
      </c>
      <c r="J262" s="95">
        <f>_xll.GetPrice($J$9,,"MID",$A262)</f>
        <v>420</v>
      </c>
      <c r="K262" s="95">
        <f>_xll.GetPrice($K$9,,"MID",$A262)</f>
        <v>386</v>
      </c>
      <c r="L262" s="95">
        <f>_xll.GetPrice($L$9,,"MID",$A262)</f>
        <v>420</v>
      </c>
      <c r="M262" s="95">
        <f>_xll.GetPrice($M$9,,"MID",$A262)</f>
        <v>415</v>
      </c>
      <c r="N262" s="95">
        <f>_xll.GetPrice($N$9,,"MID",$A262)</f>
        <v>405</v>
      </c>
      <c r="O262" s="95">
        <f>_xll.GetPrice($O$9,,"MID",$A262)</f>
        <v>420</v>
      </c>
      <c r="P262" s="192">
        <f>_xll.GetPrice($P$9,,"MID",$A262)</f>
        <v>379.75</v>
      </c>
      <c r="Q262" s="70">
        <f>_xll.GetPrice($Q$9,,"MID",$A262)</f>
        <v>383</v>
      </c>
      <c r="R262" s="70">
        <f>_xll.GetPrice($R$9,,"MID",$A262)</f>
        <v>400</v>
      </c>
      <c r="S262" s="70">
        <f>_xll.GetPrice($S$9,,"MID",$A262)</f>
        <v>195</v>
      </c>
      <c r="T262" s="70">
        <f>_xll.GetPrice($T$9,,"MID",$A262)</f>
        <v>430</v>
      </c>
      <c r="U262" s="70">
        <f>_xll.GetPrice($U$9,,"MID",$A262)</f>
        <v>315</v>
      </c>
      <c r="V262" s="70">
        <f>_xll.GetPrice($V$9,,"MID",$A262)</f>
        <v>450</v>
      </c>
      <c r="W262" s="188">
        <f>_xll.GetPrice($W$9,,"LOW",$A262)</f>
        <v>500</v>
      </c>
      <c r="X262" s="105">
        <f>_xll.GetPrice($X$9,,"HIGH",$A262)</f>
        <v>510</v>
      </c>
      <c r="Y262" s="105">
        <f>_xll.GetPrice($Y$9,,"MID",$A262)</f>
        <v>505</v>
      </c>
      <c r="Z262" s="105">
        <f>_xll.GetPrice($Z$9,,"MID",$A262)</f>
        <v>470</v>
      </c>
      <c r="AA262" s="105">
        <f>_xll.GetPrice($AA$9,,"MID",$A262)</f>
        <v>477.5</v>
      </c>
      <c r="AB262" s="105">
        <f>_xll.GetPrice($AB$9,,"LOW",$A262)</f>
        <v>220</v>
      </c>
      <c r="AC262" s="105">
        <f>_xll.GetPrice($AC$9,,"HIGH",$A262)</f>
        <v>240</v>
      </c>
      <c r="AD262" s="105">
        <f>_xll.GetPrice($AD$9,,"MID",$A262)</f>
        <v>230</v>
      </c>
      <c r="AE262" s="188">
        <f>_xll.GetPrice($AE$9,,"MID",$A262)</f>
        <v>375</v>
      </c>
      <c r="AF262" s="105">
        <f>_xll.GetPrice($AF$9,,"MID",$A262)</f>
        <v>395</v>
      </c>
      <c r="AG262" s="105">
        <f>_xll.GetPrice($AG$9,,"MID",$A262)</f>
        <v>372.5</v>
      </c>
      <c r="AH262" s="105">
        <f>_xll.GetPrice($AH$9,,"MID",$A262)</f>
        <v>375</v>
      </c>
      <c r="AI262" s="105">
        <f>_xll.GetPrice($AI$9,,"MID",$A262)</f>
        <v>365</v>
      </c>
      <c r="AK262" s="105">
        <f>_xll.GetPrice($AK$9,,"MID",$A262)</f>
        <v>197.5</v>
      </c>
      <c r="AL262" s="105">
        <f>_xll.GetPrice($AL$9,,"MID",$A262)</f>
        <v>222.5</v>
      </c>
      <c r="AM262" s="105">
        <f>_xll.GetPrice($AM$9,,"MID",$A262)</f>
        <v>242.5</v>
      </c>
      <c r="AN262" s="105">
        <f>_xll.GetPrice($AN$9,,"MID",$A262)</f>
        <v>378.29</v>
      </c>
      <c r="AO262" s="105">
        <f>_xll.GetPrice($AO$9,,"MID",$A262)</f>
        <v>388</v>
      </c>
      <c r="AP262" s="105">
        <f>_xll.GetPrice($AP$9,,"LOW",$A262)</f>
        <v>420</v>
      </c>
      <c r="AQ262" s="105">
        <f>_xll.GetPrice($AQ$9,,"HIGH",$A262)</f>
        <v>430</v>
      </c>
      <c r="AR262" s="105">
        <f>_xll.GetPrice(AR$9,,"MID",$A262)</f>
        <v>425</v>
      </c>
      <c r="AS262" s="105">
        <f>_xll.GetPrice($AS$9,,"MID",A262+3)</f>
        <v>7540</v>
      </c>
      <c r="AT262" s="105">
        <f>_xll.GetPrice($AT$9,,"MID",A262+3)</f>
        <v>399</v>
      </c>
      <c r="AU262" s="199">
        <f>_xll.GetPrice($AU$9,"WeeklyAverage","MID",$A262)</f>
        <v>400.29</v>
      </c>
      <c r="AV262" s="105">
        <f>_xll.GetPrice($AV$9,,"MID",$A262)</f>
        <v>415</v>
      </c>
      <c r="AW262" s="105">
        <f>_xll.GetPrice($AW$9,,"LOW",$A262)</f>
        <v>430</v>
      </c>
      <c r="AX262" s="105">
        <f>_xll.GetPrice($AX$9,,"HIGH",$A262)</f>
        <v>450</v>
      </c>
      <c r="AY262" s="105">
        <f>_xll.GetPrice($AY$9,,"MID",$A262)</f>
        <v>440</v>
      </c>
      <c r="AZ262" s="105">
        <f>_xll.GetPrice($AZ$9,,"LOW",$A262)</f>
        <v>380</v>
      </c>
      <c r="BA262" s="105">
        <f>_xll.GetPrice($BA$9,,"HIGH",$A262)</f>
        <v>400</v>
      </c>
      <c r="BB262" s="105">
        <f>_xll.GetPrice($BB$9,,"MID",$A262)</f>
        <v>390</v>
      </c>
      <c r="BC262" s="175">
        <f>_xll.GetPrice($BC$9,,"LOW",$A262+3)</f>
        <v>3020</v>
      </c>
      <c r="BD262" s="58">
        <f>_xll.GetPrice($BD$9,,"HIGH",$A262+3)</f>
        <v>3400</v>
      </c>
      <c r="BE262" s="58">
        <f>_xll.GetPrice($BE$9,,"MID",$A262+3)</f>
        <v>3210</v>
      </c>
      <c r="BH262" s="196">
        <f>_xll.GetPrice($BH$9,"WeeklyAverage","MID",$A262)</f>
        <v>403.8</v>
      </c>
      <c r="BI262" s="58">
        <f>_xll.GetPrice($BI$9,,"MID",$A262)</f>
        <v>430</v>
      </c>
      <c r="BJ262" s="58">
        <f>_xll.GetPrice($BJ$9,,"MID",$A262)</f>
        <v>33200</v>
      </c>
      <c r="BK262" s="58">
        <f>_xll.GetPrice($BK$9,,"MID",$A262)</f>
        <v>452.47</v>
      </c>
      <c r="BM262" s="58">
        <f>_xll.GetPrice($BM$9,,"MID",$A262)</f>
        <v>363</v>
      </c>
      <c r="BN262" s="175">
        <f>_xll.GetPrice($BN$9,,"MID",$A262)</f>
        <v>385</v>
      </c>
      <c r="BO262" s="58">
        <f>_xll.GetPrice($BO$9,,"MID",$A262)</f>
        <v>377.5</v>
      </c>
      <c r="BP262" s="58">
        <f>_xll.GetPrice($BP$9,,"MID",$A262)</f>
        <v>370</v>
      </c>
      <c r="BQ262" s="58">
        <f>_xll.GetPrice($BQ$9,,"MID",$A262)</f>
        <v>380</v>
      </c>
      <c r="BR262" s="19">
        <f>_xll.GetPrice($BR$9,"WeeklyAverage","MID",$A262)</f>
        <v>408.02</v>
      </c>
      <c r="BS262" s="198">
        <f>_xll.GetPrice($BS$9,,"MID",$A262)</f>
        <v>372.5</v>
      </c>
      <c r="BT262" s="156">
        <f>_xll.GetPrice($BT$9,,"MID",$A262)</f>
        <v>440</v>
      </c>
      <c r="BU262" s="165">
        <f>_xll.GetPrice($BU$9,,"LOW",$A262)</f>
        <v>350</v>
      </c>
      <c r="BV262" s="198">
        <f>_xll.GetPrice($BV$9,,"HIGH",$A262)</f>
        <v>400</v>
      </c>
      <c r="BW262" s="198">
        <f>_xll.GetPrice($BW$9,,"MID",$A262)</f>
        <v>375</v>
      </c>
      <c r="BX262" s="198">
        <f>_xll.GetPrice($BX$9,,"LOW",$A262)</f>
        <v>800</v>
      </c>
      <c r="BY262" s="198">
        <f>_xll.GetPrice($BY$9,,"HIGH",$A262)</f>
        <v>850</v>
      </c>
      <c r="BZ262" s="198">
        <f>_xll.GetPrice($BZ$9,,"MID",$A262)</f>
        <v>825</v>
      </c>
    </row>
    <row r="263" spans="1:78" x14ac:dyDescent="0.35">
      <c r="A263" s="215">
        <f t="shared" si="4"/>
        <v>44953</v>
      </c>
      <c r="B263" s="95">
        <f>_xll.GetPrice($B$9,,"MID",$A263)</f>
        <v>335</v>
      </c>
      <c r="C263" s="95">
        <f>_xll.GetPrice($C$9,,"MID",$A263)</f>
        <v>355</v>
      </c>
      <c r="D263" s="95">
        <f>_xll.GetPrice($D$9,,"MID",$A263)</f>
        <v>350</v>
      </c>
      <c r="E263" s="95">
        <f>_xll.GetPrice($E$9,,"MID",$A263)</f>
        <v>320</v>
      </c>
      <c r="F263" s="95">
        <f>_xll.GetPrice($F$9,,"MID",$A263)</f>
        <v>415</v>
      </c>
      <c r="G263" s="95">
        <f>_xll.GetPrice($G$9,,"MID",$A263)</f>
        <v>420</v>
      </c>
      <c r="H263" s="95">
        <f>_xll.GetPrice($H$9,,"MID",$A263)</f>
        <v>430</v>
      </c>
      <c r="I263" s="95">
        <f>_xll.GetPrice($I$9,,"MID",$A263)</f>
        <v>544</v>
      </c>
      <c r="J263" s="95">
        <f>_xll.GetPrice($J$9,,"MID",$A263)</f>
        <v>420</v>
      </c>
      <c r="K263" s="95">
        <f>_xll.GetPrice($K$9,,"MID",$A263)</f>
        <v>386</v>
      </c>
      <c r="L263" s="95">
        <f>_xll.GetPrice($L$9,,"MID",$A263)</f>
        <v>420</v>
      </c>
      <c r="M263" s="95">
        <f>_xll.GetPrice($M$9,,"MID",$A263)</f>
        <v>415</v>
      </c>
      <c r="N263" s="95">
        <f>_xll.GetPrice($N$9,,"MID",$A263)</f>
        <v>405</v>
      </c>
      <c r="O263" s="95">
        <f>_xll.GetPrice($O$9,,"MID",$A263)</f>
        <v>420</v>
      </c>
      <c r="P263" s="192">
        <f>_xll.GetPrice($P$9,,"MID",$A263)</f>
        <v>373.38</v>
      </c>
      <c r="Q263" s="70">
        <f>_xll.GetPrice($Q$9,,"MID",$A263)</f>
        <v>372.5</v>
      </c>
      <c r="R263" s="70">
        <f>_xll.GetPrice($R$9,,"MID",$A263)</f>
        <v>394.55</v>
      </c>
      <c r="S263" s="70">
        <f>_xll.GetPrice($S$9,,"MID",$A263)</f>
        <v>195</v>
      </c>
      <c r="T263" s="70">
        <f>_xll.GetPrice($T$9,,"MID",$A263)</f>
        <v>430</v>
      </c>
      <c r="U263" s="70">
        <f>_xll.GetPrice($U$9,,"MID",$A263)</f>
        <v>315</v>
      </c>
      <c r="V263" s="70">
        <f>_xll.GetPrice($V$9,,"MID",$A263)</f>
        <v>450</v>
      </c>
      <c r="W263" s="188">
        <f>_xll.GetPrice($W$9,,"LOW",$A263)</f>
        <v>510</v>
      </c>
      <c r="X263" s="105">
        <f>_xll.GetPrice($X$9,,"HIGH",$A263)</f>
        <v>540</v>
      </c>
      <c r="Y263" s="105">
        <f>_xll.GetPrice($Y$9,,"MID",$A263)</f>
        <v>525</v>
      </c>
      <c r="Z263" s="105">
        <f>_xll.GetPrice($Z$9,,"MID",$A263)</f>
        <v>480</v>
      </c>
      <c r="AA263" s="105">
        <f>_xll.GetPrice($AA$9,,"MID",$A263)</f>
        <v>487.5</v>
      </c>
      <c r="AB263" s="105">
        <f>_xll.GetPrice($AB$9,,"LOW",$A263)</f>
        <v>220</v>
      </c>
      <c r="AC263" s="105">
        <f>_xll.GetPrice($AC$9,,"HIGH",$A263)</f>
        <v>240</v>
      </c>
      <c r="AD263" s="105">
        <f>_xll.GetPrice($AD$9,,"MID",$A263)</f>
        <v>230</v>
      </c>
      <c r="AE263" s="188">
        <f>_xll.GetPrice($AE$9,,"MID",$A263)</f>
        <v>390</v>
      </c>
      <c r="AF263" s="105">
        <f>_xll.GetPrice($AF$9,,"MID",$A263)</f>
        <v>410</v>
      </c>
      <c r="AG263" s="105">
        <f>_xll.GetPrice($AG$9,,"MID",$A263)</f>
        <v>372.5</v>
      </c>
      <c r="AH263" s="105">
        <f>_xll.GetPrice($AH$9,,"MID",$A263)</f>
        <v>375</v>
      </c>
      <c r="AI263" s="105">
        <f>_xll.GetPrice($AI$9,,"MID",$A263)</f>
        <v>365</v>
      </c>
      <c r="AK263" s="105">
        <f>_xll.GetPrice($AK$9,,"MID",$A263)</f>
        <v>192.5</v>
      </c>
      <c r="AL263" s="105">
        <f>_xll.GetPrice($AL$9,,"MID",$A263)</f>
        <v>222.5</v>
      </c>
      <c r="AM263" s="105">
        <f>_xll.GetPrice($AM$9,,"MID",$A263)</f>
        <v>242.5</v>
      </c>
      <c r="AN263" s="105">
        <f>_xll.GetPrice($AN$9,,"MID",$A263)</f>
        <v>382.9</v>
      </c>
      <c r="AO263" s="105">
        <f>_xll.GetPrice($AO$9,,"MID",$A263)</f>
        <v>409</v>
      </c>
      <c r="AP263" s="105">
        <f>_xll.GetPrice($AP$9,,"LOW",$A263)</f>
        <v>420</v>
      </c>
      <c r="AQ263" s="105">
        <f>_xll.GetPrice($AQ$9,,"HIGH",$A263)</f>
        <v>430</v>
      </c>
      <c r="AR263" s="105">
        <f>_xll.GetPrice(AR$9,,"MID",$A263)</f>
        <v>425</v>
      </c>
      <c r="AS263" s="105">
        <f>_xll.GetPrice($AS$9,,"MID",A263+3)</f>
        <v>7675</v>
      </c>
      <c r="AT263" s="105">
        <f>_xll.GetPrice($AT$9,,"MID",A263+3)</f>
        <v>399</v>
      </c>
      <c r="AU263" s="199">
        <f>_xll.GetPrice($AU$9,"WeeklyAverage","MID",$A263)</f>
        <v>404.9</v>
      </c>
      <c r="AV263" s="105">
        <f>_xll.GetPrice($AV$9,,"MID",$A263)</f>
        <v>431</v>
      </c>
      <c r="AW263" s="105">
        <f>_xll.GetPrice($AW$9,,"LOW",$A263)</f>
        <v>430</v>
      </c>
      <c r="AX263" s="105">
        <f>_xll.GetPrice($AX$9,,"HIGH",$A263)</f>
        <v>450</v>
      </c>
      <c r="AY263" s="105">
        <f>_xll.GetPrice($AY$9,,"MID",$A263)</f>
        <v>440</v>
      </c>
      <c r="AZ263" s="105">
        <f>_xll.GetPrice($AZ$9,,"LOW",$A263)</f>
        <v>380</v>
      </c>
      <c r="BA263" s="105">
        <f>_xll.GetPrice($BA$9,,"HIGH",$A263)</f>
        <v>400</v>
      </c>
      <c r="BB263" s="105">
        <f>_xll.GetPrice($BB$9,,"MID",$A263)</f>
        <v>390</v>
      </c>
      <c r="BC263" s="175">
        <f>_xll.GetPrice($BC$9,,"LOW",$A263+3)</f>
        <v>3020</v>
      </c>
      <c r="BD263" s="58">
        <f>_xll.GetPrice($BD$9,,"HIGH",$A263+3)</f>
        <v>3400</v>
      </c>
      <c r="BE263" s="58">
        <f>_xll.GetPrice($BE$9,,"MID",$A263+3)</f>
        <v>3210</v>
      </c>
      <c r="BH263" s="196">
        <f>_xll.GetPrice($BH$9,"WeeklyAverage","MID",$A263)</f>
        <v>407.5</v>
      </c>
      <c r="BI263" s="58">
        <f>_xll.GetPrice($BI$9,,"MID",$A263)</f>
        <v>432.5</v>
      </c>
      <c r="BJ263" s="58">
        <f>_xll.GetPrice($BJ$9,,"MID",$A263)</f>
        <v>33200</v>
      </c>
      <c r="BK263" s="58">
        <f>_xll.GetPrice($BK$9,,"MID",$A263)</f>
        <v>454.89</v>
      </c>
      <c r="BM263" s="58">
        <f>_xll.GetPrice($BM$9,,"MID",$A263)</f>
        <v>383.5</v>
      </c>
      <c r="BN263" s="175">
        <f>_xll.GetPrice($BN$9,,"MID",$A263)</f>
        <v>385</v>
      </c>
      <c r="BO263" s="58">
        <f>_xll.GetPrice($BO$9,,"MID",$A263)</f>
        <v>377.5</v>
      </c>
      <c r="BP263" s="58">
        <f>_xll.GetPrice($BP$9,,"MID",$A263)</f>
        <v>370</v>
      </c>
      <c r="BQ263" s="58">
        <f>_xll.GetPrice($BQ$9,,"MID",$A263)</f>
        <v>380</v>
      </c>
      <c r="BR263" s="19">
        <f>_xll.GetPrice($BR$9,"WeeklyAverage","MID",$A263)</f>
        <v>412.63</v>
      </c>
      <c r="BS263" s="198">
        <f>_xll.GetPrice($BS$9,,"MID",$A263)</f>
        <v>372.5</v>
      </c>
      <c r="BT263" s="156">
        <f>_xll.GetPrice($BT$9,,"MID",$A263)</f>
        <v>440</v>
      </c>
      <c r="BU263" s="165">
        <f>_xll.GetPrice($BU$9,,"LOW",$A263)</f>
        <v>350</v>
      </c>
      <c r="BV263" s="198">
        <f>_xll.GetPrice($BV$9,,"HIGH",$A263)</f>
        <v>400</v>
      </c>
      <c r="BW263" s="198">
        <f>_xll.GetPrice($BW$9,,"MID",$A263)</f>
        <v>375</v>
      </c>
      <c r="BX263" s="198">
        <f>_xll.GetPrice($BX$9,,"LOW",$A263)</f>
        <v>800</v>
      </c>
      <c r="BY263" s="198">
        <f>_xll.GetPrice($BY$9,,"HIGH",$A263)</f>
        <v>850</v>
      </c>
      <c r="BZ263" s="198">
        <f>_xll.GetPrice($BZ$9,,"MID",$A263)</f>
        <v>825</v>
      </c>
    </row>
    <row r="264" spans="1:78" x14ac:dyDescent="0.35">
      <c r="A264" s="215">
        <f t="shared" si="4"/>
        <v>44960</v>
      </c>
      <c r="B264" s="95">
        <f>_xll.GetPrice($B$9,,"MID",$A264)</f>
        <v>335</v>
      </c>
      <c r="C264" s="95">
        <f>_xll.GetPrice($C$9,,"MID",$A264)</f>
        <v>355</v>
      </c>
      <c r="D264" s="95">
        <f>_xll.GetPrice($D$9,,"MID",$A264)</f>
        <v>370</v>
      </c>
      <c r="E264" s="95">
        <f>_xll.GetPrice($E$9,,"MID",$A264)</f>
        <v>320</v>
      </c>
      <c r="F264" s="95">
        <f>_xll.GetPrice($F$9,,"MID",$A264)</f>
        <v>415</v>
      </c>
      <c r="G264" s="95">
        <f>_xll.GetPrice($G$9,,"MID",$A264)</f>
        <v>420</v>
      </c>
      <c r="H264" s="95">
        <f>_xll.GetPrice($H$9,,"MID",$A264)</f>
        <v>450</v>
      </c>
      <c r="I264" s="95">
        <f>_xll.GetPrice($I$9,,"MID",$A264)</f>
        <v>544</v>
      </c>
      <c r="J264" s="95">
        <f>_xll.GetPrice($J$9,,"MID",$A264)</f>
        <v>420</v>
      </c>
      <c r="K264" s="95">
        <f>_xll.GetPrice($K$9,,"MID",$A264)</f>
        <v>386</v>
      </c>
      <c r="L264" s="95">
        <f>_xll.GetPrice($L$9,,"MID",$A264)</f>
        <v>440</v>
      </c>
      <c r="M264" s="95">
        <f>_xll.GetPrice($M$9,,"MID",$A264)</f>
        <v>415</v>
      </c>
      <c r="N264" s="95">
        <f>_xll.GetPrice($N$9,,"MID",$A264)</f>
        <v>405</v>
      </c>
      <c r="O264" s="95">
        <f>_xll.GetPrice($O$9,,"MID",$A264)</f>
        <v>440</v>
      </c>
      <c r="P264" s="192">
        <f>_xll.GetPrice($P$9,,"MID",$A264)</f>
        <v>392.08</v>
      </c>
      <c r="Q264" s="70">
        <f>_xll.GetPrice($Q$9,,"MID",$A264)</f>
        <v>372.5</v>
      </c>
      <c r="R264" s="70">
        <f>_xll.GetPrice($R$9,,"MID",$A264)</f>
        <v>414.89</v>
      </c>
      <c r="S264" s="70">
        <f>_xll.GetPrice($S$9,,"MID",$A264)</f>
        <v>195</v>
      </c>
      <c r="T264" s="70">
        <f>_xll.GetPrice($T$9,,"MID",$A264)</f>
        <v>430</v>
      </c>
      <c r="U264" s="70">
        <f>_xll.GetPrice($U$9,,"MID",$A264)</f>
        <v>335</v>
      </c>
      <c r="V264" s="70">
        <f>_xll.GetPrice($V$9,,"MID",$A264)</f>
        <v>450</v>
      </c>
      <c r="W264" s="188">
        <f>_xll.GetPrice($W$9,,"LOW",$A264)</f>
        <v>510</v>
      </c>
      <c r="X264" s="105">
        <f>_xll.GetPrice($X$9,,"HIGH",$A264)</f>
        <v>515</v>
      </c>
      <c r="Y264" s="105">
        <f>_xll.GetPrice($Y$9,,"MID",$A264)</f>
        <v>512.5</v>
      </c>
      <c r="Z264" s="105">
        <f>_xll.GetPrice($Z$9,,"MID",$A264)</f>
        <v>477.5</v>
      </c>
      <c r="AA264" s="105">
        <f>_xll.GetPrice($AA$9,,"MID",$A264)</f>
        <v>487.5</v>
      </c>
      <c r="AB264" s="105">
        <f>_xll.GetPrice($AB$9,,"LOW",$A264)</f>
        <v>220</v>
      </c>
      <c r="AC264" s="105">
        <f>_xll.GetPrice($AC$9,,"HIGH",$A264)</f>
        <v>240</v>
      </c>
      <c r="AD264" s="105">
        <f>_xll.GetPrice($AD$9,,"MID",$A264)</f>
        <v>230</v>
      </c>
      <c r="AE264" s="188">
        <f>_xll.GetPrice($AE$9,,"MID",$A264)</f>
        <v>399.5</v>
      </c>
      <c r="AF264" s="105">
        <f>_xll.GetPrice($AF$9,,"MID",$A264)</f>
        <v>419.5</v>
      </c>
      <c r="AG264" s="105">
        <f>_xll.GetPrice($AG$9,,"MID",$A264)</f>
        <v>372.5</v>
      </c>
      <c r="AH264" s="105">
        <f>_xll.GetPrice($AH$9,,"MID",$A264)</f>
        <v>375</v>
      </c>
      <c r="AI264" s="105">
        <f>_xll.GetPrice($AI$9,,"MID",$A264)</f>
        <v>365</v>
      </c>
      <c r="AK264" s="105">
        <f>_xll.GetPrice($AK$9,,"MID",$A264)</f>
        <v>192.5</v>
      </c>
      <c r="AL264" s="105">
        <f>_xll.GetPrice($AL$9,,"MID",$A264)</f>
        <v>222.5</v>
      </c>
      <c r="AM264" s="105">
        <f>_xll.GetPrice($AM$9,,"MID",$A264)</f>
        <v>242.5</v>
      </c>
      <c r="AN264" s="105">
        <f>_xll.GetPrice($AN$9,,"MID",$A264)</f>
        <v>394.09</v>
      </c>
      <c r="AO264" s="105">
        <f>_xll.GetPrice($AO$9,,"MID",$A264)</f>
        <v>417.5</v>
      </c>
      <c r="AP264" s="105">
        <f>_xll.GetPrice($AP$9,,"LOW",$A264)</f>
        <v>450</v>
      </c>
      <c r="AQ264" s="105">
        <f>_xll.GetPrice($AQ$9,,"HIGH",$A264)</f>
        <v>490</v>
      </c>
      <c r="AR264" s="105">
        <f>_xll.GetPrice(AR$9,,"MID",$A264)</f>
        <v>470</v>
      </c>
      <c r="AS264" s="105">
        <f>_xll.GetPrice($AS$9,,"MID",A264+3)</f>
        <v>7920</v>
      </c>
      <c r="AT264" s="105">
        <f>_xll.GetPrice($AT$9,,"MID",A264+3)</f>
        <v>399</v>
      </c>
      <c r="AU264" s="199">
        <f>_xll.GetPrice($AU$9,"WeeklyAverage","MID",$A264)</f>
        <v>416.09</v>
      </c>
      <c r="AV264" s="105">
        <f>_xll.GetPrice($AV$9,,"MID",$A264)</f>
        <v>439.5</v>
      </c>
      <c r="AW264" s="105">
        <f>_xll.GetPrice($AW$9,,"LOW",$A264)</f>
        <v>460</v>
      </c>
      <c r="AX264" s="105">
        <f>_xll.GetPrice($AX$9,,"HIGH",$A264)</f>
        <v>490</v>
      </c>
      <c r="AY264" s="105">
        <f>_xll.GetPrice($AY$9,,"MID",$A264)</f>
        <v>475</v>
      </c>
      <c r="AZ264" s="105">
        <f>_xll.GetPrice($AZ$9,,"LOW",$A264)</f>
        <v>410</v>
      </c>
      <c r="BA264" s="105">
        <f>_xll.GetPrice($BA$9,,"HIGH",$A264)</f>
        <v>440</v>
      </c>
      <c r="BB264" s="105">
        <f>_xll.GetPrice($BB$9,,"MID",$A264)</f>
        <v>425</v>
      </c>
      <c r="BC264" s="175">
        <f>_xll.GetPrice($BC$9,,"LOW",$A264+3)</f>
        <v>3020</v>
      </c>
      <c r="BD264" s="58">
        <f>_xll.GetPrice($BD$9,,"HIGH",$A264+3)</f>
        <v>3350</v>
      </c>
      <c r="BE264" s="58">
        <f>_xll.GetPrice($BE$9,,"MID",$A264+3)</f>
        <v>3185</v>
      </c>
      <c r="BH264" s="196">
        <f>_xll.GetPrice($BH$9,"WeeklyAverage","MID",$A264)</f>
        <v>413.1</v>
      </c>
      <c r="BI264" s="58">
        <f>_xll.GetPrice($BI$9,,"MID",$A264)</f>
        <v>440</v>
      </c>
      <c r="BJ264" s="58">
        <f>_xll.GetPrice($BJ$9,,"MID",$A264)</f>
        <v>33000</v>
      </c>
      <c r="BK264" s="58">
        <f>_xll.GetPrice($BK$9,,"MID",$A264)</f>
        <v>449.25</v>
      </c>
      <c r="BM264" s="58">
        <f>_xll.GetPrice($BM$9,,"MID",$A264)</f>
        <v>392.5</v>
      </c>
      <c r="BN264" s="175">
        <f>_xll.GetPrice($BN$9,,"MID",$A264)</f>
        <v>385</v>
      </c>
      <c r="BO264" s="58">
        <f>_xll.GetPrice($BO$9,,"MID",$A264)</f>
        <v>377.5</v>
      </c>
      <c r="BP264" s="58">
        <f>_xll.GetPrice($BP$9,,"MID",$A264)</f>
        <v>370</v>
      </c>
      <c r="BQ264" s="58">
        <f>_xll.GetPrice($BQ$9,,"MID",$A264)</f>
        <v>380</v>
      </c>
      <c r="BR264" s="19">
        <f>_xll.GetPrice($BR$9,"WeeklyAverage","MID",$A264)</f>
        <v>423.57</v>
      </c>
      <c r="BS264" s="198">
        <f>_xll.GetPrice($BS$9,,"MID",$A264)</f>
        <v>372.5</v>
      </c>
      <c r="BT264" s="156">
        <f>_xll.GetPrice($BT$9,,"MID",$A264)</f>
        <v>450</v>
      </c>
      <c r="BU264" s="165">
        <f>_xll.GetPrice($BU$9,,"LOW",$A264)</f>
        <v>350</v>
      </c>
      <c r="BV264" s="198">
        <f>_xll.GetPrice($BV$9,,"HIGH",$A264)</f>
        <v>400</v>
      </c>
      <c r="BW264" s="198">
        <f>_xll.GetPrice($BW$9,,"MID",$A264)</f>
        <v>375</v>
      </c>
      <c r="BX264" s="198">
        <f>_xll.GetPrice($BX$9,,"LOW",$A264)</f>
        <v>800</v>
      </c>
      <c r="BY264" s="198">
        <f>_xll.GetPrice($BY$9,,"HIGH",$A264)</f>
        <v>850</v>
      </c>
      <c r="BZ264" s="198">
        <f>_xll.GetPrice($BZ$9,,"MID",$A264)</f>
        <v>825</v>
      </c>
    </row>
    <row r="265" spans="1:78" x14ac:dyDescent="0.35">
      <c r="A265" s="215">
        <f t="shared" si="4"/>
        <v>44967</v>
      </c>
      <c r="B265" s="95">
        <f>_xll.GetPrice($B$9,,"MID",$A265)</f>
        <v>355</v>
      </c>
      <c r="C265" s="95">
        <f>_xll.GetPrice($C$9,,"MID",$A265)</f>
        <v>380</v>
      </c>
      <c r="D265" s="95">
        <f>_xll.GetPrice($D$9,,"MID",$A265)</f>
        <v>370</v>
      </c>
      <c r="E265" s="95">
        <f>_xll.GetPrice($E$9,,"MID",$A265)</f>
        <v>340</v>
      </c>
      <c r="F265" s="95">
        <f>_xll.GetPrice($F$9,,"MID",$A265)</f>
        <v>445</v>
      </c>
      <c r="G265" s="95">
        <f>_xll.GetPrice($G$9,,"MID",$A265)</f>
        <v>450</v>
      </c>
      <c r="H265" s="95">
        <f>_xll.GetPrice($H$9,,"MID",$A265)</f>
        <v>450</v>
      </c>
      <c r="I265" s="95">
        <f>_xll.GetPrice($I$9,,"MID",$A265)</f>
        <v>574</v>
      </c>
      <c r="J265" s="95">
        <f>_xll.GetPrice($J$9,,"MID",$A265)</f>
        <v>450</v>
      </c>
      <c r="K265" s="95">
        <f>_xll.GetPrice($K$9,,"MID",$A265)</f>
        <v>416</v>
      </c>
      <c r="L265" s="95">
        <f>_xll.GetPrice($L$9,,"MID",$A265)</f>
        <v>440</v>
      </c>
      <c r="M265" s="95">
        <f>_xll.GetPrice($M$9,,"MID",$A265)</f>
        <v>445</v>
      </c>
      <c r="N265" s="95">
        <f>_xll.GetPrice($N$9,,"MID",$A265)</f>
        <v>435</v>
      </c>
      <c r="O265" s="95">
        <f>_xll.GetPrice($O$9,,"MID",$A265)</f>
        <v>440</v>
      </c>
      <c r="P265" s="192">
        <f>_xll.GetPrice($P$9,,"MID",$A265)</f>
        <v>392.08</v>
      </c>
      <c r="Q265" s="70">
        <f>_xll.GetPrice($Q$9,,"MID",$A265)</f>
        <v>372.5</v>
      </c>
      <c r="R265" s="70">
        <f>_xll.GetPrice($R$9,,"MID",$A265)</f>
        <v>414.89</v>
      </c>
      <c r="S265" s="70">
        <f>_xll.GetPrice($S$9,,"MID",$A265)</f>
        <v>195</v>
      </c>
      <c r="T265" s="70">
        <f>_xll.GetPrice($T$9,,"MID",$A265)</f>
        <v>460</v>
      </c>
      <c r="U265" s="70">
        <f>_xll.GetPrice($U$9,,"MID",$A265)</f>
        <v>335</v>
      </c>
      <c r="V265" s="70">
        <f>_xll.GetPrice($V$9,,"MID",$A265)</f>
        <v>480</v>
      </c>
      <c r="W265" s="188">
        <f>_xll.GetPrice($W$9,,"LOW",$A265)</f>
        <v>525</v>
      </c>
      <c r="X265" s="105">
        <f>_xll.GetPrice($X$9,,"HIGH",$A265)</f>
        <v>530</v>
      </c>
      <c r="Y265" s="105">
        <f>_xll.GetPrice($Y$9,,"MID",$A265)</f>
        <v>527.5</v>
      </c>
      <c r="Z265" s="105">
        <f>_xll.GetPrice($Z$9,,"MID",$A265)</f>
        <v>492.5</v>
      </c>
      <c r="AA265" s="105">
        <f>_xll.GetPrice($AA$9,,"MID",$A265)</f>
        <v>500</v>
      </c>
      <c r="AB265" s="105">
        <f>_xll.GetPrice($AB$9,,"LOW",$A265)</f>
        <v>220</v>
      </c>
      <c r="AC265" s="105">
        <f>_xll.GetPrice($AC$9,,"HIGH",$A265)</f>
        <v>240</v>
      </c>
      <c r="AD265" s="105">
        <f>_xll.GetPrice($AD$9,,"MID",$A265)</f>
        <v>230</v>
      </c>
      <c r="AE265" s="188">
        <f>_xll.GetPrice($AE$9,,"MID",$A265)</f>
        <v>399.5</v>
      </c>
      <c r="AF265" s="105">
        <f>_xll.GetPrice($AF$9,,"MID",$A265)</f>
        <v>419.5</v>
      </c>
      <c r="AG265" s="105">
        <f>_xll.GetPrice($AG$9,,"MID",$A265)</f>
        <v>372.5</v>
      </c>
      <c r="AH265" s="105">
        <f>_xll.GetPrice($AH$9,,"MID",$A265)</f>
        <v>375</v>
      </c>
      <c r="AI265" s="105">
        <f>_xll.GetPrice($AI$9,,"MID",$A265)</f>
        <v>365</v>
      </c>
      <c r="AK265" s="105">
        <f>_xll.GetPrice($AK$9,,"MID",$A265)</f>
        <v>200</v>
      </c>
      <c r="AL265" s="105">
        <f>_xll.GetPrice($AL$9,,"MID",$A265)</f>
        <v>237.5</v>
      </c>
      <c r="AM265" s="105">
        <f>_xll.GetPrice($AM$9,,"MID",$A265)</f>
        <v>257.5</v>
      </c>
      <c r="AN265" s="105">
        <f>_xll.GetPrice($AN$9,,"MID",$A265)</f>
        <v>396.62</v>
      </c>
      <c r="AO265" s="105">
        <f>_xll.GetPrice($AO$9,,"MID",$A265)</f>
        <v>417.5</v>
      </c>
      <c r="AP265" s="105">
        <f>_xll.GetPrice($AP$9,,"LOW",$A265)</f>
        <v>445</v>
      </c>
      <c r="AQ265" s="105">
        <f>_xll.GetPrice($AQ$9,,"HIGH",$A265)</f>
        <v>522</v>
      </c>
      <c r="AR265" s="105">
        <f>_xll.GetPrice(AR$9,,"MID",$A265)</f>
        <v>483.5</v>
      </c>
      <c r="AS265" s="105">
        <f>_xll.GetPrice($AS$9,,"MID",A265+3)</f>
        <v>7865</v>
      </c>
      <c r="AT265" s="105">
        <f>_xll.GetPrice($AT$9,,"MID",A265+3)</f>
        <v>415.5</v>
      </c>
      <c r="AU265" s="199">
        <f>_xll.GetPrice($AU$9,"WeeklyAverage","MID",$A265)</f>
        <v>418.62</v>
      </c>
      <c r="AV265" s="105">
        <f>_xll.GetPrice($AV$9,,"MID",$A265)</f>
        <v>439.5</v>
      </c>
      <c r="AW265" s="105">
        <f>_xll.GetPrice($AW$9,,"LOW",$A265)</f>
        <v>445</v>
      </c>
      <c r="AX265" s="105">
        <f>_xll.GetPrice($AX$9,,"HIGH",$A265)</f>
        <v>490</v>
      </c>
      <c r="AY265" s="105">
        <f>_xll.GetPrice($AY$9,,"MID",$A265)</f>
        <v>467.5</v>
      </c>
      <c r="AZ265" s="105">
        <f>_xll.GetPrice($AZ$9,,"LOW",$A265)</f>
        <v>395</v>
      </c>
      <c r="BA265" s="105">
        <f>_xll.GetPrice($BA$9,,"HIGH",$A265)</f>
        <v>440</v>
      </c>
      <c r="BB265" s="105">
        <f>_xll.GetPrice($BB$9,,"MID",$A265)</f>
        <v>417.5</v>
      </c>
      <c r="BC265" s="175">
        <f>_xll.GetPrice($BC$9,,"LOW",$A265+3)</f>
        <v>3150</v>
      </c>
      <c r="BD265" s="58">
        <f>_xll.GetPrice($BD$9,,"HIGH",$A265+3)</f>
        <v>3300</v>
      </c>
      <c r="BE265" s="58">
        <f>_xll.GetPrice($BE$9,,"MID",$A265+3)</f>
        <v>3225</v>
      </c>
      <c r="BH265" s="196">
        <f>_xll.GetPrice($BH$9,"WeeklyAverage","MID",$A265)</f>
        <v>419.5</v>
      </c>
      <c r="BI265" s="58">
        <f>_xll.GetPrice($BI$9,,"MID",$A265)</f>
        <v>430</v>
      </c>
      <c r="BJ265" s="58">
        <f>_xll.GetPrice($BJ$9,,"MID",$A265)</f>
        <v>32300</v>
      </c>
      <c r="BK265" s="58">
        <f>_xll.GetPrice($BK$9,,"MID",$A265)</f>
        <v>450.94</v>
      </c>
      <c r="BM265" s="58">
        <f>_xll.GetPrice($BM$9,,"MID",$A265)</f>
        <v>392.5</v>
      </c>
      <c r="BN265" s="175">
        <f>_xll.GetPrice($BN$9,,"MID",$A265)</f>
        <v>385</v>
      </c>
      <c r="BO265" s="58">
        <f>_xll.GetPrice($BO$9,,"MID",$A265)</f>
        <v>377.5</v>
      </c>
      <c r="BP265" s="58">
        <f>_xll.GetPrice($BP$9,,"MID",$A265)</f>
        <v>390</v>
      </c>
      <c r="BQ265" s="58">
        <f>_xll.GetPrice($BQ$9,,"MID",$A265)</f>
        <v>380</v>
      </c>
      <c r="BR265" s="19">
        <f>_xll.GetPrice($BR$9,"WeeklyAverage","MID",$A265)</f>
        <v>425.88</v>
      </c>
      <c r="BS265" s="198">
        <f>_xll.GetPrice($BS$9,,"MID",$A265)</f>
        <v>372.5</v>
      </c>
      <c r="BT265" s="156">
        <f>_xll.GetPrice($BT$9,,"MID",$A265)</f>
        <v>447.5</v>
      </c>
      <c r="BU265" s="165">
        <f>_xll.GetPrice($BU$9,,"LOW",$A265)</f>
        <v>350</v>
      </c>
      <c r="BV265" s="198">
        <f>_xll.GetPrice($BV$9,,"HIGH",$A265)</f>
        <v>400</v>
      </c>
      <c r="BW265" s="198">
        <f>_xll.GetPrice($BW$9,,"MID",$A265)</f>
        <v>375</v>
      </c>
      <c r="BX265" s="198">
        <f>_xll.GetPrice($BX$9,,"LOW",$A265)</f>
        <v>800</v>
      </c>
      <c r="BY265" s="198">
        <f>_xll.GetPrice($BY$9,,"HIGH",$A265)</f>
        <v>850</v>
      </c>
      <c r="BZ265" s="198">
        <f>_xll.GetPrice($BZ$9,,"MID",$A265)</f>
        <v>825</v>
      </c>
    </row>
    <row r="266" spans="1:78" x14ac:dyDescent="0.35">
      <c r="A266" s="215">
        <f t="shared" si="4"/>
        <v>44974</v>
      </c>
      <c r="B266" s="95">
        <f>_xll.GetPrice($B$9,,"MID",$A266)</f>
        <v>355</v>
      </c>
      <c r="C266" s="95">
        <f>_xll.GetPrice($C$9,,"MID",$A266)</f>
        <v>380</v>
      </c>
      <c r="D266" s="95">
        <f>_xll.GetPrice($D$9,,"MID",$A266)</f>
        <v>370</v>
      </c>
      <c r="E266" s="95">
        <f>_xll.GetPrice($E$9,,"MID",$A266)</f>
        <v>340</v>
      </c>
      <c r="F266" s="95">
        <f>_xll.GetPrice($F$9,,"MID",$A266)</f>
        <v>445</v>
      </c>
      <c r="G266" s="95">
        <f>_xll.GetPrice($G$9,,"MID",$A266)</f>
        <v>450</v>
      </c>
      <c r="H266" s="95">
        <f>_xll.GetPrice($H$9,,"MID",$A266)</f>
        <v>450</v>
      </c>
      <c r="I266" s="95">
        <f>_xll.GetPrice($I$9,,"MID",$A266)</f>
        <v>574</v>
      </c>
      <c r="J266" s="95">
        <f>_xll.GetPrice($J$9,,"MID",$A266)</f>
        <v>450</v>
      </c>
      <c r="K266" s="95">
        <f>_xll.GetPrice($K$9,,"MID",$A266)</f>
        <v>416</v>
      </c>
      <c r="L266" s="95">
        <f>_xll.GetPrice($L$9,,"MID",$A266)</f>
        <v>440</v>
      </c>
      <c r="M266" s="95">
        <f>_xll.GetPrice($M$9,,"MID",$A266)</f>
        <v>445</v>
      </c>
      <c r="N266" s="95">
        <f>_xll.GetPrice($N$9,,"MID",$A266)</f>
        <v>435</v>
      </c>
      <c r="O266" s="95">
        <f>_xll.GetPrice($O$9,,"MID",$A266)</f>
        <v>440</v>
      </c>
      <c r="P266" s="192">
        <f>_xll.GetPrice($P$9,,"MID",$A266)</f>
        <v>394</v>
      </c>
      <c r="Q266" s="70">
        <f>_xll.GetPrice($Q$9,,"MID",$A266)</f>
        <v>396</v>
      </c>
      <c r="R266" s="70">
        <f>_xll.GetPrice($R$9,,"MID",$A266)</f>
        <v>414</v>
      </c>
      <c r="S266" s="70">
        <f>_xll.GetPrice($S$9,,"MID",$A266)</f>
        <v>213</v>
      </c>
      <c r="T266" s="70">
        <f>_xll.GetPrice($T$9,,"MID",$A266)</f>
        <v>460</v>
      </c>
      <c r="U266" s="70">
        <f>_xll.GetPrice($U$9,,"MID",$A266)</f>
        <v>335</v>
      </c>
      <c r="V266" s="70">
        <f>_xll.GetPrice($V$9,,"MID",$A266)</f>
        <v>480</v>
      </c>
      <c r="W266" s="188">
        <f>_xll.GetPrice($W$9,,"LOW",$A266)</f>
        <v>525</v>
      </c>
      <c r="X266" s="105">
        <f>_xll.GetPrice($X$9,,"HIGH",$A266)</f>
        <v>530</v>
      </c>
      <c r="Y266" s="105">
        <f>_xll.GetPrice($Y$9,,"MID",$A266)</f>
        <v>527.5</v>
      </c>
      <c r="Z266" s="105">
        <f>_xll.GetPrice($Z$9,,"MID",$A266)</f>
        <v>492.5</v>
      </c>
      <c r="AA266" s="105">
        <f>_xll.GetPrice($AA$9,,"MID",$A266)</f>
        <v>505</v>
      </c>
      <c r="AB266" s="105">
        <f>_xll.GetPrice($AB$9,,"LOW",$A266)</f>
        <v>220</v>
      </c>
      <c r="AC266" s="105">
        <f>_xll.GetPrice($AC$9,,"HIGH",$A266)</f>
        <v>240</v>
      </c>
      <c r="AD266" s="105">
        <f>_xll.GetPrice($AD$9,,"MID",$A266)</f>
        <v>230</v>
      </c>
      <c r="AE266" s="188">
        <f>_xll.GetPrice($AE$9,,"MID",$A266)</f>
        <v>388</v>
      </c>
      <c r="AF266" s="105">
        <f>_xll.GetPrice($AF$9,,"MID",$A266)</f>
        <v>408</v>
      </c>
      <c r="AG266" s="105">
        <f>_xll.GetPrice($AG$9,,"MID",$A266)</f>
        <v>382.5</v>
      </c>
      <c r="AH266" s="105">
        <f>_xll.GetPrice($AH$9,,"MID",$A266)</f>
        <v>382.5</v>
      </c>
      <c r="AI266" s="105">
        <f>_xll.GetPrice($AI$9,,"MID",$A266)</f>
        <v>362.5</v>
      </c>
      <c r="AK266" s="105">
        <f>_xll.GetPrice($AK$9,,"MID",$A266)</f>
        <v>200</v>
      </c>
      <c r="AL266" s="105">
        <f>_xll.GetPrice($AL$9,,"MID",$A266)</f>
        <v>237.5</v>
      </c>
      <c r="AM266" s="105">
        <f>_xll.GetPrice($AM$9,,"MID",$A266)</f>
        <v>257.5</v>
      </c>
      <c r="AN266" s="105">
        <f>_xll.GetPrice($AN$9,,"MID",$A266)</f>
        <v>388.36</v>
      </c>
      <c r="AO266" s="105">
        <f>_xll.GetPrice($AO$9,,"MID",$A266)</f>
        <v>401</v>
      </c>
      <c r="AP266" s="105">
        <f>_xll.GetPrice($AP$9,,"LOW",$A266)</f>
        <v>445</v>
      </c>
      <c r="AQ266" s="105">
        <f>_xll.GetPrice($AQ$9,,"HIGH",$A266)</f>
        <v>520</v>
      </c>
      <c r="AR266" s="105">
        <f>_xll.GetPrice(AR$9,,"MID",$A266)</f>
        <v>482.5</v>
      </c>
      <c r="AS266" s="105">
        <f>_xll.GetPrice($AS$9,,"MID",A266+3)</f>
        <v>7865</v>
      </c>
      <c r="AT266" s="105">
        <f>_xll.GetPrice($AT$9,,"MID",A266+3)</f>
        <v>415.5</v>
      </c>
      <c r="AU266" s="199">
        <f>_xll.GetPrice($AU$9,"WeeklyAverage","MID",$A266)</f>
        <v>410.36</v>
      </c>
      <c r="AV266" s="105">
        <f>_xll.GetPrice($AV$9,,"MID",$A266)</f>
        <v>428</v>
      </c>
      <c r="AW266" s="105">
        <f>_xll.GetPrice($AW$9,,"LOW",$A266)</f>
        <v>445</v>
      </c>
      <c r="AX266" s="105">
        <f>_xll.GetPrice($AX$9,,"HIGH",$A266)</f>
        <v>485</v>
      </c>
      <c r="AY266" s="105">
        <f>_xll.GetPrice($AY$9,,"MID",$A266)</f>
        <v>465</v>
      </c>
      <c r="AZ266" s="105">
        <f>_xll.GetPrice($AZ$9,,"LOW",$A266)</f>
        <v>395</v>
      </c>
      <c r="BA266" s="105">
        <f>_xll.GetPrice($BA$9,,"HIGH",$A266)</f>
        <v>435</v>
      </c>
      <c r="BB266" s="105">
        <f>_xll.GetPrice($BB$9,,"MID",$A266)</f>
        <v>415</v>
      </c>
      <c r="BC266" s="175">
        <f>_xll.GetPrice($BC$9,,"LOW",$A266+3)</f>
        <v>3100</v>
      </c>
      <c r="BD266" s="58">
        <f>_xll.GetPrice($BD$9,,"HIGH",$A266+3)</f>
        <v>3240</v>
      </c>
      <c r="BE266" s="58">
        <f>_xll.GetPrice($BE$9,,"MID",$A266+3)</f>
        <v>3170</v>
      </c>
      <c r="BH266" s="196">
        <f>_xll.GetPrice($BH$9,"WeeklyAverage","MID",$A266)</f>
        <v>411.5</v>
      </c>
      <c r="BI266" s="58">
        <f>_xll.GetPrice($BI$9,,"MID",$A266)</f>
        <v>431.5</v>
      </c>
      <c r="BJ266" s="58">
        <f>_xll.GetPrice($BJ$9,,"MID",$A266)</f>
        <v>32700</v>
      </c>
      <c r="BK266" s="58">
        <f>_xll.GetPrice($BK$9,,"MID",$A266)</f>
        <v>452.21</v>
      </c>
      <c r="BM266" s="58">
        <f>_xll.GetPrice($BM$9,,"MID",$A266)</f>
        <v>376</v>
      </c>
      <c r="BN266" s="175">
        <f>_xll.GetPrice($BN$9,,"MID",$A266)</f>
        <v>382.5</v>
      </c>
      <c r="BO266" s="58">
        <f>_xll.GetPrice($BO$9,,"MID",$A266)</f>
        <v>375</v>
      </c>
      <c r="BP266" s="58">
        <f>_xll.GetPrice($BP$9,,"MID",$A266)</f>
        <v>390</v>
      </c>
      <c r="BQ266" s="58">
        <f>_xll.GetPrice($BQ$9,,"MID",$A266)</f>
        <v>380</v>
      </c>
      <c r="BR266" s="19">
        <f>_xll.GetPrice($BR$9,"WeeklyAverage","MID",$A266)</f>
        <v>417.62</v>
      </c>
      <c r="BS266" s="198">
        <f>_xll.GetPrice($BS$9,,"MID",$A266)</f>
        <v>372.5</v>
      </c>
      <c r="BT266" s="156">
        <f>_xll.GetPrice($BT$9,,"MID",$A266)</f>
        <v>435</v>
      </c>
      <c r="BU266" s="165">
        <f>_xll.GetPrice($BU$9,,"LOW",$A266)</f>
        <v>400</v>
      </c>
      <c r="BV266" s="198">
        <f>_xll.GetPrice($BV$9,,"HIGH",$A266)</f>
        <v>450</v>
      </c>
      <c r="BW266" s="198">
        <f>_xll.GetPrice($BW$9,,"MID",$A266)</f>
        <v>425</v>
      </c>
      <c r="BX266" s="198">
        <f>_xll.GetPrice($BX$9,,"LOW",$A266)</f>
        <v>800</v>
      </c>
      <c r="BY266" s="198">
        <f>_xll.GetPrice($BY$9,,"HIGH",$A266)</f>
        <v>850</v>
      </c>
      <c r="BZ266" s="198">
        <f>_xll.GetPrice($BZ$9,,"MID",$A266)</f>
        <v>825</v>
      </c>
    </row>
    <row r="267" spans="1:78" x14ac:dyDescent="0.35">
      <c r="A267" s="215">
        <f t="shared" si="4"/>
        <v>44981</v>
      </c>
      <c r="B267" s="95">
        <f>_xll.GetPrice($B$9,,"MID",$A267)</f>
        <v>355</v>
      </c>
      <c r="C267" s="95">
        <f>_xll.GetPrice($C$9,,"MID",$A267)</f>
        <v>380</v>
      </c>
      <c r="D267" s="95">
        <f>_xll.GetPrice($D$9,,"MID",$A267)</f>
        <v>370</v>
      </c>
      <c r="E267" s="95">
        <f>_xll.GetPrice($E$9,,"MID",$A267)</f>
        <v>340</v>
      </c>
      <c r="F267" s="95">
        <f>_xll.GetPrice($F$9,,"MID",$A267)</f>
        <v>445</v>
      </c>
      <c r="G267" s="95">
        <f>_xll.GetPrice($G$9,,"MID",$A267)</f>
        <v>450</v>
      </c>
      <c r="H267" s="95">
        <f>_xll.GetPrice($H$9,,"MID",$A267)</f>
        <v>450</v>
      </c>
      <c r="I267" s="95">
        <f>_xll.GetPrice($I$9,,"MID",$A267)</f>
        <v>574</v>
      </c>
      <c r="J267" s="95">
        <f>_xll.GetPrice($J$9,,"MID",$A267)</f>
        <v>450</v>
      </c>
      <c r="K267" s="95">
        <f>_xll.GetPrice($K$9,,"MID",$A267)</f>
        <v>416</v>
      </c>
      <c r="L267" s="95">
        <f>_xll.GetPrice($L$9,,"MID",$A267)</f>
        <v>440</v>
      </c>
      <c r="M267" s="95">
        <f>_xll.GetPrice($M$9,,"MID",$A267)</f>
        <v>445</v>
      </c>
      <c r="N267" s="95">
        <f>_xll.GetPrice($N$9,,"MID",$A267)</f>
        <v>435</v>
      </c>
      <c r="O267" s="95">
        <f>_xll.GetPrice($O$9,,"MID",$A267)</f>
        <v>440</v>
      </c>
      <c r="P267" s="192">
        <f>_xll.GetPrice($P$9,,"MID",$A267)</f>
        <v>392.75</v>
      </c>
      <c r="Q267" s="70">
        <f>_xll.GetPrice($Q$9,,"MID",$A267)</f>
        <v>380</v>
      </c>
      <c r="R267" s="70">
        <f>_xll.GetPrice($R$9,,"MID",$A267)</f>
        <v>412.75</v>
      </c>
      <c r="S267" s="70">
        <f>_xll.GetPrice($S$9,,"MID",$A267)</f>
        <v>213</v>
      </c>
      <c r="T267" s="70">
        <f>_xll.GetPrice($T$9,,"MID",$A267)</f>
        <v>460</v>
      </c>
      <c r="U267" s="70">
        <f>_xll.GetPrice($U$9,,"MID",$A267)</f>
        <v>335</v>
      </c>
      <c r="V267" s="70">
        <f>_xll.GetPrice($V$9,,"MID",$A267)</f>
        <v>480</v>
      </c>
      <c r="W267" s="188">
        <f>_xll.GetPrice($W$9,,"LOW",$A267)</f>
        <v>530</v>
      </c>
      <c r="X267" s="105">
        <f>_xll.GetPrice($X$9,,"HIGH",$A267)</f>
        <v>535</v>
      </c>
      <c r="Y267" s="105">
        <f>_xll.GetPrice($Y$9,,"MID",$A267)</f>
        <v>532.5</v>
      </c>
      <c r="Z267" s="105">
        <f>_xll.GetPrice($Z$9,,"MID",$A267)</f>
        <v>502.5</v>
      </c>
      <c r="AA267" s="105">
        <f>_xll.GetPrice($AA$9,,"MID",$A267)</f>
        <v>512.5</v>
      </c>
      <c r="AB267" s="105">
        <f>_xll.GetPrice($AB$9,,"LOW",$A267)</f>
        <v>220</v>
      </c>
      <c r="AC267" s="105">
        <f>_xll.GetPrice($AC$9,,"HIGH",$A267)</f>
        <v>240</v>
      </c>
      <c r="AD267" s="105">
        <f>_xll.GetPrice($AD$9,,"MID",$A267)</f>
        <v>230</v>
      </c>
      <c r="AE267" s="188">
        <f>_xll.GetPrice($AE$9,,"MID",$A267)</f>
        <v>416.5</v>
      </c>
      <c r="AF267" s="105">
        <f>_xll.GetPrice($AF$9,,"MID",$A267)</f>
        <v>441.5</v>
      </c>
      <c r="AG267" s="105">
        <f>_xll.GetPrice($AG$9,,"MID",$A267)</f>
        <v>382.5</v>
      </c>
      <c r="AH267" s="105">
        <f>_xll.GetPrice($AH$9,,"MID",$A267)</f>
        <v>382.5</v>
      </c>
      <c r="AI267" s="105">
        <f>_xll.GetPrice($AI$9,,"MID",$A267)</f>
        <v>362.5</v>
      </c>
      <c r="AK267" s="105">
        <f>_xll.GetPrice($AK$9,,"MID",$A267)</f>
        <v>210</v>
      </c>
      <c r="AL267" s="105">
        <f>_xll.GetPrice($AL$9,,"MID",$A267)</f>
        <v>237.5</v>
      </c>
      <c r="AM267" s="105">
        <f>_xll.GetPrice($AM$9,,"MID",$A267)</f>
        <v>257.5</v>
      </c>
      <c r="AN267" s="105">
        <f>_xll.GetPrice($AN$9,,"MID",$A267)</f>
        <v>412.29</v>
      </c>
      <c r="AO267" s="105">
        <f>_xll.GetPrice($AO$9,,"MID",$A267)</f>
        <v>432</v>
      </c>
      <c r="AP267" s="105">
        <f>_xll.GetPrice($AP$9,,"LOW",$A267)</f>
        <v>445</v>
      </c>
      <c r="AQ267" s="105">
        <f>_xll.GetPrice($AQ$9,,"HIGH",$A267)</f>
        <v>520</v>
      </c>
      <c r="AR267" s="105">
        <f>_xll.GetPrice(AR$9,,"MID",$A267)</f>
        <v>482.5</v>
      </c>
      <c r="AS267" s="105">
        <f>_xll.GetPrice($AS$9,,"MID",A267+3)</f>
        <v>8225</v>
      </c>
      <c r="AT267" s="105">
        <f>_xll.GetPrice($AT$9,,"MID",A267+3)</f>
        <v>452.5</v>
      </c>
      <c r="AU267" s="199">
        <f>_xll.GetPrice($AU$9,"WeeklyAverage","MID",$A267)</f>
        <v>434.29</v>
      </c>
      <c r="AV267" s="105">
        <f>_xll.GetPrice($AV$9,,"MID",$A267)</f>
        <v>459</v>
      </c>
      <c r="AW267" s="105">
        <f>_xll.GetPrice($AW$9,,"LOW",$A267)</f>
        <v>475</v>
      </c>
      <c r="AX267" s="105">
        <f>_xll.GetPrice($AX$9,,"HIGH",$A267)</f>
        <v>490</v>
      </c>
      <c r="AY267" s="105">
        <f>_xll.GetPrice($AY$9,,"MID",$A267)</f>
        <v>482.5</v>
      </c>
      <c r="AZ267" s="105">
        <f>_xll.GetPrice($AZ$9,,"LOW",$A267)</f>
        <v>425</v>
      </c>
      <c r="BA267" s="105">
        <f>_xll.GetPrice($BA$9,,"HIGH",$A267)</f>
        <v>440</v>
      </c>
      <c r="BB267" s="105">
        <f>_xll.GetPrice($BB$9,,"MID",$A267)</f>
        <v>432.5</v>
      </c>
      <c r="BC267" s="175">
        <f>_xll.GetPrice($BC$9,,"LOW",$A267+3)</f>
        <v>3150</v>
      </c>
      <c r="BD267" s="58">
        <f>_xll.GetPrice($BD$9,,"HIGH",$A267+3)</f>
        <v>3290</v>
      </c>
      <c r="BE267" s="58">
        <f>_xll.GetPrice($BE$9,,"MID",$A267+3)</f>
        <v>3220</v>
      </c>
      <c r="BH267" s="196">
        <f>_xll.GetPrice($BH$9,"WeeklyAverage","MID",$A267)</f>
        <v>407.5</v>
      </c>
      <c r="BI267" s="58">
        <f>_xll.GetPrice($BI$9,,"MID",$A267)</f>
        <v>435</v>
      </c>
      <c r="BJ267" s="58">
        <f>_xll.GetPrice($BJ$9,,"MID",$A267)</f>
        <v>32600</v>
      </c>
      <c r="BK267" s="58">
        <f>_xll.GetPrice($BK$9,,"MID",$A267)</f>
        <v>457.32</v>
      </c>
      <c r="BM267" s="58">
        <f>_xll.GetPrice($BM$9,,"MID",$A267)</f>
        <v>412.5</v>
      </c>
      <c r="BN267" s="175">
        <f>_xll.GetPrice($BN$9,,"MID",$A267)</f>
        <v>382.5</v>
      </c>
      <c r="BO267" s="58">
        <f>_xll.GetPrice($BO$9,,"MID",$A267)</f>
        <v>375</v>
      </c>
      <c r="BP267" s="58">
        <f>_xll.GetPrice($BP$9,,"MID",$A267)</f>
        <v>390</v>
      </c>
      <c r="BQ267" s="58">
        <f>_xll.GetPrice($BQ$9,,"MID",$A267)</f>
        <v>380</v>
      </c>
      <c r="BR267" s="19">
        <f>_xll.GetPrice($BR$9,"WeeklyAverage","MID",$A267)</f>
        <v>441.55</v>
      </c>
      <c r="BS267" s="198">
        <f>_xll.GetPrice($BS$9,,"MID",$A267)</f>
        <v>372.5</v>
      </c>
      <c r="BT267" s="156">
        <f>_xll.GetPrice($BT$9,,"MID",$A267)</f>
        <v>437.5</v>
      </c>
      <c r="BU267" s="165">
        <f>_xll.GetPrice($BU$9,,"LOW",$A267)</f>
        <v>400</v>
      </c>
      <c r="BV267" s="198">
        <f>_xll.GetPrice($BV$9,,"HIGH",$A267)</f>
        <v>450</v>
      </c>
      <c r="BW267" s="198">
        <f>_xll.GetPrice($BW$9,,"MID",$A267)</f>
        <v>425</v>
      </c>
      <c r="BX267" s="198">
        <f>_xll.GetPrice($BX$9,,"LOW",$A267)</f>
        <v>800</v>
      </c>
      <c r="BY267" s="198">
        <f>_xll.GetPrice($BY$9,,"HIGH",$A267)</f>
        <v>850</v>
      </c>
      <c r="BZ267" s="198">
        <f>_xll.GetPrice($BZ$9,,"MID",$A267)</f>
        <v>825</v>
      </c>
    </row>
    <row r="268" spans="1:78" x14ac:dyDescent="0.35">
      <c r="A268" s="215">
        <f t="shared" si="4"/>
        <v>44988</v>
      </c>
      <c r="B268" s="95">
        <f>_xll.GetPrice($B$9,,"MID",$A268)</f>
        <v>355</v>
      </c>
      <c r="C268" s="95">
        <f>_xll.GetPrice($C$9,,"MID",$A268)</f>
        <v>380</v>
      </c>
      <c r="D268" s="95">
        <f>_xll.GetPrice($D$9,,"MID",$A268)</f>
        <v>370</v>
      </c>
      <c r="E268" s="95">
        <f>_xll.GetPrice($E$9,,"MID",$A268)</f>
        <v>340</v>
      </c>
      <c r="F268" s="95">
        <f>_xll.GetPrice($F$9,,"MID",$A268)</f>
        <v>445</v>
      </c>
      <c r="G268" s="95">
        <f>_xll.GetPrice($G$9,,"MID",$A268)</f>
        <v>450</v>
      </c>
      <c r="H268" s="95">
        <f>_xll.GetPrice($H$9,,"MID",$A268)</f>
        <v>450</v>
      </c>
      <c r="I268" s="95">
        <f>_xll.GetPrice($I$9,,"MID",$A268)</f>
        <v>574</v>
      </c>
      <c r="J268" s="95">
        <f>_xll.GetPrice($J$9,,"MID",$A268)</f>
        <v>450</v>
      </c>
      <c r="K268" s="95">
        <f>_xll.GetPrice($K$9,,"MID",$A268)</f>
        <v>416</v>
      </c>
      <c r="L268" s="95">
        <f>_xll.GetPrice($L$9,,"MID",$A268)</f>
        <v>440</v>
      </c>
      <c r="M268" s="95">
        <f>_xll.GetPrice($M$9,,"MID",$A268)</f>
        <v>445</v>
      </c>
      <c r="N268" s="95">
        <f>_xll.GetPrice($N$9,,"MID",$A268)</f>
        <v>435</v>
      </c>
      <c r="O268" s="95">
        <f>_xll.GetPrice($O$9,,"MID",$A268)</f>
        <v>440</v>
      </c>
      <c r="P268" s="192">
        <f>_xll.GetPrice($P$9,,"MID",$A268)</f>
        <v>420.5</v>
      </c>
      <c r="Q268" s="70">
        <f>_xll.GetPrice($Q$9,,"MID",$A268)</f>
        <v>423</v>
      </c>
      <c r="R268" s="70">
        <f>_xll.GetPrice($R$9,,"MID",$A268)</f>
        <v>446</v>
      </c>
      <c r="S268" s="70">
        <f>_xll.GetPrice($S$9,,"MID",$A268)</f>
        <v>223</v>
      </c>
      <c r="T268" s="70">
        <f>_xll.GetPrice($T$9,,"MID",$A268)</f>
        <v>460</v>
      </c>
      <c r="U268" s="70">
        <f>_xll.GetPrice($U$9,,"MID",$A268)</f>
        <v>335</v>
      </c>
      <c r="V268" s="70">
        <f>_xll.GetPrice($V$9,,"MID",$A268)</f>
        <v>480</v>
      </c>
      <c r="W268" s="188">
        <f>_xll.GetPrice($W$9,,"LOW",$A268)</f>
        <v>555</v>
      </c>
      <c r="X268" s="105">
        <f>_xll.GetPrice($X$9,,"HIGH",$A268)</f>
        <v>565</v>
      </c>
      <c r="Y268" s="105">
        <f>_xll.GetPrice($Y$9,,"MID",$A268)</f>
        <v>560</v>
      </c>
      <c r="Z268" s="105">
        <f>_xll.GetPrice($Z$9,,"MID",$A268)</f>
        <v>520</v>
      </c>
      <c r="AA268" s="105">
        <f>_xll.GetPrice($AA$9,,"MID",$A268)</f>
        <v>532.5</v>
      </c>
      <c r="AB268" s="105">
        <f>_xll.GetPrice($AB$9,,"LOW",$A268)</f>
        <v>220</v>
      </c>
      <c r="AC268" s="105">
        <f>_xll.GetPrice($AC$9,,"HIGH",$A268)</f>
        <v>240</v>
      </c>
      <c r="AD268" s="105">
        <f>_xll.GetPrice($AD$9,,"MID",$A268)</f>
        <v>230</v>
      </c>
      <c r="AE268" s="188">
        <f>_xll.GetPrice($AE$9,,"MID",$A268)</f>
        <v>430</v>
      </c>
      <c r="AF268" s="105">
        <f>_xll.GetPrice($AF$9,,"MID",$A268)</f>
        <v>450</v>
      </c>
      <c r="AG268" s="105">
        <f>_xll.GetPrice($AG$9,,"MID",$A268)</f>
        <v>382.5</v>
      </c>
      <c r="AH268" s="105">
        <f>_xll.GetPrice($AH$9,,"MID",$A268)</f>
        <v>382.5</v>
      </c>
      <c r="AI268" s="105">
        <f>_xll.GetPrice($AI$9,,"MID",$A268)</f>
        <v>362.5</v>
      </c>
      <c r="AK268" s="105">
        <f>_xll.GetPrice($AK$9,,"MID",$A268)</f>
        <v>215</v>
      </c>
      <c r="AL268" s="105">
        <f>_xll.GetPrice($AL$9,,"MID",$A268)</f>
        <v>237.5</v>
      </c>
      <c r="AM268" s="105">
        <f>_xll.GetPrice($AM$9,,"MID",$A268)</f>
        <v>257.5</v>
      </c>
      <c r="AN268" s="105">
        <f>_xll.GetPrice($AN$9,,"MID",$A268)</f>
        <v>422.83</v>
      </c>
      <c r="AO268" s="105">
        <f>_xll.GetPrice($AO$9,,"MID",$A268)</f>
        <v>443</v>
      </c>
      <c r="AP268" s="105">
        <f>_xll.GetPrice($AP$9,,"LOW",$A268)</f>
        <v>450</v>
      </c>
      <c r="AQ268" s="105">
        <f>_xll.GetPrice($AQ$9,,"HIGH",$A268)</f>
        <v>520</v>
      </c>
      <c r="AR268" s="105">
        <f>_xll.GetPrice(AR$9,,"MID",$A268)</f>
        <v>485</v>
      </c>
      <c r="AS268" s="105">
        <f>_xll.GetPrice($AS$9,,"MID",A268+3)</f>
        <v>8200</v>
      </c>
      <c r="AT268" s="105">
        <f>_xll.GetPrice($AT$9,,"MID",A268+3)</f>
        <v>430</v>
      </c>
      <c r="AU268" s="199">
        <f>_xll.GetPrice($AU$9,"WeeklyAverage","MID",$A268)</f>
        <v>444.83</v>
      </c>
      <c r="AV268" s="105">
        <f>_xll.GetPrice($AV$9,,"MID",$A268)</f>
        <v>470</v>
      </c>
      <c r="AW268" s="105">
        <f>_xll.GetPrice($AW$9,,"LOW",$A268)</f>
        <v>475</v>
      </c>
      <c r="AX268" s="105">
        <f>_xll.GetPrice($AX$9,,"HIGH",$A268)</f>
        <v>490</v>
      </c>
      <c r="AY268" s="105">
        <f>_xll.GetPrice($AY$9,,"MID",$A268)</f>
        <v>482.5</v>
      </c>
      <c r="AZ268" s="105">
        <f>_xll.GetPrice($AZ$9,,"LOW",$A268)</f>
        <v>425</v>
      </c>
      <c r="BA268" s="105">
        <f>_xll.GetPrice($BA$9,,"HIGH",$A268)</f>
        <v>440</v>
      </c>
      <c r="BB268" s="105">
        <f>_xll.GetPrice($BB$9,,"MID",$A268)</f>
        <v>432.5</v>
      </c>
      <c r="BC268" s="175">
        <f>_xll.GetPrice($BC$9,,"LOW",$A268+3)</f>
        <v>3150</v>
      </c>
      <c r="BD268" s="58">
        <f>_xll.GetPrice($BD$9,,"HIGH",$A268+3)</f>
        <v>3370</v>
      </c>
      <c r="BE268" s="58">
        <f>_xll.GetPrice($BE$9,,"MID",$A268+3)</f>
        <v>3260</v>
      </c>
      <c r="BH268" s="196">
        <f>_xll.GetPrice($BH$9,"WeeklyAverage","MID",$A268)</f>
        <v>415</v>
      </c>
      <c r="BI268" s="58">
        <f>_xll.GetPrice($BI$9,,"MID",$A268)</f>
        <v>450</v>
      </c>
      <c r="BJ268" s="58">
        <f>_xll.GetPrice($BJ$9,,"MID",$A268)</f>
        <v>32700</v>
      </c>
      <c r="BK268" s="58">
        <f>_xll.GetPrice($BK$9,,"MID",$A268)</f>
        <v>472.55</v>
      </c>
      <c r="BM268" s="58">
        <f>_xll.GetPrice($BM$9,,"MID",$A268)</f>
        <v>418</v>
      </c>
      <c r="BN268" s="175">
        <f>_xll.GetPrice($BN$9,,"MID",$A268)</f>
        <v>382.5</v>
      </c>
      <c r="BO268" s="58">
        <f>_xll.GetPrice($BO$9,,"MID",$A268)</f>
        <v>375</v>
      </c>
      <c r="BP268" s="58">
        <f>_xll.GetPrice($BP$9,,"MID",$A268)</f>
        <v>390</v>
      </c>
      <c r="BQ268" s="58">
        <f>_xll.GetPrice($BQ$9,,"MID",$A268)</f>
        <v>400</v>
      </c>
      <c r="BR268" s="19">
        <f>_xll.GetPrice($BR$9,"WeeklyAverage","MID",$A268)</f>
        <v>452.09</v>
      </c>
      <c r="BS268" s="198">
        <f>_xll.GetPrice($BS$9,,"MID",$A268)</f>
        <v>372.5</v>
      </c>
      <c r="BT268" s="156">
        <f>_xll.GetPrice($BT$9,,"MID",$A268)</f>
        <v>452.5</v>
      </c>
      <c r="BU268" s="165">
        <f>_xll.GetPrice($BU$9,,"LOW",$A268)</f>
        <v>400</v>
      </c>
      <c r="BV268" s="198">
        <f>_xll.GetPrice($BV$9,,"HIGH",$A268)</f>
        <v>450</v>
      </c>
      <c r="BW268" s="198">
        <f>_xll.GetPrice($BW$9,,"MID",$A268)</f>
        <v>425</v>
      </c>
      <c r="BX268" s="198">
        <f>_xll.GetPrice($BX$9,,"LOW",$A268)</f>
        <v>800</v>
      </c>
      <c r="BY268" s="198">
        <f>_xll.GetPrice($BY$9,,"HIGH",$A268)</f>
        <v>850</v>
      </c>
      <c r="BZ268" s="198">
        <f>_xll.GetPrice($BZ$9,,"MID",$A268)</f>
        <v>825</v>
      </c>
    </row>
    <row r="269" spans="1:78" x14ac:dyDescent="0.35">
      <c r="A269" s="215">
        <f t="shared" si="4"/>
        <v>44995</v>
      </c>
      <c r="B269" s="95">
        <f>_xll.GetPrice($B$9,,"MID",$A269)</f>
        <v>390</v>
      </c>
      <c r="C269" s="95">
        <f>_xll.GetPrice($C$9,,"MID",$A269)</f>
        <v>400</v>
      </c>
      <c r="D269" s="95">
        <f>_xll.GetPrice($D$9,,"MID",$A269)</f>
        <v>400</v>
      </c>
      <c r="E269" s="95">
        <f>_xll.GetPrice($E$9,,"MID",$A269)</f>
        <v>375</v>
      </c>
      <c r="F269" s="95">
        <f>_xll.GetPrice($F$9,,"MID",$A269)</f>
        <v>510</v>
      </c>
      <c r="G269" s="95">
        <f>_xll.GetPrice($G$9,,"MID",$A269)</f>
        <v>500</v>
      </c>
      <c r="H269" s="95">
        <f>_xll.GetPrice($H$9,,"MID",$A269)</f>
        <v>500</v>
      </c>
      <c r="I269" s="95">
        <f>_xll.GetPrice($I$9,,"MID",$A269)</f>
        <v>624</v>
      </c>
      <c r="J269" s="95">
        <f>_xll.GetPrice($J$9,,"MID",$A269)</f>
        <v>550</v>
      </c>
      <c r="K269" s="95">
        <f>_xll.GetPrice($K$9,,"MID",$A269)</f>
        <v>486</v>
      </c>
      <c r="L269" s="95">
        <f>_xll.GetPrice($L$9,,"MID",$A269)</f>
        <v>520</v>
      </c>
      <c r="M269" s="95">
        <f>_xll.GetPrice($M$9,,"MID",$A269)</f>
        <v>545</v>
      </c>
      <c r="N269" s="95">
        <f>_xll.GetPrice($N$9,,"MID",$A269)</f>
        <v>505</v>
      </c>
      <c r="O269" s="95">
        <f>_xll.GetPrice($O$9,,"MID",$A269)</f>
        <v>520</v>
      </c>
      <c r="P269" s="192">
        <f>_xll.GetPrice($P$9,,"MID",$A269)</f>
        <v>433</v>
      </c>
      <c r="Q269" s="70">
        <f>_xll.GetPrice($Q$9,,"MID",$A269)</f>
        <v>423</v>
      </c>
      <c r="R269" s="70">
        <f>_xll.GetPrice($R$9,,"MID",$A269)</f>
        <v>453.5</v>
      </c>
      <c r="S269" s="70">
        <f>_xll.GetPrice($S$9,,"MID",$A269)</f>
        <v>190</v>
      </c>
      <c r="T269" s="70">
        <f>_xll.GetPrice($T$9,,"MID",$A269)</f>
        <v>500</v>
      </c>
      <c r="U269" s="70">
        <f>_xll.GetPrice($U$9,,"MID",$A269)</f>
        <v>385</v>
      </c>
      <c r="V269" s="70">
        <f>_xll.GetPrice($V$9,,"MID",$A269)</f>
        <v>540</v>
      </c>
      <c r="W269" s="188">
        <f>_xll.GetPrice($W$9,,"LOW",$A269)</f>
        <v>560</v>
      </c>
      <c r="X269" s="105">
        <f>_xll.GetPrice($X$9,,"HIGH",$A269)</f>
        <v>570</v>
      </c>
      <c r="Y269" s="105">
        <f>_xll.GetPrice($Y$9,,"MID",$A269)</f>
        <v>565</v>
      </c>
      <c r="Z269" s="105">
        <f>_xll.GetPrice($Z$9,,"MID",$A269)</f>
        <v>522.5</v>
      </c>
      <c r="AA269" s="105">
        <f>_xll.GetPrice($AA$9,,"MID",$A269)</f>
        <v>537.5</v>
      </c>
      <c r="AB269" s="105">
        <f>_xll.GetPrice($AB$9,,"LOW",$A269)</f>
        <v>220</v>
      </c>
      <c r="AC269" s="105">
        <f>_xll.GetPrice($AC$9,,"HIGH",$A269)</f>
        <v>240</v>
      </c>
      <c r="AD269" s="105">
        <f>_xll.GetPrice($AD$9,,"MID",$A269)</f>
        <v>230</v>
      </c>
      <c r="AE269" s="188">
        <f>_xll.GetPrice($AE$9,,"MID",$A269)</f>
        <v>434</v>
      </c>
      <c r="AF269" s="105">
        <f>_xll.GetPrice($AF$9,,"MID",$A269)</f>
        <v>454</v>
      </c>
      <c r="AG269" s="105">
        <f>_xll.GetPrice($AG$9,,"MID",$A269)</f>
        <v>382.5</v>
      </c>
      <c r="AH269" s="105">
        <f>_xll.GetPrice($AH$9,,"MID",$A269)</f>
        <v>382.5</v>
      </c>
      <c r="AI269" s="105">
        <f>_xll.GetPrice($AI$9,,"MID",$A269)</f>
        <v>362.5</v>
      </c>
      <c r="AK269" s="105">
        <f>_xll.GetPrice($AK$9,,"MID",$A269)</f>
        <v>215</v>
      </c>
      <c r="AL269" s="105">
        <f>_xll.GetPrice($AL$9,,"MID",$A269)</f>
        <v>252.5</v>
      </c>
      <c r="AM269" s="105">
        <f>_xll.GetPrice($AM$9,,"MID",$A269)</f>
        <v>272.5</v>
      </c>
      <c r="AN269" s="105">
        <f>_xll.GetPrice($AN$9,,"MID",$A269)</f>
        <v>431.48</v>
      </c>
      <c r="AO269" s="105">
        <f>_xll.GetPrice($AO$9,,"MID",$A269)</f>
        <v>449</v>
      </c>
      <c r="AP269" s="105">
        <f>_xll.GetPrice($AP$9,,"LOW",$A269)</f>
        <v>510</v>
      </c>
      <c r="AQ269" s="105">
        <f>_xll.GetPrice($AQ$9,,"HIGH",$A269)</f>
        <v>520</v>
      </c>
      <c r="AR269" s="105">
        <f>_xll.GetPrice(AR$9,,"MID",$A269)</f>
        <v>515</v>
      </c>
      <c r="AS269" s="105">
        <f>_xll.GetPrice($AS$9,,"MID",A269+3)</f>
        <v>8200</v>
      </c>
      <c r="AT269" s="105">
        <f>_xll.GetPrice($AT$9,,"MID",A269+3)</f>
        <v>430</v>
      </c>
      <c r="AU269" s="199">
        <f>_xll.GetPrice($AU$9,"WeeklyAverage","MID",$A269)</f>
        <v>453.48</v>
      </c>
      <c r="AV269" s="105">
        <f>_xll.GetPrice($AV$9,,"MID",$A269)</f>
        <v>474</v>
      </c>
      <c r="AW269" s="105">
        <f>_xll.GetPrice($AW$9,,"LOW",$A269)</f>
        <v>490</v>
      </c>
      <c r="AX269" s="105">
        <f>_xll.GetPrice($AX$9,,"HIGH",$A269)</f>
        <v>510</v>
      </c>
      <c r="AY269" s="105">
        <f>_xll.GetPrice($AY$9,,"MID",$A269)</f>
        <v>500</v>
      </c>
      <c r="AZ269" s="105">
        <f>_xll.GetPrice($AZ$9,,"LOW",$A269)</f>
        <v>440</v>
      </c>
      <c r="BA269" s="105">
        <f>_xll.GetPrice($BA$9,,"HIGH",$A269)</f>
        <v>460</v>
      </c>
      <c r="BB269" s="105">
        <f>_xll.GetPrice($BB$9,,"MID",$A269)</f>
        <v>450</v>
      </c>
      <c r="BC269" s="175">
        <f>_xll.GetPrice($BC$9,,"LOW",$A269+3)</f>
        <v>3150</v>
      </c>
      <c r="BD269" s="58">
        <f>_xll.GetPrice($BD$9,,"HIGH",$A269+3)</f>
        <v>3360</v>
      </c>
      <c r="BE269" s="58">
        <f>_xll.GetPrice($BE$9,,"MID",$A269+3)</f>
        <v>3255</v>
      </c>
      <c r="BH269" s="196">
        <f>_xll.GetPrice($BH$9,"WeeklyAverage","MID",$A269)</f>
        <v>426</v>
      </c>
      <c r="BI269" s="58">
        <f>_xll.GetPrice($BI$9,,"MID",$A269)</f>
        <v>455</v>
      </c>
      <c r="BJ269" s="58">
        <f>_xll.GetPrice($BJ$9,,"MID",$A269)</f>
        <v>33200</v>
      </c>
      <c r="BK269" s="58">
        <f>_xll.GetPrice($BK$9,,"MID",$A269)</f>
        <v>473.5</v>
      </c>
      <c r="BM269" s="58">
        <f>_xll.GetPrice($BM$9,,"MID",$A269)</f>
        <v>429.5</v>
      </c>
      <c r="BN269" s="175">
        <f>_xll.GetPrice($BN$9,,"MID",$A269)</f>
        <v>382.5</v>
      </c>
      <c r="BO269" s="58">
        <f>_xll.GetPrice($BO$9,,"MID",$A269)</f>
        <v>375</v>
      </c>
      <c r="BP269" s="58">
        <f>_xll.GetPrice($BP$9,,"MID",$A269)</f>
        <v>420</v>
      </c>
      <c r="BQ269" s="58">
        <f>_xll.GetPrice($BQ$9,,"MID",$A269)</f>
        <v>400</v>
      </c>
      <c r="BR269" s="19">
        <f>_xll.GetPrice($BR$9,"WeeklyAverage","MID",$A269)</f>
        <v>460.02</v>
      </c>
      <c r="BS269" s="198">
        <f>_xll.GetPrice($BS$9,,"MID",$A269)</f>
        <v>372.5</v>
      </c>
      <c r="BT269" s="156">
        <f>_xll.GetPrice($BT$9,,"MID",$A269)</f>
        <v>460</v>
      </c>
      <c r="BU269" s="165">
        <f>_xll.GetPrice($BU$9,,"LOW",$A269)</f>
        <v>400</v>
      </c>
      <c r="BV269" s="198">
        <f>_xll.GetPrice($BV$9,,"HIGH",$A269)</f>
        <v>450</v>
      </c>
      <c r="BW269" s="198">
        <f>_xll.GetPrice($BW$9,,"MID",$A269)</f>
        <v>425</v>
      </c>
      <c r="BX269" s="198">
        <f>_xll.GetPrice($BX$9,,"LOW",$A269)</f>
        <v>850</v>
      </c>
      <c r="BY269" s="198">
        <f>_xll.GetPrice($BY$9,,"HIGH",$A269)</f>
        <v>900</v>
      </c>
      <c r="BZ269" s="198">
        <f>_xll.GetPrice($BZ$9,,"MID",$A269)</f>
        <v>875</v>
      </c>
    </row>
    <row r="270" spans="1:78" x14ac:dyDescent="0.35">
      <c r="A270" s="215">
        <f t="shared" si="4"/>
        <v>45002</v>
      </c>
      <c r="B270" s="95">
        <f>_xll.GetPrice($B$9,,"MID",$A270)</f>
        <v>390</v>
      </c>
      <c r="C270" s="95">
        <f>_xll.GetPrice($C$9,,"MID",$A270)</f>
        <v>400</v>
      </c>
      <c r="D270" s="95">
        <f>_xll.GetPrice($D$9,,"MID",$A270)</f>
        <v>400</v>
      </c>
      <c r="E270" s="95">
        <f>_xll.GetPrice($E$9,,"MID",$A270)</f>
        <v>375</v>
      </c>
      <c r="F270" s="95">
        <f>_xll.GetPrice($F$9,,"MID",$A270)</f>
        <v>510</v>
      </c>
      <c r="G270" s="95">
        <f>_xll.GetPrice($G$9,,"MID",$A270)</f>
        <v>500</v>
      </c>
      <c r="H270" s="95">
        <f>_xll.GetPrice($H$9,,"MID",$A270)</f>
        <v>500</v>
      </c>
      <c r="I270" s="95">
        <f>_xll.GetPrice($I$9,,"MID",$A270)</f>
        <v>624</v>
      </c>
      <c r="J270" s="95">
        <f>_xll.GetPrice($J$9,,"MID",$A270)</f>
        <v>550</v>
      </c>
      <c r="K270" s="95">
        <f>_xll.GetPrice($K$9,,"MID",$A270)</f>
        <v>486</v>
      </c>
      <c r="L270" s="95">
        <f>_xll.GetPrice($L$9,,"MID",$A270)</f>
        <v>520</v>
      </c>
      <c r="M270" s="95">
        <f>_xll.GetPrice($M$9,,"MID",$A270)</f>
        <v>545</v>
      </c>
      <c r="N270" s="95">
        <f>_xll.GetPrice($N$9,,"MID",$A270)</f>
        <v>505</v>
      </c>
      <c r="O270" s="95">
        <f>_xll.GetPrice($O$9,,"MID",$A270)</f>
        <v>520</v>
      </c>
      <c r="P270" s="192">
        <f>_xll.GetPrice($P$9,,"MID",$A270)</f>
        <v>438</v>
      </c>
      <c r="Q270" s="70">
        <f>_xll.GetPrice($Q$9,,"MID",$A270)</f>
        <v>435</v>
      </c>
      <c r="R270" s="70">
        <f>_xll.GetPrice($R$9,,"MID",$A270)</f>
        <v>458</v>
      </c>
      <c r="S270" s="70">
        <f>_xll.GetPrice($S$9,,"MID",$A270)</f>
        <v>245</v>
      </c>
      <c r="T270" s="70">
        <f>_xll.GetPrice($T$9,,"MID",$A270)</f>
        <v>500</v>
      </c>
      <c r="U270" s="70">
        <f>_xll.GetPrice($U$9,,"MID",$A270)</f>
        <v>385</v>
      </c>
      <c r="V270" s="70">
        <f>_xll.GetPrice($V$9,,"MID",$A270)</f>
        <v>540</v>
      </c>
      <c r="W270" s="188">
        <f>_xll.GetPrice($W$9,,"LOW",$A270)</f>
        <v>570</v>
      </c>
      <c r="X270" s="105">
        <f>_xll.GetPrice($X$9,,"HIGH",$A270)</f>
        <v>580</v>
      </c>
      <c r="Y270" s="105">
        <f>_xll.GetPrice($Y$9,,"MID",$A270)</f>
        <v>575</v>
      </c>
      <c r="Z270" s="105">
        <f>_xll.GetPrice($Z$9,,"MID",$A270)</f>
        <v>537.5</v>
      </c>
      <c r="AA270" s="105">
        <f>_xll.GetPrice($AA$9,,"MID",$A270)</f>
        <v>547.5</v>
      </c>
      <c r="AB270" s="105">
        <f>_xll.GetPrice($AB$9,,"LOW",$A270)</f>
        <v>220</v>
      </c>
      <c r="AC270" s="105">
        <f>_xll.GetPrice($AC$9,,"HIGH",$A270)</f>
        <v>240</v>
      </c>
      <c r="AD270" s="105">
        <f>_xll.GetPrice($AD$9,,"MID",$A270)</f>
        <v>230</v>
      </c>
      <c r="AE270" s="188">
        <f>_xll.GetPrice($AE$9,,"MID",$A270)</f>
        <v>437.5</v>
      </c>
      <c r="AF270" s="105">
        <f>_xll.GetPrice($AF$9,,"MID",$A270)</f>
        <v>457.5</v>
      </c>
      <c r="AG270" s="105">
        <f>_xll.GetPrice($AG$9,,"MID",$A270)</f>
        <v>382.5</v>
      </c>
      <c r="AH270" s="105">
        <f>_xll.GetPrice($AH$9,,"MID",$A270)</f>
        <v>382.5</v>
      </c>
      <c r="AI270" s="105">
        <f>_xll.GetPrice($AI$9,,"MID",$A270)</f>
        <v>362.5</v>
      </c>
      <c r="AK270" s="105">
        <f>_xll.GetPrice($AK$9,,"MID",$A270)</f>
        <v>217.5</v>
      </c>
      <c r="AL270" s="105">
        <f>_xll.GetPrice($AL$9,,"MID",$A270)</f>
        <v>252.5</v>
      </c>
      <c r="AM270" s="105">
        <f>_xll.GetPrice($AM$9,,"MID",$A270)</f>
        <v>272.5</v>
      </c>
      <c r="AN270" s="105">
        <f>_xll.GetPrice($AN$9,,"MID",$A270)</f>
        <v>438.2</v>
      </c>
      <c r="AO270" s="105">
        <f>_xll.GetPrice($AO$9,,"MID",$A270)</f>
        <v>450.5</v>
      </c>
      <c r="AP270" s="105">
        <f>_xll.GetPrice($AP$9,,"LOW",$A270)</f>
        <v>510</v>
      </c>
      <c r="AQ270" s="105">
        <f>_xll.GetPrice($AQ$9,,"HIGH",$A270)</f>
        <v>520</v>
      </c>
      <c r="AR270" s="105">
        <f>_xll.GetPrice(AR$9,,"MID",$A270)</f>
        <v>515</v>
      </c>
      <c r="AS270" s="105">
        <f>_xll.GetPrice($AS$9,,"MID",A270+3)</f>
        <v>8255</v>
      </c>
      <c r="AT270" s="105">
        <f>_xll.GetPrice($AT$9,,"MID",A270+3)</f>
        <v>451</v>
      </c>
      <c r="AU270" s="199">
        <f>_xll.GetPrice($AU$9,"WeeklyAverage","MID",$A270)</f>
        <v>460.2</v>
      </c>
      <c r="AV270" s="105">
        <f>_xll.GetPrice($AV$9,,"MID",$A270)</f>
        <v>477.5</v>
      </c>
      <c r="AW270" s="105">
        <f>_xll.GetPrice($AW$9,,"LOW",$A270)</f>
        <v>490</v>
      </c>
      <c r="AX270" s="105">
        <f>_xll.GetPrice($AX$9,,"HIGH",$A270)</f>
        <v>510</v>
      </c>
      <c r="AY270" s="105">
        <f>_xll.GetPrice($AY$9,,"MID",$A270)</f>
        <v>500</v>
      </c>
      <c r="AZ270" s="105">
        <f>_xll.GetPrice($AZ$9,,"LOW",$A270)</f>
        <v>440</v>
      </c>
      <c r="BA270" s="105">
        <f>_xll.GetPrice($BA$9,,"HIGH",$A270)</f>
        <v>460</v>
      </c>
      <c r="BB270" s="105">
        <f>_xll.GetPrice($BB$9,,"MID",$A270)</f>
        <v>450</v>
      </c>
      <c r="BC270" s="175">
        <f>_xll.GetPrice($BC$9,,"LOW",$A270+3)</f>
        <v>3190</v>
      </c>
      <c r="BD270" s="58">
        <f>_xll.GetPrice($BD$9,,"HIGH",$A270+3)</f>
        <v>3313</v>
      </c>
      <c r="BE270" s="58">
        <f>_xll.GetPrice($BE$9,,"MID",$A270+3)</f>
        <v>3251.5</v>
      </c>
      <c r="BH270" s="196">
        <f>_xll.GetPrice($BH$9,"WeeklyAverage","MID",$A270)</f>
        <v>432.2</v>
      </c>
      <c r="BI270" s="58">
        <f>_xll.GetPrice($BI$9,,"MID",$A270)</f>
        <v>450</v>
      </c>
      <c r="BJ270" s="58">
        <f>_xll.GetPrice($BJ$9,,"MID",$A270)</f>
        <v>32400</v>
      </c>
      <c r="BK270" s="58">
        <f>_xll.GetPrice($BK$9,,"MID",$A270)</f>
        <v>466</v>
      </c>
      <c r="BM270" s="58">
        <f>_xll.GetPrice($BM$9,,"MID",$A270)</f>
        <v>425.5</v>
      </c>
      <c r="BN270" s="175">
        <f>_xll.GetPrice($BN$9,,"MID",$A270)</f>
        <v>382.5</v>
      </c>
      <c r="BO270" s="58">
        <f>_xll.GetPrice($BO$9,,"MID",$A270)</f>
        <v>375</v>
      </c>
      <c r="BP270" s="58">
        <f>_xll.GetPrice($BP$9,,"MID",$A270)</f>
        <v>420</v>
      </c>
      <c r="BQ270" s="58">
        <f>_xll.GetPrice($BQ$9,,"MID",$A270)</f>
        <v>400</v>
      </c>
      <c r="BR270" s="19">
        <f>_xll.GetPrice($BR$9,"WeeklyAverage","MID",$A270)</f>
        <v>466.74</v>
      </c>
      <c r="BS270" s="198">
        <f>_xll.GetPrice($BS$9,,"MID",$A270)</f>
        <v>372.5</v>
      </c>
      <c r="BT270" s="156">
        <f>_xll.GetPrice($BT$9,,"MID",$A270)</f>
        <v>462.5</v>
      </c>
      <c r="BU270" s="165">
        <f>_xll.GetPrice($BU$9,,"LOW",$A270)</f>
        <v>475</v>
      </c>
      <c r="BV270" s="198">
        <f>_xll.GetPrice($BV$9,,"HIGH",$A270)</f>
        <v>525</v>
      </c>
      <c r="BW270" s="198">
        <f>_xll.GetPrice($BW$9,,"MID",$A270)</f>
        <v>500</v>
      </c>
      <c r="BX270" s="198">
        <f>_xll.GetPrice($BX$9,,"LOW",$A270)</f>
        <v>850</v>
      </c>
      <c r="BY270" s="198">
        <f>_xll.GetPrice($BY$9,,"HIGH",$A270)</f>
        <v>900</v>
      </c>
      <c r="BZ270" s="198">
        <f>_xll.GetPrice($BZ$9,,"MID",$A270)</f>
        <v>875</v>
      </c>
    </row>
    <row r="271" spans="1:78" x14ac:dyDescent="0.35">
      <c r="A271" s="215">
        <f t="shared" si="4"/>
        <v>45009</v>
      </c>
      <c r="B271" s="95">
        <f>_xll.GetPrice($B$9,,"MID",$A271)</f>
        <v>390</v>
      </c>
      <c r="C271" s="95">
        <f>_xll.GetPrice($C$9,,"MID",$A271)</f>
        <v>400</v>
      </c>
      <c r="D271" s="95">
        <f>_xll.GetPrice($D$9,,"MID",$A271)</f>
        <v>400</v>
      </c>
      <c r="E271" s="95">
        <f>_xll.GetPrice($E$9,,"MID",$A271)</f>
        <v>375</v>
      </c>
      <c r="F271" s="95">
        <f>_xll.GetPrice($F$9,,"MID",$A271)</f>
        <v>510</v>
      </c>
      <c r="G271" s="95">
        <f>_xll.GetPrice($G$9,,"MID",$A271)</f>
        <v>500</v>
      </c>
      <c r="H271" s="95">
        <f>_xll.GetPrice($H$9,,"MID",$A271)</f>
        <v>500</v>
      </c>
      <c r="I271" s="95">
        <f>_xll.GetPrice($I$9,,"MID",$A271)</f>
        <v>624</v>
      </c>
      <c r="J271" s="95">
        <f>_xll.GetPrice($J$9,,"MID",$A271)</f>
        <v>550</v>
      </c>
      <c r="K271" s="95">
        <f>_xll.GetPrice($K$9,,"MID",$A271)</f>
        <v>486</v>
      </c>
      <c r="L271" s="95">
        <f>_xll.GetPrice($L$9,,"MID",$A271)</f>
        <v>520</v>
      </c>
      <c r="M271" s="95">
        <f>_xll.GetPrice($M$9,,"MID",$A271)</f>
        <v>545</v>
      </c>
      <c r="N271" s="95">
        <f>_xll.GetPrice($N$9,,"MID",$A271)</f>
        <v>505</v>
      </c>
      <c r="O271" s="95">
        <f>_xll.GetPrice($O$9,,"MID",$A271)</f>
        <v>520</v>
      </c>
      <c r="P271" s="192">
        <f>_xll.GetPrice($P$9,,"MID",$A271)</f>
        <v>438</v>
      </c>
      <c r="Q271" s="70">
        <f>_xll.GetPrice($Q$9,,"MID",$A271)</f>
        <v>424</v>
      </c>
      <c r="R271" s="70">
        <f>_xll.GetPrice($R$9,,"MID",$A271)</f>
        <v>458</v>
      </c>
      <c r="S271" s="70">
        <f>_xll.GetPrice($S$9,,"MID",$A271)</f>
        <v>245</v>
      </c>
      <c r="T271" s="70">
        <f>_xll.GetPrice($T$9,,"MID",$A271)</f>
        <v>500</v>
      </c>
      <c r="U271" s="70">
        <f>_xll.GetPrice($U$9,,"MID",$A271)</f>
        <v>385</v>
      </c>
      <c r="V271" s="70">
        <f>_xll.GetPrice($V$9,,"MID",$A271)</f>
        <v>540</v>
      </c>
      <c r="W271" s="188">
        <f>_xll.GetPrice($W$9,,"LOW",$A271)</f>
        <v>570</v>
      </c>
      <c r="X271" s="105">
        <f>_xll.GetPrice($X$9,,"HIGH",$A271)</f>
        <v>580</v>
      </c>
      <c r="Y271" s="105">
        <f>_xll.GetPrice($Y$9,,"MID",$A271)</f>
        <v>575</v>
      </c>
      <c r="Z271" s="105">
        <f>_xll.GetPrice($Z$9,,"MID",$A271)</f>
        <v>542.5</v>
      </c>
      <c r="AA271" s="105">
        <f>_xll.GetPrice($AA$9,,"MID",$A271)</f>
        <v>550</v>
      </c>
      <c r="AB271" s="105">
        <f>_xll.GetPrice($AB$9,,"LOW",$A271)</f>
        <v>220</v>
      </c>
      <c r="AC271" s="105">
        <f>_xll.GetPrice($AC$9,,"HIGH",$A271)</f>
        <v>240</v>
      </c>
      <c r="AD271" s="105">
        <f>_xll.GetPrice($AD$9,,"MID",$A271)</f>
        <v>230</v>
      </c>
      <c r="AE271" s="188">
        <f>_xll.GetPrice($AE$9,,"MID",$A271)</f>
        <v>437.5</v>
      </c>
      <c r="AF271" s="105">
        <f>_xll.GetPrice($AF$9,,"MID",$A271)</f>
        <v>457.5</v>
      </c>
      <c r="AG271" s="105">
        <f>_xll.GetPrice($AG$9,,"MID",$A271)</f>
        <v>405</v>
      </c>
      <c r="AH271" s="105">
        <f>_xll.GetPrice($AH$9,,"MID",$A271)</f>
        <v>407.5</v>
      </c>
      <c r="AI271" s="105">
        <f>_xll.GetPrice($AI$9,,"MID",$A271)</f>
        <v>400</v>
      </c>
      <c r="AK271" s="105">
        <f>_xll.GetPrice($AK$9,,"MID",$A271)</f>
        <v>215</v>
      </c>
      <c r="AL271" s="105">
        <f>_xll.GetPrice($AL$9,,"MID",$A271)</f>
        <v>252.5</v>
      </c>
      <c r="AM271" s="105">
        <f>_xll.GetPrice($AM$9,,"MID",$A271)</f>
        <v>272.5</v>
      </c>
      <c r="AN271" s="105">
        <f>_xll.GetPrice($AN$9,,"MID",$A271)</f>
        <v>432.52</v>
      </c>
      <c r="AO271" s="105">
        <f>_xll.GetPrice($AO$9,,"MID",$A271)</f>
        <v>450.5</v>
      </c>
      <c r="AP271" s="105">
        <f>_xll.GetPrice($AP$9,,"LOW",$A271)</f>
        <v>500</v>
      </c>
      <c r="AQ271" s="105">
        <f>_xll.GetPrice($AQ$9,,"HIGH",$A271)</f>
        <v>520</v>
      </c>
      <c r="AR271" s="105">
        <f>_xll.GetPrice(AR$9,,"MID",$A271)</f>
        <v>510</v>
      </c>
      <c r="AS271" s="105">
        <f>_xll.GetPrice($AS$9,,"MID",A271+3)</f>
        <v>8255</v>
      </c>
      <c r="AT271" s="105">
        <f>_xll.GetPrice($AT$9,,"MID",A271+3)</f>
        <v>451</v>
      </c>
      <c r="AU271" s="199">
        <f>_xll.GetPrice($AU$9,"WeeklyAverage","MID",$A271)</f>
        <v>454.52</v>
      </c>
      <c r="AV271" s="105">
        <f>_xll.GetPrice($AV$9,,"MID",$A271)</f>
        <v>477.5</v>
      </c>
      <c r="AW271" s="105">
        <f>_xll.GetPrice($AW$9,,"LOW",$A271)</f>
        <v>480</v>
      </c>
      <c r="AX271" s="105">
        <f>_xll.GetPrice($AX$9,,"HIGH",$A271)</f>
        <v>520</v>
      </c>
      <c r="AY271" s="105">
        <f>_xll.GetPrice($AY$9,,"MID",$A271)</f>
        <v>500</v>
      </c>
      <c r="AZ271" s="105">
        <f>_xll.GetPrice($AZ$9,,"LOW",$A271)</f>
        <v>430</v>
      </c>
      <c r="BA271" s="105">
        <f>_xll.GetPrice($BA$9,,"HIGH",$A271)</f>
        <v>470</v>
      </c>
      <c r="BB271" s="105">
        <f>_xll.GetPrice($BB$9,,"MID",$A271)</f>
        <v>450</v>
      </c>
      <c r="BC271" s="175">
        <f>_xll.GetPrice($BC$9,,"LOW",$A271+3)</f>
        <v>3080</v>
      </c>
      <c r="BD271" s="58">
        <f>_xll.GetPrice($BD$9,,"HIGH",$A271+3)</f>
        <v>3200</v>
      </c>
      <c r="BE271" s="58">
        <f>_xll.GetPrice($BE$9,,"MID",$A271+3)</f>
        <v>3140</v>
      </c>
      <c r="BH271" s="196">
        <f>_xll.GetPrice($BH$9,"WeeklyAverage","MID",$A271)</f>
        <v>420</v>
      </c>
      <c r="BI271" s="58">
        <f>_xll.GetPrice($BI$9,,"MID",$A271)</f>
        <v>445</v>
      </c>
      <c r="BJ271" s="58">
        <f>_xll.GetPrice($BJ$9,,"MID",$A271)</f>
        <v>31600</v>
      </c>
      <c r="BK271" s="58">
        <f>_xll.GetPrice($BK$9,,"MID",$A271)</f>
        <v>459.58</v>
      </c>
      <c r="BM271" s="58">
        <f>_xll.GetPrice($BM$9,,"MID",$A271)</f>
        <v>425.5</v>
      </c>
      <c r="BN271" s="175">
        <f>_xll.GetPrice($BN$9,,"MID",$A271)</f>
        <v>410</v>
      </c>
      <c r="BO271" s="58">
        <f>_xll.GetPrice($BO$9,,"MID",$A271)</f>
        <v>410</v>
      </c>
      <c r="BP271" s="58">
        <f>_xll.GetPrice($BP$9,,"MID",$A271)</f>
        <v>420</v>
      </c>
      <c r="BQ271" s="58">
        <f>_xll.GetPrice($BQ$9,,"MID",$A271)</f>
        <v>440</v>
      </c>
      <c r="BR271" s="19">
        <f>_xll.GetPrice($BR$9,"WeeklyAverage","MID",$A271)</f>
        <v>461.06</v>
      </c>
      <c r="BS271" s="198">
        <f>_xll.GetPrice($BS$9,,"MID",$A271)</f>
        <v>405</v>
      </c>
      <c r="BT271" s="156">
        <f>_xll.GetPrice($BT$9,,"MID",$A271)</f>
        <v>450</v>
      </c>
      <c r="BU271" s="165">
        <f>_xll.GetPrice($BU$9,,"LOW",$A271)</f>
        <v>475</v>
      </c>
      <c r="BV271" s="198">
        <f>_xll.GetPrice($BV$9,,"HIGH",$A271)</f>
        <v>525</v>
      </c>
      <c r="BW271" s="198">
        <f>_xll.GetPrice($BW$9,,"MID",$A271)</f>
        <v>500</v>
      </c>
      <c r="BX271" s="198">
        <f>_xll.GetPrice($BX$9,,"LOW",$A271)</f>
        <v>880</v>
      </c>
      <c r="BY271" s="198">
        <f>_xll.GetPrice($BY$9,,"HIGH",$A271)</f>
        <v>930</v>
      </c>
      <c r="BZ271" s="198">
        <f>_xll.GetPrice($BZ$9,,"MID",$A271)</f>
        <v>905</v>
      </c>
    </row>
    <row r="272" spans="1:78" x14ac:dyDescent="0.35">
      <c r="A272" s="215">
        <f t="shared" si="4"/>
        <v>45016</v>
      </c>
      <c r="B272" s="95">
        <f>_xll.GetPrice($B$9,,"MID",$A272)</f>
        <v>390</v>
      </c>
      <c r="C272" s="95">
        <f>_xll.GetPrice($C$9,,"MID",$A272)</f>
        <v>400</v>
      </c>
      <c r="D272" s="95">
        <f>_xll.GetPrice($D$9,,"MID",$A272)</f>
        <v>400</v>
      </c>
      <c r="E272" s="95">
        <f>_xll.GetPrice($E$9,,"MID",$A272)</f>
        <v>375</v>
      </c>
      <c r="F272" s="95">
        <f>_xll.GetPrice($F$9,,"MID",$A272)</f>
        <v>510</v>
      </c>
      <c r="G272" s="95">
        <f>_xll.GetPrice($G$9,,"MID",$A272)</f>
        <v>500</v>
      </c>
      <c r="H272" s="95">
        <f>_xll.GetPrice($H$9,,"MID",$A272)</f>
        <v>500</v>
      </c>
      <c r="I272" s="95">
        <f>_xll.GetPrice($I$9,,"MID",$A272)</f>
        <v>624</v>
      </c>
      <c r="J272" s="95">
        <f>_xll.GetPrice($J$9,,"MID",$A272)</f>
        <v>550</v>
      </c>
      <c r="K272" s="95">
        <f>_xll.GetPrice($K$9,,"MID",$A272)</f>
        <v>486</v>
      </c>
      <c r="L272" s="95">
        <f>_xll.GetPrice($L$9,,"MID",$A272)</f>
        <v>520</v>
      </c>
      <c r="M272" s="95">
        <f>_xll.GetPrice($M$9,,"MID",$A272)</f>
        <v>545</v>
      </c>
      <c r="N272" s="95">
        <f>_xll.GetPrice($N$9,,"MID",$A272)</f>
        <v>505</v>
      </c>
      <c r="O272" s="95">
        <f>_xll.GetPrice($O$9,,"MID",$A272)</f>
        <v>520</v>
      </c>
      <c r="P272" s="192">
        <f>_xll.GetPrice($P$9,,"MID",$A272)</f>
        <v>413.45</v>
      </c>
      <c r="Q272" s="70">
        <f>_xll.GetPrice($Q$9,,"MID",$A272)</f>
        <v>422.5</v>
      </c>
      <c r="R272" s="70">
        <f>_xll.GetPrice($R$9,,"MID",$A272)</f>
        <v>432.33</v>
      </c>
      <c r="S272" s="70">
        <f>_xll.GetPrice($S$9,,"MID",$A272)</f>
        <v>250</v>
      </c>
      <c r="T272" s="70">
        <f>_xll.GetPrice($T$9,,"MID",$A272)</f>
        <v>500</v>
      </c>
      <c r="U272" s="70">
        <f>_xll.GetPrice($U$9,,"MID",$A272)</f>
        <v>385</v>
      </c>
      <c r="V272" s="70">
        <f>_xll.GetPrice($V$9,,"MID",$A272)</f>
        <v>540</v>
      </c>
      <c r="W272" s="188">
        <f>_xll.GetPrice($W$9,,"LOW",$A272)</f>
        <v>570</v>
      </c>
      <c r="X272" s="105">
        <f>_xll.GetPrice($X$9,,"HIGH",$A272)</f>
        <v>580</v>
      </c>
      <c r="Y272" s="105">
        <f>_xll.GetPrice($Y$9,,"MID",$A272)</f>
        <v>575</v>
      </c>
      <c r="Z272" s="105">
        <f>_xll.GetPrice($Z$9,,"MID",$A272)</f>
        <v>542.5</v>
      </c>
      <c r="AA272" s="105">
        <f>_xll.GetPrice($AA$9,,"MID",$A272)</f>
        <v>550</v>
      </c>
      <c r="AB272" s="105">
        <f>_xll.GetPrice($AB$9,,"LOW",$A272)</f>
        <v>220</v>
      </c>
      <c r="AC272" s="105">
        <f>_xll.GetPrice($AC$9,,"HIGH",$A272)</f>
        <v>240</v>
      </c>
      <c r="AD272" s="105">
        <f>_xll.GetPrice($AD$9,,"MID",$A272)</f>
        <v>230</v>
      </c>
      <c r="AE272" s="188">
        <f>_xll.GetPrice($AE$9,,"MID",$A272)</f>
        <v>417</v>
      </c>
      <c r="AF272" s="105">
        <f>_xll.GetPrice($AF$9,,"MID",$A272)</f>
        <v>437</v>
      </c>
      <c r="AG272" s="105">
        <f>_xll.GetPrice($AG$9,,"MID",$A272)</f>
        <v>405</v>
      </c>
      <c r="AH272" s="105">
        <f>_xll.GetPrice($AH$9,,"MID",$A272)</f>
        <v>407.5</v>
      </c>
      <c r="AI272" s="105">
        <f>_xll.GetPrice($AI$9,,"MID",$A272)</f>
        <v>400</v>
      </c>
      <c r="AK272" s="105">
        <f>_xll.GetPrice($AK$9,,"MID",$A272)</f>
        <v>205</v>
      </c>
      <c r="AL272" s="105">
        <f>_xll.GetPrice($AL$9,,"MID",$A272)</f>
        <v>252.5</v>
      </c>
      <c r="AM272" s="105">
        <f>_xll.GetPrice($AM$9,,"MID",$A272)</f>
        <v>272.5</v>
      </c>
      <c r="AN272" s="105">
        <f>_xll.GetPrice($AN$9,,"MID",$A272)</f>
        <v>416.09</v>
      </c>
      <c r="AO272" s="105">
        <f>_xll.GetPrice($AO$9,,"MID",$A272)</f>
        <v>431.5</v>
      </c>
      <c r="AP272" s="105">
        <f>_xll.GetPrice($AP$9,,"LOW",$A272)</f>
        <v>500</v>
      </c>
      <c r="AQ272" s="105">
        <f>_xll.GetPrice($AQ$9,,"HIGH",$A272)</f>
        <v>510</v>
      </c>
      <c r="AR272" s="105">
        <f>_xll.GetPrice(AR$9,,"MID",$A272)</f>
        <v>505</v>
      </c>
      <c r="AS272" s="105">
        <f>_xll.GetPrice($AS$9,,"MID",A272+3)</f>
        <v>8200</v>
      </c>
      <c r="AT272" s="105">
        <f>_xll.GetPrice($AT$9,,"MID",A272+3)</f>
        <v>443.5</v>
      </c>
      <c r="AU272" s="199">
        <f>_xll.GetPrice($AU$9,"WeeklyAverage","MID",$A272)</f>
        <v>438.09</v>
      </c>
      <c r="AV272" s="105">
        <f>_xll.GetPrice($AV$9,,"MID",$A272)</f>
        <v>458.5</v>
      </c>
      <c r="AW272" s="105">
        <f>_xll.GetPrice($AW$9,,"LOW",$A272)</f>
        <v>520</v>
      </c>
      <c r="AX272" s="105">
        <f>_xll.GetPrice($AX$9,,"HIGH",$A272)</f>
        <v>540</v>
      </c>
      <c r="AY272" s="105">
        <f>_xll.GetPrice($AY$9,,"MID",$A272)</f>
        <v>530</v>
      </c>
      <c r="AZ272" s="105">
        <f>_xll.GetPrice($AZ$9,,"LOW",$A272)</f>
        <v>430</v>
      </c>
      <c r="BA272" s="105">
        <f>_xll.GetPrice($BA$9,,"HIGH",$A272)</f>
        <v>460</v>
      </c>
      <c r="BB272" s="105">
        <f>_xll.GetPrice($BB$9,,"MID",$A272)</f>
        <v>445</v>
      </c>
      <c r="BC272" s="175">
        <f>_xll.GetPrice($BC$9,,"LOW",$A272+3)</f>
        <v>3080</v>
      </c>
      <c r="BD272" s="58">
        <f>_xll.GetPrice($BD$9,,"HIGH",$A272+3)</f>
        <v>3170</v>
      </c>
      <c r="BE272" s="58">
        <f>_xll.GetPrice($BE$9,,"MID",$A272+3)</f>
        <v>3125</v>
      </c>
      <c r="BH272" s="196">
        <f>_xll.GetPrice($BH$9,"WeeklyAverage","MID",$A272)</f>
        <v>399.5</v>
      </c>
      <c r="BI272" s="58">
        <f>_xll.GetPrice($BI$9,,"MID",$A272)</f>
        <v>435</v>
      </c>
      <c r="BJ272" s="58">
        <f>_xll.GetPrice($BJ$9,,"MID",$A272)</f>
        <v>31300</v>
      </c>
      <c r="BK272" s="58">
        <f>_xll.GetPrice($BK$9,,"MID",$A272)</f>
        <v>453.27</v>
      </c>
      <c r="BM272" s="58">
        <f>_xll.GetPrice($BM$9,,"MID",$A272)</f>
        <v>405</v>
      </c>
      <c r="BN272" s="175">
        <f>_xll.GetPrice($BN$9,,"MID",$A272)</f>
        <v>410</v>
      </c>
      <c r="BO272" s="58">
        <f>_xll.GetPrice($BO$9,,"MID",$A272)</f>
        <v>410</v>
      </c>
      <c r="BP272" s="58">
        <f>_xll.GetPrice($BP$9,,"MID",$A272)</f>
        <v>420</v>
      </c>
      <c r="BQ272" s="58">
        <f>_xll.GetPrice($BQ$9,,"MID",$A272)</f>
        <v>440</v>
      </c>
      <c r="BR272" s="19">
        <f>_xll.GetPrice($BR$9,"WeeklyAverage","MID",$A272)</f>
        <v>444.63</v>
      </c>
      <c r="BS272" s="198">
        <f>_xll.GetPrice($BS$9,,"MID",$A272)</f>
        <v>405</v>
      </c>
      <c r="BT272" s="156">
        <f>_xll.GetPrice($BT$9,,"MID",$A272)</f>
        <v>440</v>
      </c>
      <c r="BU272" s="165">
        <f>_xll.GetPrice($BU$9,,"LOW",$A272)</f>
        <v>475</v>
      </c>
      <c r="BV272" s="198">
        <f>_xll.GetPrice($BV$9,,"HIGH",$A272)</f>
        <v>525</v>
      </c>
      <c r="BW272" s="198">
        <f>_xll.GetPrice($BW$9,,"MID",$A272)</f>
        <v>500</v>
      </c>
      <c r="BX272" s="198">
        <f>_xll.GetPrice($BX$9,,"LOW",$A272)</f>
        <v>880</v>
      </c>
      <c r="BY272" s="198">
        <f>_xll.GetPrice($BY$9,,"HIGH",$A272)</f>
        <v>930</v>
      </c>
      <c r="BZ272" s="198">
        <f>_xll.GetPrice($BZ$9,,"MID",$A272)</f>
        <v>905</v>
      </c>
    </row>
    <row r="273" spans="1:78" x14ac:dyDescent="0.35">
      <c r="A273" s="215">
        <f t="shared" si="4"/>
        <v>45023</v>
      </c>
      <c r="B273" s="95">
        <f>_xll.GetPrice($B$9,,"MID",$A273)</f>
        <v>390</v>
      </c>
      <c r="C273" s="95">
        <f>_xll.GetPrice($C$9,,"MID",$A273)</f>
        <v>400</v>
      </c>
      <c r="D273" s="95">
        <f>_xll.GetPrice($D$9,,"MID",$A273)</f>
        <v>400</v>
      </c>
      <c r="E273" s="95">
        <f>_xll.GetPrice($E$9,,"MID",$A273)</f>
        <v>375</v>
      </c>
      <c r="F273" s="95">
        <f>_xll.GetPrice($F$9,,"MID",$A273)</f>
        <v>510</v>
      </c>
      <c r="G273" s="95">
        <f>_xll.GetPrice($G$9,,"MID",$A273)</f>
        <v>500</v>
      </c>
      <c r="H273" s="95">
        <f>_xll.GetPrice($H$9,,"MID",$A273)</f>
        <v>500</v>
      </c>
      <c r="I273" s="95">
        <f>_xll.GetPrice($I$9,,"MID",$A273)</f>
        <v>624</v>
      </c>
      <c r="J273" s="95">
        <f>_xll.GetPrice($J$9,,"MID",$A273)</f>
        <v>550</v>
      </c>
      <c r="K273" s="95">
        <f>_xll.GetPrice($K$9,,"MID",$A273)</f>
        <v>486</v>
      </c>
      <c r="L273" s="95">
        <f>_xll.GetPrice($L$9,,"MID",$A273)</f>
        <v>520</v>
      </c>
      <c r="M273" s="95">
        <f>_xll.GetPrice($M$9,,"MID",$A273)</f>
        <v>545</v>
      </c>
      <c r="N273" s="95">
        <f>_xll.GetPrice($N$9,,"MID",$A273)</f>
        <v>505</v>
      </c>
      <c r="O273" s="95">
        <f>_xll.GetPrice($O$9,,"MID",$A273)</f>
        <v>520</v>
      </c>
      <c r="P273" s="192">
        <f>_xll.GetPrice($P$9,,"MID",$A273)</f>
        <v>413.45</v>
      </c>
      <c r="Q273" s="70">
        <f>_xll.GetPrice($Q$9,,"MID",$A273)</f>
        <v>422.5</v>
      </c>
      <c r="R273" s="70">
        <f>_xll.GetPrice($R$9,,"MID",$A273)</f>
        <v>432.33</v>
      </c>
      <c r="S273" s="70">
        <f>_xll.GetPrice($S$9,,"MID",$A273)</f>
        <v>240</v>
      </c>
      <c r="T273" s="70">
        <f>_xll.GetPrice($T$9,,"MID",$A273)</f>
        <v>500</v>
      </c>
      <c r="U273" s="70">
        <f>_xll.GetPrice($U$9,,"MID",$A273)</f>
        <v>385</v>
      </c>
      <c r="V273" s="70">
        <f>_xll.GetPrice($V$9,,"MID",$A273)</f>
        <v>540</v>
      </c>
      <c r="W273" s="188">
        <f>_xll.GetPrice($W$9,,"LOW",$A273)</f>
        <v>570</v>
      </c>
      <c r="X273" s="105">
        <f>_xll.GetPrice($X$9,,"HIGH",$A273)</f>
        <v>580</v>
      </c>
      <c r="Y273" s="105">
        <f>_xll.GetPrice($Y$9,,"MID",$A273)</f>
        <v>575</v>
      </c>
      <c r="Z273" s="105">
        <f>_xll.GetPrice($Z$9,,"MID",$A273)</f>
        <v>532.5</v>
      </c>
      <c r="AA273" s="105">
        <f>_xll.GetPrice($AA$9,,"MID",$A273)</f>
        <v>550</v>
      </c>
      <c r="AB273" s="105">
        <f>_xll.GetPrice($AB$9,,"LOW",$A273)</f>
        <v>220</v>
      </c>
      <c r="AC273" s="105">
        <f>_xll.GetPrice($AC$9,,"HIGH",$A273)</f>
        <v>240</v>
      </c>
      <c r="AD273" s="105">
        <f>_xll.GetPrice($AD$9,,"MID",$A273)</f>
        <v>230</v>
      </c>
      <c r="AE273" s="188">
        <f>_xll.GetPrice($AE$9,,"MID",$A273)</f>
        <v>417</v>
      </c>
      <c r="AF273" s="105">
        <f>_xll.GetPrice($AF$9,,"MID",$A273)</f>
        <v>437</v>
      </c>
      <c r="AG273" s="105">
        <f>_xll.GetPrice($AG$9,,"MID",$A273)</f>
        <v>405</v>
      </c>
      <c r="AH273" s="105">
        <f>_xll.GetPrice($AH$9,,"MID",$A273)</f>
        <v>407.5</v>
      </c>
      <c r="AI273" s="105">
        <f>_xll.GetPrice($AI$9,,"MID",$A273)</f>
        <v>400</v>
      </c>
      <c r="AK273" s="105">
        <f>_xll.GetPrice($AK$9,,"MID",$A273)</f>
        <v>205</v>
      </c>
      <c r="AL273" s="105">
        <f>_xll.GetPrice($AL$9,,"MID",$A273)</f>
        <v>252.5</v>
      </c>
      <c r="AM273" s="105">
        <f>_xll.GetPrice($AM$9,,"MID",$A273)</f>
        <v>272.5</v>
      </c>
      <c r="AN273" s="105">
        <f>_xll.GetPrice($AN$9,,"MID",$A273)</f>
        <v>417.26</v>
      </c>
      <c r="AO273" s="105">
        <f>_xll.GetPrice($AO$9,,"MID",$A273)</f>
        <v>431.5</v>
      </c>
      <c r="AP273" s="105">
        <f>_xll.GetPrice($AP$9,,"LOW",$A273)</f>
        <v>470</v>
      </c>
      <c r="AQ273" s="105">
        <f>_xll.GetPrice($AQ$9,,"HIGH",$A273)</f>
        <v>510</v>
      </c>
      <c r="AR273" s="105">
        <f>_xll.GetPrice(AR$9,,"MID",$A273)</f>
        <v>490</v>
      </c>
      <c r="AS273" s="105">
        <f>_xll.GetPrice($AS$9,,"MID",A273+3)</f>
        <v>8200</v>
      </c>
      <c r="AT273" s="105">
        <f>_xll.GetPrice($AT$9,,"MID",A273+3)</f>
        <v>443.5</v>
      </c>
      <c r="AU273" s="199">
        <f>_xll.GetPrice($AU$9,"WeeklyAverage","MID",$A273)</f>
        <v>439.26</v>
      </c>
      <c r="AV273" s="105">
        <f>_xll.GetPrice($AV$9,,"MID",$A273)</f>
        <v>458.5</v>
      </c>
      <c r="AW273" s="105">
        <f>_xll.GetPrice($AW$9,,"LOW",$A273)</f>
        <v>520</v>
      </c>
      <c r="AX273" s="105">
        <f>_xll.GetPrice($AX$9,,"HIGH",$A273)</f>
        <v>540</v>
      </c>
      <c r="AY273" s="105">
        <f>_xll.GetPrice($AY$9,,"MID",$A273)</f>
        <v>530</v>
      </c>
      <c r="AZ273" s="105">
        <f>_xll.GetPrice($AZ$9,,"LOW",$A273)</f>
        <v>420</v>
      </c>
      <c r="BA273" s="105">
        <f>_xll.GetPrice($BA$9,,"HIGH",$A273)</f>
        <v>460</v>
      </c>
      <c r="BB273" s="105">
        <f>_xll.GetPrice($BB$9,,"MID",$A273)</f>
        <v>440</v>
      </c>
      <c r="BC273" s="175">
        <f>_xll.GetPrice($BC$9,,"LOW",$A273+3)</f>
        <v>3080</v>
      </c>
      <c r="BD273" s="58">
        <f>_xll.GetPrice($BD$9,,"HIGH",$A273+3)</f>
        <v>3170</v>
      </c>
      <c r="BE273" s="58">
        <f>_xll.GetPrice($BE$9,,"MID",$A273+3)</f>
        <v>3125</v>
      </c>
      <c r="BH273" s="196">
        <f>_xll.GetPrice($BH$9,"WeeklyAverage","MID",$A273)</f>
        <v>393.13</v>
      </c>
      <c r="BI273" s="58">
        <f>_xll.GetPrice($BI$9,,"MID",$A273)</f>
        <v>435</v>
      </c>
      <c r="BJ273" s="58">
        <f>_xll.GetPrice($BJ$9,,"MID",$A273)</f>
        <v>31800</v>
      </c>
      <c r="BK273" s="58">
        <f>_xll.GetPrice($BK$9,,"MID",$A273)</f>
        <v>452.05</v>
      </c>
      <c r="BM273" s="58">
        <f>_xll.GetPrice($BM$9,,"MID",$A273)</f>
        <v>405</v>
      </c>
      <c r="BN273" s="175">
        <f>_xll.GetPrice($BN$9,,"MID",$A273)</f>
        <v>410</v>
      </c>
      <c r="BO273" s="58">
        <f>_xll.GetPrice($BO$9,,"MID",$A273)</f>
        <v>410</v>
      </c>
      <c r="BP273" s="58">
        <f>_xll.GetPrice($BP$9,,"MID",$A273)</f>
        <v>420</v>
      </c>
      <c r="BQ273" s="58">
        <f>_xll.GetPrice($BQ$9,,"MID",$A273)</f>
        <v>420</v>
      </c>
      <c r="BR273" s="19">
        <f>_xll.GetPrice($BR$9,"WeeklyAverage","MID",$A273)</f>
        <v>445.8</v>
      </c>
      <c r="BS273" s="198">
        <f>_xll.GetPrice($BS$9,,"MID",$A273)</f>
        <v>405</v>
      </c>
      <c r="BT273" s="156">
        <f>_xll.GetPrice($BT$9,,"MID",$A273)</f>
        <v>430</v>
      </c>
      <c r="BU273" s="165">
        <f>_xll.GetPrice($BU$9,,"LOW",$A273)</f>
        <v>475</v>
      </c>
      <c r="BV273" s="198">
        <f>_xll.GetPrice($BV$9,,"HIGH",$A273)</f>
        <v>525</v>
      </c>
      <c r="BW273" s="198">
        <f>_xll.GetPrice($BW$9,,"MID",$A273)</f>
        <v>500</v>
      </c>
      <c r="BX273" s="198">
        <f>_xll.GetPrice($BX$9,,"LOW",$A273)</f>
        <v>880</v>
      </c>
      <c r="BY273" s="198">
        <f>_xll.GetPrice($BY$9,,"HIGH",$A273)</f>
        <v>930</v>
      </c>
      <c r="BZ273" s="198">
        <f>_xll.GetPrice($BZ$9,,"MID",$A273)</f>
        <v>905</v>
      </c>
    </row>
    <row r="274" spans="1:78" x14ac:dyDescent="0.35">
      <c r="A274" s="215">
        <f t="shared" si="4"/>
        <v>45030</v>
      </c>
      <c r="B274" s="95">
        <f>_xll.GetPrice($B$9,,"MID",$A274)</f>
        <v>370</v>
      </c>
      <c r="C274" s="95">
        <f>_xll.GetPrice($C$9,,"MID",$A274)</f>
        <v>370</v>
      </c>
      <c r="D274" s="95">
        <f>_xll.GetPrice($D$9,,"MID",$A274)</f>
        <v>370</v>
      </c>
      <c r="E274" s="95">
        <f>_xll.GetPrice($E$9,,"MID",$A274)</f>
        <v>355</v>
      </c>
      <c r="F274" s="95">
        <f>_xll.GetPrice($F$9,,"MID",$A274)</f>
        <v>510</v>
      </c>
      <c r="G274" s="95">
        <f>_xll.GetPrice($G$9,,"MID",$A274)</f>
        <v>500</v>
      </c>
      <c r="H274" s="95">
        <f>_xll.GetPrice($H$9,,"MID",$A274)</f>
        <v>485</v>
      </c>
      <c r="I274" s="95">
        <f>_xll.GetPrice($I$9,,"MID",$A274)</f>
        <v>614</v>
      </c>
      <c r="J274" s="95">
        <f>_xll.GetPrice($J$9,,"MID",$A274)</f>
        <v>550</v>
      </c>
      <c r="K274" s="95">
        <f>_xll.GetPrice($K$9,,"MID",$A274)</f>
        <v>496</v>
      </c>
      <c r="L274" s="95">
        <f>_xll.GetPrice($L$9,,"MID",$A274)</f>
        <v>520</v>
      </c>
      <c r="M274" s="95">
        <f>_xll.GetPrice($M$9,,"MID",$A274)</f>
        <v>545</v>
      </c>
      <c r="N274" s="95">
        <f>_xll.GetPrice($N$9,,"MID",$A274)</f>
        <v>515</v>
      </c>
      <c r="O274" s="95">
        <f>_xll.GetPrice($O$9,,"MID",$A274)</f>
        <v>520</v>
      </c>
      <c r="P274" s="192">
        <f>_xll.GetPrice($P$9,,"MID",$A274)</f>
        <v>411.5</v>
      </c>
      <c r="Q274" s="70">
        <f>_xll.GetPrice($Q$9,,"MID",$A274)</f>
        <v>422.5</v>
      </c>
      <c r="R274" s="70">
        <f>_xll.GetPrice($R$9,,"MID",$A274)</f>
        <v>432.25</v>
      </c>
      <c r="S274" s="70">
        <f>_xll.GetPrice($S$9,,"MID",$A274)</f>
        <v>225</v>
      </c>
      <c r="T274" s="70">
        <f>_xll.GetPrice($T$9,,"MID",$A274)</f>
        <v>480</v>
      </c>
      <c r="U274" s="70">
        <f>_xll.GetPrice($U$9,,"MID",$A274)</f>
        <v>370</v>
      </c>
      <c r="V274" s="70">
        <f>_xll.GetPrice($V$9,,"MID",$A274)</f>
        <v>540</v>
      </c>
      <c r="W274" s="188">
        <f>_xll.GetPrice($W$9,,"LOW",$A274)</f>
        <v>570</v>
      </c>
      <c r="X274" s="105">
        <f>_xll.GetPrice($X$9,,"HIGH",$A274)</f>
        <v>580</v>
      </c>
      <c r="Y274" s="105">
        <f>_xll.GetPrice($Y$9,,"MID",$A274)</f>
        <v>575</v>
      </c>
      <c r="Z274" s="105">
        <f>_xll.GetPrice($Z$9,,"MID",$A274)</f>
        <v>532.5</v>
      </c>
      <c r="AA274" s="105">
        <f>_xll.GetPrice($AA$9,,"MID",$A274)</f>
        <v>550</v>
      </c>
      <c r="AB274" s="105">
        <f>_xll.GetPrice($AB$9,,"LOW",$A274)</f>
        <v>220</v>
      </c>
      <c r="AC274" s="105">
        <f>_xll.GetPrice($AC$9,,"HIGH",$A274)</f>
        <v>240</v>
      </c>
      <c r="AD274" s="105">
        <f>_xll.GetPrice($AD$9,,"MID",$A274)</f>
        <v>230</v>
      </c>
      <c r="AE274" s="188">
        <f>_xll.GetPrice($AE$9,,"MID",$A274)</f>
        <v>409.5</v>
      </c>
      <c r="AF274" s="105">
        <f>_xll.GetPrice($AF$9,,"MID",$A274)</f>
        <v>429.5</v>
      </c>
      <c r="AG274" s="105">
        <f>_xll.GetPrice($AG$9,,"MID",$A274)</f>
        <v>405</v>
      </c>
      <c r="AH274" s="105">
        <f>_xll.GetPrice($AH$9,,"MID",$A274)</f>
        <v>407.5</v>
      </c>
      <c r="AI274" s="105">
        <f>_xll.GetPrice($AI$9,,"MID",$A274)</f>
        <v>400</v>
      </c>
      <c r="AK274" s="105">
        <f>_xll.GetPrice($AK$9,,"MID",$A274)</f>
        <v>200</v>
      </c>
      <c r="AL274" s="105">
        <f>_xll.GetPrice($AL$9,,"MID",$A274)</f>
        <v>237.5</v>
      </c>
      <c r="AM274" s="105">
        <f>_xll.GetPrice($AM$9,,"MID",$A274)</f>
        <v>257.5</v>
      </c>
      <c r="AN274" s="105">
        <f>_xll.GetPrice($AN$9,,"MID",$A274)</f>
        <v>410.11</v>
      </c>
      <c r="AO274" s="105">
        <f>_xll.GetPrice($AO$9,,"MID",$A274)</f>
        <v>422.5</v>
      </c>
      <c r="AP274" s="105">
        <f>_xll.GetPrice($AP$9,,"LOW",$A274)</f>
        <v>470</v>
      </c>
      <c r="AQ274" s="105">
        <f>_xll.GetPrice($AQ$9,,"HIGH",$A274)</f>
        <v>480</v>
      </c>
      <c r="AR274" s="105">
        <f>_xll.GetPrice(AR$9,,"MID",$A274)</f>
        <v>475</v>
      </c>
      <c r="AS274" s="105">
        <f>_xll.GetPrice($AS$9,,"MID",A274+3)</f>
        <v>8100</v>
      </c>
      <c r="AT274" s="105">
        <f>_xll.GetPrice($AT$9,,"MID",A274+3)</f>
        <v>435.5</v>
      </c>
      <c r="AU274" s="199">
        <f>_xll.GetPrice($AU$9,"WeeklyAverage","MID",$A274)</f>
        <v>432.11</v>
      </c>
      <c r="AV274" s="105">
        <f>_xll.GetPrice($AV$9,,"MID",$A274)</f>
        <v>449.5</v>
      </c>
      <c r="AW274" s="105">
        <f>_xll.GetPrice($AW$9,,"LOW",$A274)</f>
        <v>500</v>
      </c>
      <c r="AX274" s="105">
        <f>_xll.GetPrice($AX$9,,"HIGH",$A274)</f>
        <v>520</v>
      </c>
      <c r="AY274" s="105">
        <f>_xll.GetPrice($AY$9,,"MID",$A274)</f>
        <v>510</v>
      </c>
      <c r="AZ274" s="105">
        <f>_xll.GetPrice($AZ$9,,"LOW",$A274)</f>
        <v>400</v>
      </c>
      <c r="BA274" s="105">
        <f>_xll.GetPrice($BA$9,,"HIGH",$A274)</f>
        <v>440</v>
      </c>
      <c r="BB274" s="105">
        <f>_xll.GetPrice($BB$9,,"MID",$A274)</f>
        <v>420</v>
      </c>
      <c r="BC274" s="175">
        <f>_xll.GetPrice($BC$9,,"LOW",$A274+3)</f>
        <v>3000</v>
      </c>
      <c r="BD274" s="58">
        <f>_xll.GetPrice($BD$9,,"HIGH",$A274+3)</f>
        <v>3130</v>
      </c>
      <c r="BE274" s="58">
        <f>_xll.GetPrice($BE$9,,"MID",$A274+3)</f>
        <v>3065</v>
      </c>
      <c r="BH274" s="196">
        <f>_xll.GetPrice($BH$9,"WeeklyAverage","MID",$A274)</f>
        <v>391.5</v>
      </c>
      <c r="BI274" s="58">
        <f>_xll.GetPrice($BI$9,,"MID",$A274)</f>
        <v>435</v>
      </c>
      <c r="BJ274" s="58">
        <f>_xll.GetPrice($BJ$9,,"MID",$A274)</f>
        <v>31800</v>
      </c>
      <c r="BK274" s="58">
        <f>_xll.GetPrice($BK$9,,"MID",$A274)</f>
        <v>452.19</v>
      </c>
      <c r="BM274" s="58">
        <f>_xll.GetPrice($BM$9,,"MID",$A274)</f>
        <v>400.5</v>
      </c>
      <c r="BN274" s="175">
        <f>_xll.GetPrice($BN$9,,"MID",$A274)</f>
        <v>410</v>
      </c>
      <c r="BO274" s="58">
        <f>_xll.GetPrice($BO$9,,"MID",$A274)</f>
        <v>410</v>
      </c>
      <c r="BP274" s="58">
        <f>_xll.GetPrice($BP$9,,"MID",$A274)</f>
        <v>400</v>
      </c>
      <c r="BQ274" s="58">
        <f>_xll.GetPrice($BQ$9,,"MID",$A274)</f>
        <v>420</v>
      </c>
      <c r="BR274" s="19">
        <f>_xll.GetPrice($BR$9,"WeeklyAverage","MID",$A274)</f>
        <v>436.62</v>
      </c>
      <c r="BS274" s="198">
        <f>_xll.GetPrice($BS$9,,"MID",$A274)</f>
        <v>405</v>
      </c>
      <c r="BT274" s="156">
        <f>_xll.GetPrice($BT$9,,"MID",$A274)</f>
        <v>417.5</v>
      </c>
      <c r="BU274" s="165">
        <f>_xll.GetPrice($BU$9,,"LOW",$A274)</f>
        <v>475</v>
      </c>
      <c r="BV274" s="198">
        <f>_xll.GetPrice($BV$9,,"HIGH",$A274)</f>
        <v>525</v>
      </c>
      <c r="BW274" s="198">
        <f>_xll.GetPrice($BW$9,,"MID",$A274)</f>
        <v>500</v>
      </c>
      <c r="BX274" s="198">
        <f>_xll.GetPrice($BX$9,,"LOW",$A274)</f>
        <v>880</v>
      </c>
      <c r="BY274" s="198">
        <f>_xll.GetPrice($BY$9,,"HIGH",$A274)</f>
        <v>930</v>
      </c>
      <c r="BZ274" s="198">
        <f>_xll.GetPrice($BZ$9,,"MID",$A274)</f>
        <v>905</v>
      </c>
    </row>
    <row r="275" spans="1:78" x14ac:dyDescent="0.35">
      <c r="A275" s="100"/>
      <c r="B275" s="95"/>
      <c r="C275" s="95"/>
      <c r="D275" s="95"/>
      <c r="E275" s="95"/>
      <c r="F275" s="95"/>
      <c r="G275" s="95"/>
    </row>
    <row r="276" spans="1:78" x14ac:dyDescent="0.35">
      <c r="A276" s="100"/>
      <c r="B276" s="95"/>
      <c r="C276" s="95"/>
      <c r="D276" s="95"/>
      <c r="E276" s="95"/>
      <c r="F276" s="95"/>
      <c r="G276" s="95"/>
    </row>
    <row r="277" spans="1:78" x14ac:dyDescent="0.35">
      <c r="A277" s="100"/>
      <c r="B277" s="95"/>
      <c r="C277" s="95"/>
      <c r="D277" s="95"/>
      <c r="E277" s="95"/>
      <c r="F277" s="95"/>
      <c r="G277" s="95"/>
    </row>
    <row r="278" spans="1:78" x14ac:dyDescent="0.35">
      <c r="A278" s="100"/>
      <c r="B278" s="95"/>
      <c r="C278" s="95"/>
      <c r="D278" s="95"/>
      <c r="E278" s="95"/>
      <c r="F278" s="95"/>
      <c r="G278" s="95"/>
    </row>
    <row r="279" spans="1:78" x14ac:dyDescent="0.35">
      <c r="A279" s="100"/>
      <c r="B279" s="95"/>
      <c r="C279" s="95"/>
      <c r="D279" s="95"/>
      <c r="E279" s="95"/>
      <c r="F279" s="95"/>
      <c r="G279" s="95"/>
    </row>
    <row r="280" spans="1:78" x14ac:dyDescent="0.35">
      <c r="A280" s="100"/>
      <c r="B280" s="95"/>
      <c r="C280" s="95"/>
      <c r="D280" s="95"/>
      <c r="E280" s="95"/>
      <c r="F280" s="95"/>
      <c r="G280" s="95"/>
    </row>
    <row r="281" spans="1:78" x14ac:dyDescent="0.35">
      <c r="A281" s="100"/>
      <c r="B281" s="95"/>
      <c r="C281" s="95"/>
      <c r="D281" s="95"/>
      <c r="E281" s="95"/>
      <c r="F281" s="95"/>
      <c r="G281" s="95"/>
    </row>
    <row r="282" spans="1:78" x14ac:dyDescent="0.35">
      <c r="A282" s="100"/>
      <c r="B282" s="95"/>
      <c r="C282" s="95"/>
      <c r="D282" s="95"/>
      <c r="E282" s="95"/>
      <c r="F282" s="95"/>
      <c r="G282" s="95"/>
    </row>
    <row r="283" spans="1:78" x14ac:dyDescent="0.35">
      <c r="A283" s="100"/>
      <c r="B283" s="95"/>
      <c r="C283" s="95"/>
      <c r="D283" s="95"/>
      <c r="E283" s="95"/>
      <c r="F283" s="95"/>
      <c r="G283" s="95"/>
    </row>
    <row r="284" spans="1:78" x14ac:dyDescent="0.35">
      <c r="A284" s="100"/>
      <c r="B284" s="95"/>
      <c r="C284" s="95"/>
      <c r="D284" s="95"/>
      <c r="E284" s="95"/>
      <c r="F284" s="95"/>
      <c r="G284" s="95"/>
    </row>
    <row r="285" spans="1:78" x14ac:dyDescent="0.35">
      <c r="A285" s="100"/>
      <c r="B285" s="95"/>
      <c r="C285" s="95"/>
      <c r="D285" s="95"/>
      <c r="E285" s="95"/>
      <c r="F285" s="95"/>
      <c r="G285" s="95"/>
    </row>
    <row r="286" spans="1:78" x14ac:dyDescent="0.35">
      <c r="A286" s="100"/>
      <c r="B286" s="95"/>
      <c r="C286" s="95"/>
      <c r="D286" s="95"/>
      <c r="E286" s="95"/>
      <c r="F286" s="95"/>
      <c r="G286" s="95"/>
    </row>
    <row r="287" spans="1:78" x14ac:dyDescent="0.35">
      <c r="A287" s="100"/>
      <c r="B287" s="95"/>
      <c r="C287" s="95"/>
      <c r="D287" s="95"/>
      <c r="E287" s="95"/>
      <c r="F287" s="95"/>
      <c r="G287" s="95"/>
    </row>
    <row r="288" spans="1:78" x14ac:dyDescent="0.35">
      <c r="A288" s="100"/>
      <c r="B288" s="95"/>
      <c r="C288" s="95"/>
      <c r="D288" s="95"/>
      <c r="E288" s="95"/>
      <c r="F288" s="95"/>
      <c r="G288" s="95"/>
    </row>
    <row r="289" spans="1:7" x14ac:dyDescent="0.35">
      <c r="A289" s="100"/>
      <c r="B289" s="95"/>
      <c r="C289" s="95"/>
      <c r="D289" s="95"/>
      <c r="E289" s="95"/>
      <c r="F289" s="95"/>
      <c r="G289" s="95"/>
    </row>
    <row r="290" spans="1:7" x14ac:dyDescent="0.35">
      <c r="A290" s="100"/>
      <c r="B290" s="95"/>
      <c r="C290" s="95"/>
      <c r="D290" s="95"/>
      <c r="E290" s="95"/>
      <c r="F290" s="95"/>
      <c r="G290" s="95"/>
    </row>
    <row r="291" spans="1:7" x14ac:dyDescent="0.35">
      <c r="A291" s="100"/>
      <c r="B291" s="95"/>
      <c r="C291" s="95"/>
      <c r="D291" s="95"/>
      <c r="E291" s="95"/>
      <c r="F291" s="95"/>
      <c r="G291" s="95"/>
    </row>
    <row r="292" spans="1:7" x14ac:dyDescent="0.35">
      <c r="A292" s="100"/>
      <c r="B292" s="95"/>
      <c r="C292" s="95"/>
      <c r="D292" s="95"/>
      <c r="E292" s="95"/>
      <c r="F292" s="95"/>
      <c r="G292" s="95"/>
    </row>
    <row r="293" spans="1:7" x14ac:dyDescent="0.35">
      <c r="A293" s="100"/>
      <c r="B293" s="95"/>
      <c r="C293" s="95"/>
      <c r="D293" s="95"/>
      <c r="E293" s="95"/>
      <c r="F293" s="95"/>
      <c r="G293" s="95"/>
    </row>
    <row r="294" spans="1:7" x14ac:dyDescent="0.35">
      <c r="A294" s="100"/>
      <c r="B294" s="95"/>
      <c r="C294" s="95"/>
      <c r="D294" s="95"/>
      <c r="E294" s="95"/>
      <c r="F294" s="95"/>
      <c r="G294" s="95"/>
    </row>
    <row r="295" spans="1:7" x14ac:dyDescent="0.35">
      <c r="A295" s="100"/>
      <c r="B295" s="95"/>
      <c r="C295" s="95"/>
      <c r="D295" s="95"/>
      <c r="E295" s="95"/>
      <c r="F295" s="95"/>
      <c r="G295" s="95"/>
    </row>
    <row r="296" spans="1:7" x14ac:dyDescent="0.35">
      <c r="A296" s="100"/>
      <c r="B296" s="95"/>
      <c r="C296" s="95"/>
      <c r="D296" s="95"/>
      <c r="E296" s="95"/>
      <c r="F296" s="95"/>
      <c r="G296" s="95"/>
    </row>
    <row r="297" spans="1:7" x14ac:dyDescent="0.35">
      <c r="A297" s="100"/>
      <c r="B297" s="95"/>
      <c r="C297" s="95"/>
      <c r="D297" s="95"/>
      <c r="E297" s="95"/>
      <c r="F297" s="95"/>
      <c r="G297" s="95"/>
    </row>
    <row r="298" spans="1:7" x14ac:dyDescent="0.35">
      <c r="A298" s="100"/>
      <c r="B298" s="95"/>
      <c r="C298" s="95"/>
      <c r="D298" s="95"/>
      <c r="E298" s="95"/>
      <c r="F298" s="95"/>
      <c r="G298" s="95"/>
    </row>
    <row r="299" spans="1:7" x14ac:dyDescent="0.35">
      <c r="A299" s="100"/>
      <c r="B299" s="95"/>
      <c r="C299" s="95"/>
      <c r="D299" s="95"/>
      <c r="E299" s="95"/>
      <c r="F299" s="95"/>
      <c r="G299" s="95"/>
    </row>
    <row r="300" spans="1:7" x14ac:dyDescent="0.35">
      <c r="A300" s="100"/>
      <c r="B300" s="95"/>
      <c r="C300" s="95"/>
      <c r="D300" s="95"/>
      <c r="E300" s="95"/>
      <c r="F300" s="95"/>
      <c r="G300" s="95"/>
    </row>
    <row r="301" spans="1:7" x14ac:dyDescent="0.35">
      <c r="A301" s="100"/>
      <c r="B301" s="95"/>
      <c r="C301" s="95"/>
      <c r="D301" s="95"/>
      <c r="E301" s="95"/>
      <c r="F301" s="95"/>
      <c r="G301" s="95"/>
    </row>
    <row r="302" spans="1:7" x14ac:dyDescent="0.35">
      <c r="A302" s="100"/>
      <c r="B302" s="95"/>
      <c r="C302" s="95"/>
      <c r="D302" s="95"/>
      <c r="E302" s="95"/>
      <c r="F302" s="95"/>
      <c r="G302" s="95"/>
    </row>
    <row r="303" spans="1:7" x14ac:dyDescent="0.35">
      <c r="A303" s="100"/>
      <c r="B303" s="95"/>
      <c r="C303" s="95"/>
      <c r="D303" s="95"/>
      <c r="E303" s="95"/>
      <c r="F303" s="95"/>
      <c r="G303" s="95"/>
    </row>
    <row r="304" spans="1:7" x14ac:dyDescent="0.35">
      <c r="A304" s="100"/>
      <c r="B304" s="95"/>
      <c r="C304" s="95"/>
      <c r="D304" s="95"/>
      <c r="E304" s="95"/>
      <c r="F304" s="95"/>
      <c r="G304" s="95"/>
    </row>
    <row r="305" spans="1:7" x14ac:dyDescent="0.35">
      <c r="A305" s="100"/>
      <c r="B305" s="95"/>
      <c r="C305" s="95"/>
      <c r="D305" s="95"/>
      <c r="E305" s="95"/>
      <c r="F305" s="95"/>
      <c r="G305" s="95"/>
    </row>
    <row r="306" spans="1:7" x14ac:dyDescent="0.35">
      <c r="A306" s="100"/>
      <c r="B306" s="95"/>
      <c r="C306" s="95"/>
      <c r="D306" s="95"/>
      <c r="E306" s="95"/>
      <c r="F306" s="95"/>
      <c r="G306" s="95"/>
    </row>
    <row r="307" spans="1:7" x14ac:dyDescent="0.35">
      <c r="A307" s="100"/>
      <c r="B307" s="95"/>
      <c r="C307" s="95"/>
      <c r="D307" s="95"/>
      <c r="E307" s="95"/>
      <c r="F307" s="95"/>
      <c r="G307" s="95"/>
    </row>
    <row r="308" spans="1:7" x14ac:dyDescent="0.35">
      <c r="A308" s="100"/>
      <c r="B308" s="95"/>
      <c r="C308" s="95"/>
      <c r="D308" s="95"/>
      <c r="E308" s="95"/>
      <c r="F308" s="95"/>
      <c r="G308" s="95"/>
    </row>
    <row r="309" spans="1:7" x14ac:dyDescent="0.35">
      <c r="A309" s="100"/>
      <c r="B309" s="95"/>
      <c r="C309" s="95"/>
      <c r="D309" s="95"/>
      <c r="E309" s="95"/>
      <c r="F309" s="95"/>
      <c r="G309" s="95"/>
    </row>
    <row r="310" spans="1:7" x14ac:dyDescent="0.35">
      <c r="A310" s="100"/>
      <c r="B310" s="95"/>
      <c r="C310" s="95"/>
      <c r="D310" s="95"/>
      <c r="E310" s="95"/>
      <c r="F310" s="95"/>
      <c r="G310" s="95"/>
    </row>
    <row r="311" spans="1:7" x14ac:dyDescent="0.35">
      <c r="A311" s="100"/>
      <c r="B311" s="95"/>
      <c r="C311" s="95"/>
      <c r="D311" s="95"/>
      <c r="E311" s="95"/>
      <c r="F311" s="95"/>
      <c r="G311" s="95"/>
    </row>
    <row r="312" spans="1:7" x14ac:dyDescent="0.35">
      <c r="A312" s="100"/>
      <c r="B312" s="95"/>
      <c r="C312" s="95"/>
      <c r="D312" s="95"/>
      <c r="E312" s="95"/>
      <c r="F312" s="95"/>
      <c r="G312" s="95"/>
    </row>
    <row r="313" spans="1:7" x14ac:dyDescent="0.35">
      <c r="A313" s="100"/>
      <c r="B313" s="95"/>
      <c r="C313" s="95"/>
      <c r="D313" s="95"/>
      <c r="E313" s="95"/>
      <c r="F313" s="95"/>
      <c r="G313" s="95"/>
    </row>
    <row r="314" spans="1:7" x14ac:dyDescent="0.35">
      <c r="A314" s="100"/>
      <c r="B314" s="95"/>
      <c r="C314" s="95"/>
      <c r="D314" s="95"/>
      <c r="E314" s="95"/>
      <c r="F314" s="95"/>
      <c r="G314" s="95"/>
    </row>
    <row r="315" spans="1:7" x14ac:dyDescent="0.35">
      <c r="A315" s="100"/>
      <c r="B315" s="95"/>
      <c r="C315" s="95"/>
      <c r="D315" s="95"/>
      <c r="E315" s="95"/>
      <c r="F315" s="95"/>
      <c r="G315" s="95"/>
    </row>
    <row r="316" spans="1:7" x14ac:dyDescent="0.35">
      <c r="A316" s="100"/>
      <c r="B316" s="95"/>
      <c r="C316" s="95"/>
      <c r="D316" s="95"/>
      <c r="E316" s="95"/>
      <c r="F316" s="95"/>
      <c r="G316" s="95"/>
    </row>
    <row r="317" spans="1:7" x14ac:dyDescent="0.35">
      <c r="A317" s="100"/>
      <c r="B317" s="95"/>
      <c r="C317" s="95"/>
      <c r="D317" s="95"/>
      <c r="E317" s="95"/>
      <c r="F317" s="95"/>
      <c r="G317" s="95"/>
    </row>
    <row r="318" spans="1:7" x14ac:dyDescent="0.35">
      <c r="A318" s="100"/>
      <c r="B318" s="95"/>
      <c r="C318" s="95"/>
      <c r="D318" s="95"/>
      <c r="E318" s="95"/>
      <c r="F318" s="95"/>
      <c r="G318" s="95"/>
    </row>
    <row r="319" spans="1:7" x14ac:dyDescent="0.35">
      <c r="A319" s="100"/>
      <c r="B319" s="95"/>
      <c r="C319" s="95"/>
      <c r="D319" s="95"/>
      <c r="E319" s="95"/>
      <c r="F319" s="95"/>
      <c r="G319" s="95"/>
    </row>
    <row r="320" spans="1:7" x14ac:dyDescent="0.35">
      <c r="A320" s="100"/>
      <c r="B320" s="95"/>
      <c r="C320" s="95"/>
      <c r="D320" s="95"/>
      <c r="E320" s="95"/>
      <c r="F320" s="95"/>
      <c r="G320" s="95"/>
    </row>
    <row r="321" spans="1:7" x14ac:dyDescent="0.35">
      <c r="A321" s="100"/>
      <c r="B321" s="95"/>
      <c r="C321" s="95"/>
      <c r="D321" s="95"/>
      <c r="E321" s="95"/>
      <c r="F321" s="95"/>
      <c r="G321" s="95"/>
    </row>
    <row r="322" spans="1:7" x14ac:dyDescent="0.35">
      <c r="A322" s="100"/>
      <c r="B322" s="95"/>
      <c r="C322" s="95"/>
      <c r="D322" s="95"/>
      <c r="E322" s="95"/>
      <c r="F322" s="95"/>
      <c r="G322" s="95"/>
    </row>
    <row r="323" spans="1:7" x14ac:dyDescent="0.35">
      <c r="A323" s="100"/>
      <c r="B323" s="95"/>
      <c r="C323" s="95"/>
      <c r="D323" s="95"/>
      <c r="E323" s="95"/>
      <c r="F323" s="95"/>
      <c r="G323" s="95"/>
    </row>
    <row r="324" spans="1:7" x14ac:dyDescent="0.35">
      <c r="A324" s="100"/>
      <c r="B324" s="95"/>
      <c r="C324" s="95"/>
      <c r="D324" s="95"/>
      <c r="E324" s="95"/>
      <c r="F324" s="95"/>
      <c r="G324" s="95"/>
    </row>
    <row r="325" spans="1:7" x14ac:dyDescent="0.35">
      <c r="A325" s="100"/>
      <c r="B325" s="95"/>
      <c r="C325" s="95"/>
      <c r="D325" s="95"/>
      <c r="E325" s="95"/>
      <c r="F325" s="95"/>
      <c r="G325" s="95"/>
    </row>
    <row r="326" spans="1:7" x14ac:dyDescent="0.35">
      <c r="A326" s="100"/>
      <c r="B326" s="95"/>
      <c r="C326" s="95"/>
      <c r="D326" s="95"/>
      <c r="E326" s="95"/>
      <c r="F326" s="95"/>
      <c r="G326" s="95"/>
    </row>
    <row r="327" spans="1:7" x14ac:dyDescent="0.35">
      <c r="A327" s="100"/>
      <c r="B327" s="95"/>
      <c r="C327" s="95"/>
      <c r="D327" s="95"/>
      <c r="E327" s="95"/>
      <c r="F327" s="95"/>
      <c r="G327" s="95"/>
    </row>
    <row r="328" spans="1:7" x14ac:dyDescent="0.35">
      <c r="A328" s="100"/>
      <c r="B328" s="95"/>
      <c r="C328" s="95"/>
      <c r="D328" s="95"/>
      <c r="E328" s="95"/>
      <c r="F328" s="95"/>
      <c r="G328" s="95"/>
    </row>
    <row r="329" spans="1:7" x14ac:dyDescent="0.35">
      <c r="A329" s="100"/>
      <c r="B329" s="95"/>
      <c r="C329" s="95"/>
      <c r="D329" s="95"/>
      <c r="E329" s="95"/>
      <c r="F329" s="95"/>
      <c r="G329" s="95"/>
    </row>
    <row r="330" spans="1:7" x14ac:dyDescent="0.35">
      <c r="A330" s="100"/>
      <c r="B330" s="95"/>
      <c r="C330" s="95"/>
      <c r="D330" s="95"/>
      <c r="E330" s="95"/>
      <c r="F330" s="95"/>
      <c r="G330" s="95"/>
    </row>
    <row r="331" spans="1:7" x14ac:dyDescent="0.35">
      <c r="A331" s="100"/>
      <c r="B331" s="95"/>
      <c r="C331" s="95"/>
      <c r="D331" s="95"/>
      <c r="E331" s="95"/>
      <c r="F331" s="95"/>
      <c r="G331" s="95"/>
    </row>
    <row r="332" spans="1:7" x14ac:dyDescent="0.35">
      <c r="A332" s="100"/>
      <c r="B332" s="95"/>
      <c r="C332" s="95"/>
      <c r="D332" s="95"/>
      <c r="E332" s="95"/>
      <c r="F332" s="95"/>
      <c r="G332" s="95"/>
    </row>
    <row r="333" spans="1:7" x14ac:dyDescent="0.35">
      <c r="A333" s="100"/>
      <c r="B333" s="95"/>
      <c r="C333" s="95"/>
      <c r="D333" s="95"/>
      <c r="E333" s="95"/>
      <c r="F333" s="95"/>
      <c r="G333" s="95"/>
    </row>
    <row r="334" spans="1:7" x14ac:dyDescent="0.35">
      <c r="A334" s="100"/>
      <c r="B334" s="95"/>
      <c r="C334" s="95"/>
      <c r="D334" s="95"/>
      <c r="E334" s="95"/>
      <c r="F334" s="95"/>
      <c r="G334" s="95"/>
    </row>
    <row r="335" spans="1:7" x14ac:dyDescent="0.35">
      <c r="A335" s="100"/>
      <c r="B335" s="95"/>
      <c r="C335" s="95"/>
      <c r="D335" s="95"/>
      <c r="E335" s="95"/>
      <c r="F335" s="95"/>
      <c r="G335" s="95"/>
    </row>
    <row r="336" spans="1:7" x14ac:dyDescent="0.35">
      <c r="A336" s="100"/>
      <c r="B336" s="95"/>
      <c r="C336" s="95"/>
      <c r="D336" s="95"/>
      <c r="E336" s="95"/>
      <c r="F336" s="95"/>
      <c r="G336" s="95"/>
    </row>
    <row r="337" spans="1:7" x14ac:dyDescent="0.35">
      <c r="A337" s="100"/>
      <c r="B337" s="95"/>
      <c r="C337" s="95"/>
      <c r="D337" s="95"/>
      <c r="E337" s="95"/>
      <c r="F337" s="95"/>
      <c r="G337" s="95"/>
    </row>
    <row r="338" spans="1:7" x14ac:dyDescent="0.35">
      <c r="A338" s="100"/>
      <c r="B338" s="95"/>
      <c r="C338" s="95"/>
      <c r="D338" s="95"/>
      <c r="E338" s="95"/>
      <c r="F338" s="95"/>
      <c r="G338" s="95"/>
    </row>
    <row r="339" spans="1:7" x14ac:dyDescent="0.35">
      <c r="A339" s="100"/>
      <c r="B339" s="95"/>
      <c r="C339" s="95"/>
      <c r="D339" s="95"/>
      <c r="E339" s="95"/>
      <c r="F339" s="95"/>
      <c r="G339" s="95"/>
    </row>
    <row r="340" spans="1:7" x14ac:dyDescent="0.35">
      <c r="A340" s="100"/>
      <c r="B340" s="95"/>
      <c r="C340" s="95"/>
      <c r="D340" s="95"/>
      <c r="E340" s="95"/>
      <c r="F340" s="95"/>
      <c r="G340" s="95"/>
    </row>
    <row r="341" spans="1:7" x14ac:dyDescent="0.35">
      <c r="A341" s="100"/>
      <c r="B341" s="95"/>
      <c r="C341" s="95"/>
      <c r="D341" s="95"/>
      <c r="E341" s="95"/>
      <c r="F341" s="95"/>
      <c r="G341" s="95"/>
    </row>
    <row r="342" spans="1:7" x14ac:dyDescent="0.35">
      <c r="A342" s="100"/>
      <c r="B342" s="95"/>
      <c r="C342" s="95"/>
      <c r="D342" s="95"/>
      <c r="E342" s="95"/>
      <c r="F342" s="95"/>
      <c r="G342" s="95"/>
    </row>
    <row r="343" spans="1:7" x14ac:dyDescent="0.35">
      <c r="A343" s="100"/>
      <c r="B343" s="95"/>
      <c r="C343" s="95"/>
      <c r="D343" s="95"/>
      <c r="E343" s="95"/>
      <c r="F343" s="95"/>
      <c r="G343" s="95"/>
    </row>
    <row r="344" spans="1:7" x14ac:dyDescent="0.35">
      <c r="A344" s="100"/>
      <c r="B344" s="95"/>
      <c r="C344" s="95"/>
      <c r="D344" s="95"/>
      <c r="E344" s="95"/>
      <c r="F344" s="95"/>
      <c r="G344" s="95"/>
    </row>
    <row r="345" spans="1:7" x14ac:dyDescent="0.35">
      <c r="A345" s="100"/>
      <c r="B345" s="95"/>
      <c r="C345" s="95"/>
      <c r="D345" s="95"/>
      <c r="E345" s="95"/>
      <c r="F345" s="95"/>
      <c r="G345" s="95"/>
    </row>
    <row r="346" spans="1:7" x14ac:dyDescent="0.35">
      <c r="A346" s="100"/>
      <c r="B346" s="95"/>
      <c r="C346" s="95"/>
      <c r="D346" s="95"/>
      <c r="E346" s="95"/>
      <c r="F346" s="95"/>
      <c r="G346" s="95"/>
    </row>
    <row r="347" spans="1:7" x14ac:dyDescent="0.35">
      <c r="A347" s="100"/>
      <c r="B347" s="95"/>
      <c r="C347" s="95"/>
      <c r="D347" s="95"/>
      <c r="E347" s="95"/>
      <c r="F347" s="95"/>
      <c r="G347" s="95"/>
    </row>
    <row r="348" spans="1:7" x14ac:dyDescent="0.35">
      <c r="A348" s="100"/>
      <c r="B348" s="95"/>
      <c r="C348" s="95"/>
      <c r="D348" s="95"/>
      <c r="E348" s="95"/>
      <c r="F348" s="95"/>
      <c r="G348" s="95"/>
    </row>
    <row r="349" spans="1:7" x14ac:dyDescent="0.35">
      <c r="A349" s="100"/>
      <c r="B349" s="95"/>
      <c r="C349" s="95"/>
      <c r="D349" s="95"/>
      <c r="E349" s="95"/>
      <c r="F349" s="95"/>
      <c r="G349" s="95"/>
    </row>
    <row r="350" spans="1:7" x14ac:dyDescent="0.35">
      <c r="A350" s="100"/>
      <c r="B350" s="95"/>
      <c r="C350" s="95"/>
      <c r="D350" s="95"/>
      <c r="E350" s="95"/>
      <c r="F350" s="95"/>
      <c r="G350" s="95"/>
    </row>
    <row r="351" spans="1:7" x14ac:dyDescent="0.35">
      <c r="A351" s="100"/>
      <c r="B351" s="95"/>
      <c r="C351" s="95"/>
      <c r="D351" s="95"/>
      <c r="E351" s="95"/>
      <c r="F351" s="95"/>
      <c r="G351" s="95"/>
    </row>
    <row r="352" spans="1:7" x14ac:dyDescent="0.35">
      <c r="A352" s="100"/>
      <c r="B352" s="95"/>
      <c r="C352" s="95"/>
      <c r="D352" s="95"/>
      <c r="E352" s="95"/>
      <c r="F352" s="95"/>
      <c r="G352" s="95"/>
    </row>
    <row r="353" spans="1:7" x14ac:dyDescent="0.35">
      <c r="A353" s="100"/>
      <c r="B353" s="95"/>
      <c r="C353" s="95"/>
      <c r="D353" s="95"/>
      <c r="E353" s="95"/>
      <c r="F353" s="95"/>
      <c r="G353" s="95"/>
    </row>
    <row r="354" spans="1:7" x14ac:dyDescent="0.35">
      <c r="A354" s="100"/>
      <c r="B354" s="95"/>
      <c r="C354" s="95"/>
      <c r="D354" s="95"/>
      <c r="E354" s="95"/>
      <c r="F354" s="95"/>
      <c r="G354" s="95"/>
    </row>
    <row r="355" spans="1:7" x14ac:dyDescent="0.35">
      <c r="A355" s="100"/>
      <c r="B355" s="95"/>
      <c r="C355" s="95"/>
      <c r="D355" s="95"/>
      <c r="E355" s="95"/>
      <c r="F355" s="95"/>
      <c r="G355" s="95"/>
    </row>
    <row r="356" spans="1:7" x14ac:dyDescent="0.35">
      <c r="A356" s="100"/>
      <c r="B356" s="95"/>
      <c r="C356" s="95"/>
      <c r="D356" s="95"/>
      <c r="E356" s="95"/>
      <c r="F356" s="95"/>
      <c r="G356" s="95"/>
    </row>
    <row r="357" spans="1:7" x14ac:dyDescent="0.35">
      <c r="A357" s="100"/>
      <c r="B357" s="95"/>
      <c r="C357" s="95"/>
      <c r="D357" s="95"/>
      <c r="E357" s="95"/>
      <c r="F357" s="95"/>
      <c r="G357" s="95"/>
    </row>
    <row r="358" spans="1:7" x14ac:dyDescent="0.35">
      <c r="A358" s="100"/>
      <c r="B358" s="95"/>
      <c r="C358" s="95"/>
      <c r="D358" s="95"/>
      <c r="E358" s="95"/>
      <c r="F358" s="95"/>
      <c r="G358" s="95"/>
    </row>
    <row r="359" spans="1:7" x14ac:dyDescent="0.35">
      <c r="A359" s="100"/>
      <c r="B359" s="95"/>
      <c r="C359" s="95"/>
      <c r="D359" s="95"/>
      <c r="E359" s="95"/>
      <c r="F359" s="95"/>
      <c r="G359" s="95"/>
    </row>
    <row r="360" spans="1:7" x14ac:dyDescent="0.35">
      <c r="A360" s="100"/>
      <c r="B360" s="95"/>
      <c r="C360" s="95"/>
      <c r="D360" s="95"/>
      <c r="E360" s="95"/>
      <c r="F360" s="95"/>
      <c r="G360" s="95"/>
    </row>
    <row r="361" spans="1:7" x14ac:dyDescent="0.35">
      <c r="A361" s="100"/>
      <c r="B361" s="95"/>
      <c r="C361" s="95"/>
      <c r="D361" s="95"/>
      <c r="E361" s="95"/>
      <c r="F361" s="95"/>
      <c r="G361" s="95"/>
    </row>
    <row r="362" spans="1:7" x14ac:dyDescent="0.35">
      <c r="A362" s="100"/>
      <c r="B362" s="95"/>
      <c r="C362" s="95"/>
      <c r="D362" s="95"/>
      <c r="E362" s="95"/>
      <c r="F362" s="95"/>
      <c r="G362" s="95"/>
    </row>
    <row r="363" spans="1:7" x14ac:dyDescent="0.35">
      <c r="A363" s="100"/>
      <c r="B363" s="95"/>
      <c r="C363" s="95"/>
      <c r="D363" s="95"/>
      <c r="E363" s="95"/>
      <c r="F363" s="95"/>
      <c r="G363" s="95"/>
    </row>
    <row r="364" spans="1:7" x14ac:dyDescent="0.35">
      <c r="A364" s="100"/>
      <c r="B364" s="95"/>
      <c r="C364" s="95"/>
      <c r="D364" s="95"/>
      <c r="E364" s="95"/>
      <c r="F364" s="95"/>
      <c r="G364" s="95"/>
    </row>
    <row r="365" spans="1:7" x14ac:dyDescent="0.35">
      <c r="A365" s="100"/>
      <c r="B365" s="95"/>
      <c r="C365" s="95"/>
      <c r="D365" s="95"/>
      <c r="E365" s="95"/>
      <c r="F365" s="95"/>
      <c r="G365" s="95"/>
    </row>
    <row r="366" spans="1:7" x14ac:dyDescent="0.35">
      <c r="A366" s="100"/>
      <c r="B366" s="95"/>
      <c r="C366" s="95"/>
      <c r="D366" s="95"/>
      <c r="E366" s="95"/>
      <c r="F366" s="95"/>
      <c r="G366" s="95"/>
    </row>
    <row r="367" spans="1:7" x14ac:dyDescent="0.35">
      <c r="A367" s="100"/>
      <c r="B367" s="95"/>
      <c r="C367" s="95"/>
      <c r="D367" s="95"/>
      <c r="E367" s="95"/>
      <c r="F367" s="95"/>
      <c r="G367" s="95"/>
    </row>
    <row r="368" spans="1:7" x14ac:dyDescent="0.35">
      <c r="A368" s="100"/>
      <c r="B368" s="95"/>
      <c r="C368" s="95"/>
      <c r="D368" s="95"/>
      <c r="E368" s="95"/>
      <c r="F368" s="95"/>
      <c r="G368" s="95"/>
    </row>
    <row r="369" spans="1:7" x14ac:dyDescent="0.35">
      <c r="A369" s="100"/>
      <c r="B369" s="95"/>
      <c r="C369" s="95"/>
      <c r="D369" s="95"/>
      <c r="E369" s="95"/>
      <c r="F369" s="95"/>
      <c r="G369" s="95"/>
    </row>
    <row r="370" spans="1:7" x14ac:dyDescent="0.35">
      <c r="A370" s="100"/>
      <c r="B370" s="95"/>
      <c r="C370" s="95"/>
      <c r="D370" s="95"/>
      <c r="E370" s="95"/>
      <c r="F370" s="95"/>
      <c r="G370" s="95"/>
    </row>
    <row r="371" spans="1:7" x14ac:dyDescent="0.35">
      <c r="A371" s="100"/>
      <c r="B371" s="95"/>
      <c r="C371" s="95"/>
      <c r="D371" s="95"/>
      <c r="E371" s="95"/>
      <c r="F371" s="95"/>
      <c r="G371" s="95"/>
    </row>
    <row r="372" spans="1:7" x14ac:dyDescent="0.35">
      <c r="A372" s="100"/>
      <c r="B372" s="95"/>
      <c r="C372" s="95"/>
      <c r="D372" s="95"/>
      <c r="E372" s="95"/>
      <c r="F372" s="95"/>
      <c r="G372" s="95"/>
    </row>
    <row r="373" spans="1:7" x14ac:dyDescent="0.35">
      <c r="A373" s="100"/>
      <c r="B373" s="95"/>
      <c r="C373" s="95"/>
      <c r="D373" s="95"/>
      <c r="E373" s="95"/>
      <c r="F373" s="95"/>
      <c r="G373" s="95"/>
    </row>
    <row r="374" spans="1:7" x14ac:dyDescent="0.35">
      <c r="A374" s="100"/>
      <c r="B374" s="95"/>
      <c r="C374" s="95"/>
      <c r="D374" s="95"/>
      <c r="E374" s="95"/>
      <c r="F374" s="95"/>
      <c r="G374" s="95"/>
    </row>
    <row r="375" spans="1:7" x14ac:dyDescent="0.35">
      <c r="A375" s="100"/>
      <c r="B375" s="95"/>
      <c r="C375" s="95"/>
      <c r="D375" s="95"/>
      <c r="E375" s="95"/>
      <c r="F375" s="95"/>
      <c r="G375" s="95"/>
    </row>
    <row r="376" spans="1:7" x14ac:dyDescent="0.35">
      <c r="A376" s="100"/>
      <c r="B376" s="95"/>
      <c r="C376" s="95"/>
      <c r="D376" s="95"/>
      <c r="E376" s="95"/>
      <c r="F376" s="95"/>
      <c r="G376" s="95"/>
    </row>
    <row r="377" spans="1:7" x14ac:dyDescent="0.35">
      <c r="A377" s="100"/>
      <c r="B377" s="95"/>
      <c r="C377" s="95"/>
      <c r="D377" s="95"/>
      <c r="E377" s="95"/>
      <c r="F377" s="95"/>
      <c r="G377" s="95"/>
    </row>
    <row r="378" spans="1:7" x14ac:dyDescent="0.35">
      <c r="A378" s="100"/>
      <c r="B378" s="95"/>
      <c r="C378" s="95"/>
      <c r="D378" s="95"/>
      <c r="E378" s="95"/>
      <c r="F378" s="95"/>
      <c r="G378" s="95"/>
    </row>
    <row r="379" spans="1:7" x14ac:dyDescent="0.35">
      <c r="A379" s="100"/>
      <c r="B379" s="95"/>
      <c r="C379" s="95"/>
      <c r="D379" s="95"/>
      <c r="E379" s="95"/>
      <c r="F379" s="95"/>
      <c r="G379" s="95"/>
    </row>
    <row r="380" spans="1:7" x14ac:dyDescent="0.35">
      <c r="A380" s="100"/>
      <c r="B380" s="95"/>
      <c r="C380" s="95"/>
      <c r="D380" s="95"/>
      <c r="E380" s="95"/>
      <c r="F380" s="95"/>
      <c r="G380" s="95"/>
    </row>
    <row r="381" spans="1:7" x14ac:dyDescent="0.35">
      <c r="A381" s="100"/>
      <c r="B381" s="95"/>
      <c r="C381" s="95"/>
      <c r="D381" s="95"/>
      <c r="E381" s="95"/>
      <c r="F381" s="95"/>
      <c r="G381" s="95"/>
    </row>
    <row r="382" spans="1:7" x14ac:dyDescent="0.35">
      <c r="A382" s="100"/>
      <c r="B382" s="95"/>
      <c r="C382" s="95"/>
      <c r="D382" s="95"/>
      <c r="E382" s="95"/>
      <c r="F382" s="95"/>
      <c r="G382" s="95"/>
    </row>
    <row r="383" spans="1:7" x14ac:dyDescent="0.35">
      <c r="A383" s="100"/>
      <c r="B383" s="95"/>
      <c r="C383" s="95"/>
      <c r="D383" s="95"/>
      <c r="E383" s="95"/>
      <c r="F383" s="95"/>
      <c r="G383" s="95"/>
    </row>
    <row r="384" spans="1:7" x14ac:dyDescent="0.35">
      <c r="A384" s="100"/>
      <c r="B384" s="95"/>
      <c r="C384" s="95"/>
      <c r="D384" s="95"/>
      <c r="E384" s="95"/>
      <c r="F384" s="95"/>
      <c r="G384" s="95"/>
    </row>
    <row r="385" spans="1:7" x14ac:dyDescent="0.35">
      <c r="A385" s="100"/>
      <c r="B385" s="95"/>
      <c r="C385" s="95"/>
      <c r="D385" s="95"/>
      <c r="E385" s="95"/>
      <c r="F385" s="95"/>
      <c r="G385" s="95"/>
    </row>
    <row r="386" spans="1:7" x14ac:dyDescent="0.35">
      <c r="A386" s="100"/>
      <c r="B386" s="95"/>
      <c r="C386" s="95"/>
      <c r="D386" s="95"/>
      <c r="E386" s="95"/>
      <c r="F386" s="95"/>
      <c r="G386" s="95"/>
    </row>
    <row r="387" spans="1:7" x14ac:dyDescent="0.35">
      <c r="A387" s="100"/>
      <c r="B387" s="95"/>
      <c r="C387" s="95"/>
      <c r="D387" s="95"/>
      <c r="E387" s="95"/>
      <c r="F387" s="95"/>
      <c r="G387" s="95"/>
    </row>
    <row r="388" spans="1:7" x14ac:dyDescent="0.35">
      <c r="A388" s="100"/>
      <c r="B388" s="95"/>
      <c r="C388" s="95"/>
      <c r="D388" s="95"/>
      <c r="E388" s="95"/>
      <c r="F388" s="95"/>
      <c r="G388" s="95"/>
    </row>
    <row r="389" spans="1:7" x14ac:dyDescent="0.35">
      <c r="A389" s="100"/>
      <c r="B389" s="95"/>
      <c r="C389" s="95"/>
      <c r="D389" s="95"/>
      <c r="E389" s="95"/>
      <c r="F389" s="95"/>
      <c r="G389" s="95"/>
    </row>
    <row r="390" spans="1:7" x14ac:dyDescent="0.35">
      <c r="A390" s="100"/>
      <c r="B390" s="95"/>
      <c r="C390" s="95"/>
      <c r="D390" s="95"/>
      <c r="E390" s="95"/>
      <c r="F390" s="95"/>
      <c r="G390" s="95"/>
    </row>
    <row r="391" spans="1:7" x14ac:dyDescent="0.35">
      <c r="A391" s="100"/>
      <c r="B391" s="95"/>
      <c r="C391" s="95"/>
      <c r="D391" s="95"/>
      <c r="E391" s="95"/>
      <c r="F391" s="95"/>
      <c r="G391" s="95"/>
    </row>
    <row r="392" spans="1:7" x14ac:dyDescent="0.35">
      <c r="A392" s="100"/>
      <c r="B392" s="95"/>
      <c r="C392" s="95"/>
      <c r="D392" s="95"/>
      <c r="E392" s="95"/>
      <c r="F392" s="95"/>
      <c r="G392" s="95"/>
    </row>
    <row r="393" spans="1:7" x14ac:dyDescent="0.35">
      <c r="A393" s="100"/>
      <c r="B393" s="95"/>
      <c r="C393" s="95"/>
      <c r="D393" s="95"/>
      <c r="E393" s="95"/>
      <c r="F393" s="95"/>
      <c r="G393" s="95"/>
    </row>
    <row r="394" spans="1:7" x14ac:dyDescent="0.35">
      <c r="A394" s="100"/>
      <c r="B394" s="95"/>
      <c r="C394" s="95"/>
      <c r="D394" s="95"/>
      <c r="E394" s="95"/>
      <c r="F394" s="95"/>
      <c r="G394" s="95"/>
    </row>
    <row r="395" spans="1:7" x14ac:dyDescent="0.35">
      <c r="A395" s="100"/>
      <c r="B395" s="95"/>
      <c r="C395" s="95"/>
      <c r="D395" s="95"/>
      <c r="E395" s="95"/>
      <c r="F395" s="95"/>
      <c r="G395" s="95"/>
    </row>
    <row r="396" spans="1:7" x14ac:dyDescent="0.35">
      <c r="A396" s="100"/>
      <c r="B396" s="95"/>
      <c r="C396" s="95"/>
      <c r="D396" s="95"/>
      <c r="E396" s="95"/>
      <c r="F396" s="95"/>
      <c r="G396" s="95"/>
    </row>
    <row r="397" spans="1:7" x14ac:dyDescent="0.35">
      <c r="A397" s="100"/>
      <c r="B397" s="95"/>
      <c r="C397" s="95"/>
      <c r="D397" s="95"/>
      <c r="E397" s="95"/>
      <c r="F397" s="95"/>
      <c r="G397" s="95"/>
    </row>
    <row r="398" spans="1:7" x14ac:dyDescent="0.35">
      <c r="A398" s="100"/>
      <c r="B398" s="95"/>
      <c r="C398" s="95"/>
      <c r="D398" s="95"/>
      <c r="E398" s="95"/>
      <c r="F398" s="95"/>
      <c r="G398" s="95"/>
    </row>
    <row r="399" spans="1:7" x14ac:dyDescent="0.35">
      <c r="A399" s="100"/>
      <c r="B399" s="95"/>
      <c r="C399" s="95"/>
      <c r="D399" s="95"/>
      <c r="E399" s="95"/>
      <c r="F399" s="95"/>
      <c r="G399" s="95"/>
    </row>
    <row r="400" spans="1:7" x14ac:dyDescent="0.35">
      <c r="A400" s="100"/>
      <c r="B400" s="95"/>
      <c r="C400" s="95"/>
      <c r="D400" s="95"/>
      <c r="E400" s="95"/>
      <c r="F400" s="95"/>
      <c r="G400" s="95"/>
    </row>
    <row r="401" spans="1:7" x14ac:dyDescent="0.35">
      <c r="A401" s="100"/>
      <c r="B401" s="95"/>
      <c r="C401" s="95"/>
      <c r="D401" s="95"/>
      <c r="E401" s="95"/>
      <c r="F401" s="95"/>
      <c r="G401" s="95"/>
    </row>
    <row r="402" spans="1:7" x14ac:dyDescent="0.35">
      <c r="A402" s="100"/>
      <c r="B402" s="95"/>
      <c r="C402" s="95"/>
      <c r="D402" s="95"/>
      <c r="E402" s="95"/>
      <c r="F402" s="95"/>
      <c r="G402" s="95"/>
    </row>
    <row r="403" spans="1:7" x14ac:dyDescent="0.35">
      <c r="A403" s="100"/>
      <c r="B403" s="95"/>
      <c r="C403" s="95"/>
      <c r="D403" s="95"/>
      <c r="E403" s="95"/>
      <c r="F403" s="95"/>
      <c r="G403" s="95"/>
    </row>
    <row r="404" spans="1:7" x14ac:dyDescent="0.35">
      <c r="A404" s="100"/>
      <c r="B404" s="95"/>
      <c r="C404" s="95"/>
      <c r="D404" s="95"/>
      <c r="E404" s="95"/>
      <c r="F404" s="95"/>
      <c r="G404" s="95"/>
    </row>
    <row r="405" spans="1:7" x14ac:dyDescent="0.35">
      <c r="A405" s="100"/>
      <c r="B405" s="95"/>
      <c r="C405" s="95"/>
      <c r="D405" s="95"/>
      <c r="E405" s="95"/>
      <c r="F405" s="95"/>
      <c r="G405" s="95"/>
    </row>
    <row r="406" spans="1:7" x14ac:dyDescent="0.35">
      <c r="A406" s="100"/>
      <c r="B406" s="95"/>
      <c r="C406" s="95"/>
      <c r="D406" s="95"/>
      <c r="E406" s="95"/>
      <c r="F406" s="95"/>
      <c r="G406" s="95"/>
    </row>
    <row r="407" spans="1:7" x14ac:dyDescent="0.35">
      <c r="A407" s="100"/>
      <c r="B407" s="95"/>
      <c r="C407" s="95"/>
      <c r="D407" s="95"/>
      <c r="E407" s="95"/>
      <c r="F407" s="95"/>
      <c r="G407" s="95"/>
    </row>
    <row r="408" spans="1:7" x14ac:dyDescent="0.35">
      <c r="A408" s="100"/>
      <c r="B408" s="95"/>
      <c r="C408" s="95"/>
      <c r="D408" s="95"/>
      <c r="E408" s="95"/>
      <c r="F408" s="95"/>
      <c r="G408" s="95"/>
    </row>
    <row r="409" spans="1:7" x14ac:dyDescent="0.35">
      <c r="A409" s="100"/>
      <c r="B409" s="95"/>
      <c r="C409" s="95"/>
      <c r="D409" s="95"/>
      <c r="E409" s="95"/>
      <c r="F409" s="95"/>
      <c r="G409" s="95"/>
    </row>
    <row r="410" spans="1:7" x14ac:dyDescent="0.35">
      <c r="A410" s="100"/>
      <c r="B410" s="95"/>
      <c r="C410" s="95"/>
      <c r="D410" s="95"/>
      <c r="E410" s="95"/>
      <c r="F410" s="95"/>
      <c r="G410" s="95"/>
    </row>
    <row r="411" spans="1:7" x14ac:dyDescent="0.35">
      <c r="A411" s="100"/>
      <c r="B411" s="95"/>
      <c r="C411" s="95"/>
      <c r="D411" s="95"/>
      <c r="E411" s="95"/>
      <c r="F411" s="95"/>
      <c r="G411" s="95"/>
    </row>
    <row r="412" spans="1:7" x14ac:dyDescent="0.35">
      <c r="A412" s="100"/>
      <c r="B412" s="95"/>
      <c r="C412" s="95"/>
      <c r="D412" s="95"/>
      <c r="E412" s="95"/>
      <c r="F412" s="95"/>
      <c r="G412" s="95"/>
    </row>
    <row r="413" spans="1:7" x14ac:dyDescent="0.35">
      <c r="A413" s="100"/>
      <c r="B413" s="95"/>
      <c r="C413" s="95"/>
      <c r="D413" s="95"/>
      <c r="E413" s="95"/>
      <c r="F413" s="95"/>
      <c r="G413" s="95"/>
    </row>
    <row r="414" spans="1:7" x14ac:dyDescent="0.35">
      <c r="A414" s="100"/>
      <c r="B414" s="95"/>
      <c r="C414" s="95"/>
      <c r="D414" s="95"/>
      <c r="E414" s="95"/>
      <c r="F414" s="95"/>
      <c r="G414" s="95"/>
    </row>
    <row r="415" spans="1:7" x14ac:dyDescent="0.35">
      <c r="A415" s="100"/>
      <c r="B415" s="95"/>
      <c r="C415" s="95"/>
      <c r="D415" s="95"/>
      <c r="E415" s="95"/>
      <c r="F415" s="95"/>
      <c r="G415" s="95"/>
    </row>
    <row r="416" spans="1:7" x14ac:dyDescent="0.35">
      <c r="A416" s="100"/>
      <c r="B416" s="95"/>
      <c r="C416" s="95"/>
      <c r="D416" s="95"/>
      <c r="E416" s="95"/>
      <c r="F416" s="95"/>
      <c r="G416" s="95"/>
    </row>
    <row r="417" spans="1:7" x14ac:dyDescent="0.35">
      <c r="A417" s="100"/>
      <c r="B417" s="95"/>
      <c r="C417" s="95"/>
      <c r="D417" s="95"/>
      <c r="E417" s="95"/>
      <c r="F417" s="95"/>
      <c r="G417" s="95"/>
    </row>
    <row r="418" spans="1:7" x14ac:dyDescent="0.35">
      <c r="A418" s="100"/>
      <c r="B418" s="95"/>
      <c r="C418" s="95"/>
      <c r="D418" s="95"/>
      <c r="E418" s="95"/>
      <c r="F418" s="95"/>
      <c r="G418" s="95"/>
    </row>
    <row r="419" spans="1:7" x14ac:dyDescent="0.35">
      <c r="A419" s="100"/>
      <c r="B419" s="95"/>
      <c r="C419" s="95"/>
      <c r="D419" s="95"/>
      <c r="E419" s="95"/>
      <c r="F419" s="95"/>
      <c r="G419" s="95"/>
    </row>
    <row r="420" spans="1:7" x14ac:dyDescent="0.35">
      <c r="A420" s="100"/>
      <c r="B420" s="95"/>
      <c r="C420" s="95"/>
      <c r="D420" s="95"/>
      <c r="E420" s="95"/>
      <c r="F420" s="95"/>
      <c r="G420" s="95"/>
    </row>
    <row r="421" spans="1:7" x14ac:dyDescent="0.35">
      <c r="A421" s="100"/>
      <c r="B421" s="95"/>
      <c r="C421" s="95"/>
      <c r="D421" s="95"/>
      <c r="E421" s="95"/>
      <c r="F421" s="95"/>
      <c r="G421" s="95"/>
    </row>
    <row r="422" spans="1:7" x14ac:dyDescent="0.35">
      <c r="A422" s="100"/>
      <c r="B422" s="95"/>
      <c r="C422" s="95"/>
      <c r="D422" s="95"/>
      <c r="E422" s="95"/>
      <c r="F422" s="95"/>
      <c r="G422" s="95"/>
    </row>
    <row r="423" spans="1:7" x14ac:dyDescent="0.35">
      <c r="A423" s="100"/>
      <c r="B423" s="95"/>
      <c r="C423" s="95"/>
      <c r="D423" s="95"/>
      <c r="E423" s="95"/>
      <c r="F423" s="95"/>
      <c r="G423" s="95"/>
    </row>
    <row r="424" spans="1:7" x14ac:dyDescent="0.35">
      <c r="A424" s="100"/>
      <c r="B424" s="95"/>
      <c r="C424" s="95"/>
      <c r="D424" s="95"/>
      <c r="E424" s="95"/>
      <c r="F424" s="95"/>
      <c r="G424" s="95"/>
    </row>
    <row r="425" spans="1:7" x14ac:dyDescent="0.35">
      <c r="A425" s="100"/>
      <c r="B425" s="95"/>
      <c r="C425" s="95"/>
      <c r="D425" s="95"/>
      <c r="E425" s="95"/>
      <c r="F425" s="95"/>
      <c r="G425" s="95"/>
    </row>
    <row r="426" spans="1:7" x14ac:dyDescent="0.35">
      <c r="A426" s="100"/>
      <c r="B426" s="95"/>
      <c r="C426" s="95"/>
      <c r="D426" s="95"/>
      <c r="E426" s="95"/>
      <c r="F426" s="95"/>
      <c r="G426" s="95"/>
    </row>
    <row r="427" spans="1:7" x14ac:dyDescent="0.35">
      <c r="A427" s="100"/>
      <c r="B427" s="95"/>
      <c r="C427" s="95"/>
      <c r="D427" s="95"/>
      <c r="E427" s="95"/>
      <c r="F427" s="95"/>
      <c r="G427" s="95"/>
    </row>
    <row r="428" spans="1:7" x14ac:dyDescent="0.35">
      <c r="A428" s="100"/>
      <c r="B428" s="95"/>
      <c r="C428" s="95"/>
      <c r="D428" s="95"/>
      <c r="E428" s="95"/>
      <c r="F428" s="95"/>
      <c r="G428" s="95"/>
    </row>
    <row r="429" spans="1:7" x14ac:dyDescent="0.35">
      <c r="A429" s="100"/>
      <c r="B429" s="95"/>
      <c r="C429" s="95"/>
      <c r="D429" s="95"/>
      <c r="E429" s="95"/>
      <c r="F429" s="95"/>
      <c r="G429" s="95"/>
    </row>
    <row r="430" spans="1:7" x14ac:dyDescent="0.35">
      <c r="A430" s="100"/>
      <c r="B430" s="95"/>
      <c r="C430" s="95"/>
      <c r="D430" s="95"/>
      <c r="E430" s="95"/>
      <c r="F430" s="95"/>
      <c r="G430" s="95"/>
    </row>
    <row r="431" spans="1:7" x14ac:dyDescent="0.35">
      <c r="A431" s="100"/>
      <c r="B431" s="95"/>
      <c r="C431" s="95"/>
      <c r="D431" s="95"/>
      <c r="E431" s="95"/>
      <c r="F431" s="95"/>
      <c r="G431" s="95"/>
    </row>
    <row r="432" spans="1:7" x14ac:dyDescent="0.35">
      <c r="A432" s="100"/>
      <c r="B432" s="95"/>
      <c r="C432" s="95"/>
      <c r="D432" s="95"/>
      <c r="E432" s="95"/>
      <c r="F432" s="95"/>
      <c r="G432" s="95"/>
    </row>
    <row r="433" spans="1:7" x14ac:dyDescent="0.35">
      <c r="A433" s="100"/>
      <c r="B433" s="95"/>
      <c r="C433" s="95"/>
      <c r="D433" s="95"/>
      <c r="E433" s="95"/>
      <c r="F433" s="95"/>
      <c r="G433" s="95"/>
    </row>
    <row r="434" spans="1:7" x14ac:dyDescent="0.35">
      <c r="A434" s="100"/>
      <c r="B434" s="95"/>
      <c r="C434" s="95"/>
      <c r="D434" s="95"/>
      <c r="E434" s="95"/>
      <c r="F434" s="95"/>
      <c r="G434" s="95"/>
    </row>
    <row r="435" spans="1:7" x14ac:dyDescent="0.35">
      <c r="A435" s="100"/>
      <c r="B435" s="95"/>
      <c r="C435" s="95"/>
      <c r="D435" s="95"/>
      <c r="E435" s="95"/>
      <c r="F435" s="95"/>
      <c r="G435" s="95"/>
    </row>
    <row r="436" spans="1:7" x14ac:dyDescent="0.35">
      <c r="A436" s="100"/>
      <c r="B436" s="95"/>
      <c r="C436" s="95"/>
      <c r="D436" s="95"/>
      <c r="E436" s="95"/>
      <c r="F436" s="95"/>
      <c r="G436" s="95"/>
    </row>
    <row r="437" spans="1:7" x14ac:dyDescent="0.35">
      <c r="A437" s="100"/>
      <c r="B437" s="95"/>
      <c r="C437" s="95"/>
      <c r="D437" s="95"/>
      <c r="E437" s="95"/>
      <c r="F437" s="95"/>
      <c r="G437" s="95"/>
    </row>
    <row r="438" spans="1:7" x14ac:dyDescent="0.35">
      <c r="A438" s="100"/>
      <c r="B438" s="95"/>
      <c r="C438" s="95"/>
      <c r="D438" s="95"/>
      <c r="E438" s="95"/>
      <c r="F438" s="95"/>
      <c r="G438" s="95"/>
    </row>
    <row r="439" spans="1:7" x14ac:dyDescent="0.35">
      <c r="A439" s="100"/>
      <c r="B439" s="95"/>
      <c r="C439" s="95"/>
      <c r="D439" s="95"/>
      <c r="E439" s="95"/>
      <c r="F439" s="95"/>
      <c r="G439" s="95"/>
    </row>
    <row r="440" spans="1:7" x14ac:dyDescent="0.35">
      <c r="A440" s="100"/>
      <c r="B440" s="95"/>
      <c r="C440" s="95"/>
      <c r="D440" s="95"/>
      <c r="E440" s="95"/>
      <c r="F440" s="95"/>
      <c r="G440" s="95"/>
    </row>
    <row r="441" spans="1:7" x14ac:dyDescent="0.35">
      <c r="A441" s="100"/>
      <c r="B441" s="95"/>
      <c r="C441" s="95"/>
      <c r="D441" s="95"/>
      <c r="E441" s="95"/>
      <c r="F441" s="95"/>
      <c r="G441" s="95"/>
    </row>
    <row r="442" spans="1:7" x14ac:dyDescent="0.35">
      <c r="A442" s="100"/>
      <c r="B442" s="95"/>
      <c r="C442" s="95"/>
      <c r="D442" s="95"/>
      <c r="E442" s="95"/>
      <c r="F442" s="95"/>
      <c r="G442" s="95"/>
    </row>
    <row r="443" spans="1:7" x14ac:dyDescent="0.35">
      <c r="A443" s="100"/>
      <c r="B443" s="95"/>
      <c r="C443" s="95"/>
      <c r="D443" s="95"/>
      <c r="E443" s="95"/>
      <c r="F443" s="95"/>
      <c r="G443" s="95"/>
    </row>
    <row r="444" spans="1:7" x14ac:dyDescent="0.35">
      <c r="A444" s="100"/>
      <c r="B444" s="95"/>
      <c r="C444" s="95"/>
      <c r="D444" s="95"/>
      <c r="E444" s="95"/>
      <c r="F444" s="95"/>
      <c r="G444" s="95"/>
    </row>
    <row r="445" spans="1:7" x14ac:dyDescent="0.35">
      <c r="A445" s="100"/>
      <c r="B445" s="95"/>
      <c r="C445" s="95"/>
      <c r="D445" s="95"/>
      <c r="E445" s="95"/>
      <c r="F445" s="95"/>
      <c r="G445" s="95"/>
    </row>
    <row r="446" spans="1:7" x14ac:dyDescent="0.35">
      <c r="A446" s="100"/>
      <c r="B446" s="95"/>
      <c r="C446" s="95"/>
      <c r="D446" s="95"/>
      <c r="E446" s="95"/>
      <c r="F446" s="95"/>
      <c r="G446" s="95"/>
    </row>
    <row r="447" spans="1:7" x14ac:dyDescent="0.35">
      <c r="A447" s="100"/>
      <c r="B447" s="95"/>
      <c r="C447" s="95"/>
      <c r="D447" s="95"/>
      <c r="E447" s="95"/>
      <c r="F447" s="95"/>
      <c r="G447" s="95"/>
    </row>
    <row r="448" spans="1:7" x14ac:dyDescent="0.35">
      <c r="A448" s="100"/>
      <c r="B448" s="95"/>
      <c r="C448" s="95"/>
      <c r="D448" s="95"/>
      <c r="E448" s="95"/>
      <c r="F448" s="95"/>
      <c r="G448" s="95"/>
    </row>
    <row r="449" spans="1:7" x14ac:dyDescent="0.35">
      <c r="A449" s="100"/>
      <c r="B449" s="95"/>
      <c r="C449" s="95"/>
      <c r="D449" s="95"/>
      <c r="E449" s="95"/>
      <c r="F449" s="95"/>
      <c r="G449" s="95"/>
    </row>
    <row r="450" spans="1:7" x14ac:dyDescent="0.35">
      <c r="A450" s="100"/>
      <c r="B450" s="95"/>
      <c r="C450" s="95"/>
      <c r="D450" s="95"/>
      <c r="E450" s="95"/>
      <c r="F450" s="95"/>
      <c r="G450" s="95"/>
    </row>
    <row r="451" spans="1:7" x14ac:dyDescent="0.35">
      <c r="A451" s="100"/>
      <c r="B451" s="95"/>
      <c r="C451" s="95"/>
      <c r="D451" s="95"/>
      <c r="E451" s="95"/>
      <c r="F451" s="95"/>
      <c r="G451" s="95"/>
    </row>
    <row r="452" spans="1:7" x14ac:dyDescent="0.35">
      <c r="A452" s="100"/>
      <c r="B452" s="95"/>
      <c r="C452" s="95"/>
      <c r="D452" s="95"/>
      <c r="E452" s="95"/>
      <c r="F452" s="95"/>
      <c r="G452" s="95"/>
    </row>
    <row r="453" spans="1:7" x14ac:dyDescent="0.35">
      <c r="A453" s="100"/>
      <c r="B453" s="95"/>
      <c r="C453" s="95"/>
      <c r="D453" s="95"/>
      <c r="E453" s="95"/>
      <c r="F453" s="95"/>
      <c r="G453" s="95"/>
    </row>
    <row r="454" spans="1:7" x14ac:dyDescent="0.35">
      <c r="A454" s="100"/>
      <c r="B454" s="95"/>
      <c r="C454" s="95"/>
      <c r="D454" s="95"/>
      <c r="E454" s="95"/>
      <c r="F454" s="95"/>
      <c r="G454" s="95"/>
    </row>
    <row r="455" spans="1:7" x14ac:dyDescent="0.35">
      <c r="A455" s="100"/>
      <c r="B455" s="95"/>
      <c r="C455" s="95"/>
      <c r="D455" s="95"/>
      <c r="E455" s="95"/>
      <c r="F455" s="95"/>
      <c r="G455" s="95"/>
    </row>
    <row r="456" spans="1:7" x14ac:dyDescent="0.35">
      <c r="A456" s="100"/>
      <c r="B456" s="95"/>
      <c r="C456" s="95"/>
      <c r="D456" s="95"/>
      <c r="E456" s="95"/>
      <c r="F456" s="95"/>
      <c r="G456" s="95"/>
    </row>
    <row r="457" spans="1:7" x14ac:dyDescent="0.35">
      <c r="A457" s="100"/>
      <c r="B457" s="95"/>
      <c r="C457" s="95"/>
      <c r="D457" s="95"/>
      <c r="E457" s="95"/>
      <c r="F457" s="95"/>
      <c r="G457" s="95"/>
    </row>
    <row r="458" spans="1:7" x14ac:dyDescent="0.35">
      <c r="A458" s="100"/>
      <c r="B458" s="95"/>
      <c r="C458" s="95"/>
      <c r="D458" s="95"/>
      <c r="E458" s="95"/>
      <c r="F458" s="95"/>
      <c r="G458" s="95"/>
    </row>
    <row r="459" spans="1:7" x14ac:dyDescent="0.35">
      <c r="A459" s="100"/>
      <c r="B459" s="95"/>
      <c r="C459" s="95"/>
      <c r="D459" s="95"/>
      <c r="E459" s="95"/>
      <c r="F459" s="95"/>
      <c r="G459" s="95"/>
    </row>
    <row r="460" spans="1:7" x14ac:dyDescent="0.35">
      <c r="A460" s="100"/>
      <c r="B460" s="95"/>
      <c r="C460" s="95"/>
      <c r="D460" s="95"/>
      <c r="E460" s="95"/>
      <c r="F460" s="95"/>
      <c r="G460" s="95"/>
    </row>
    <row r="461" spans="1:7" x14ac:dyDescent="0.35">
      <c r="A461" s="100"/>
      <c r="B461" s="95"/>
      <c r="C461" s="95"/>
      <c r="D461" s="95"/>
      <c r="E461" s="95"/>
      <c r="F461" s="95"/>
      <c r="G461" s="95"/>
    </row>
    <row r="462" spans="1:7" x14ac:dyDescent="0.35">
      <c r="A462" s="100"/>
      <c r="B462" s="95"/>
      <c r="C462" s="95"/>
      <c r="D462" s="95"/>
      <c r="E462" s="95"/>
      <c r="F462" s="95"/>
      <c r="G462" s="95"/>
    </row>
    <row r="463" spans="1:7" x14ac:dyDescent="0.35">
      <c r="A463" s="100"/>
      <c r="B463" s="95"/>
      <c r="C463" s="95"/>
      <c r="D463" s="95"/>
      <c r="E463" s="95"/>
      <c r="F463" s="95"/>
      <c r="G463" s="95"/>
    </row>
    <row r="464" spans="1:7" x14ac:dyDescent="0.35">
      <c r="A464" s="100"/>
      <c r="B464" s="95"/>
      <c r="C464" s="95"/>
      <c r="D464" s="95"/>
      <c r="E464" s="95"/>
      <c r="F464" s="95"/>
      <c r="G464" s="95"/>
    </row>
    <row r="465" spans="1:7" x14ac:dyDescent="0.35">
      <c r="A465" s="100"/>
      <c r="B465" s="95"/>
      <c r="C465" s="95"/>
      <c r="D465" s="95"/>
      <c r="E465" s="95"/>
      <c r="F465" s="95"/>
      <c r="G465" s="95"/>
    </row>
    <row r="466" spans="1:7" x14ac:dyDescent="0.35">
      <c r="A466" s="100"/>
      <c r="B466" s="95"/>
      <c r="C466" s="95"/>
      <c r="D466" s="95"/>
      <c r="E466" s="95"/>
      <c r="F466" s="95"/>
      <c r="G466" s="95"/>
    </row>
    <row r="467" spans="1:7" x14ac:dyDescent="0.35">
      <c r="A467" s="100"/>
      <c r="B467" s="95"/>
      <c r="C467" s="95"/>
      <c r="D467" s="95"/>
      <c r="E467" s="95"/>
      <c r="F467" s="95"/>
      <c r="G467" s="95"/>
    </row>
    <row r="468" spans="1:7" x14ac:dyDescent="0.35">
      <c r="A468" s="100"/>
      <c r="B468" s="95"/>
      <c r="C468" s="95"/>
      <c r="D468" s="95"/>
      <c r="E468" s="95"/>
      <c r="F468" s="95"/>
      <c r="G468" s="95"/>
    </row>
    <row r="469" spans="1:7" x14ac:dyDescent="0.35">
      <c r="A469" s="100"/>
      <c r="B469" s="95"/>
      <c r="C469" s="95"/>
      <c r="D469" s="95"/>
      <c r="E469" s="95"/>
      <c r="F469" s="95"/>
      <c r="G469" s="95"/>
    </row>
    <row r="470" spans="1:7" x14ac:dyDescent="0.35">
      <c r="A470" s="100"/>
      <c r="B470" s="95"/>
      <c r="C470" s="95"/>
      <c r="D470" s="95"/>
      <c r="E470" s="95"/>
      <c r="F470" s="95"/>
      <c r="G470" s="95"/>
    </row>
    <row r="471" spans="1:7" x14ac:dyDescent="0.35">
      <c r="A471" s="100"/>
      <c r="B471" s="95"/>
      <c r="C471" s="95"/>
      <c r="D471" s="95"/>
      <c r="E471" s="95"/>
      <c r="F471" s="95"/>
      <c r="G471" s="95"/>
    </row>
    <row r="472" spans="1:7" x14ac:dyDescent="0.35">
      <c r="A472" s="100"/>
      <c r="B472" s="95"/>
      <c r="C472" s="95"/>
      <c r="D472" s="95"/>
      <c r="E472" s="95"/>
      <c r="F472" s="95"/>
      <c r="G472" s="95"/>
    </row>
    <row r="473" spans="1:7" x14ac:dyDescent="0.35">
      <c r="A473" s="100"/>
      <c r="B473" s="95"/>
      <c r="C473" s="95"/>
      <c r="D473" s="95"/>
      <c r="E473" s="95"/>
      <c r="F473" s="95"/>
      <c r="G473" s="95"/>
    </row>
    <row r="474" spans="1:7" x14ac:dyDescent="0.35">
      <c r="A474" s="100"/>
      <c r="B474" s="95"/>
      <c r="C474" s="95"/>
      <c r="D474" s="95"/>
      <c r="E474" s="95"/>
      <c r="F474" s="95"/>
      <c r="G474" s="95"/>
    </row>
    <row r="475" spans="1:7" x14ac:dyDescent="0.35">
      <c r="A475" s="100"/>
      <c r="B475" s="95"/>
      <c r="C475" s="95"/>
      <c r="D475" s="95"/>
      <c r="E475" s="95"/>
      <c r="F475" s="95"/>
      <c r="G475" s="95"/>
    </row>
    <row r="476" spans="1:7" x14ac:dyDescent="0.35">
      <c r="A476" s="100"/>
      <c r="B476" s="95"/>
      <c r="C476" s="95"/>
      <c r="D476" s="95"/>
      <c r="E476" s="95"/>
      <c r="F476" s="95"/>
      <c r="G476" s="95"/>
    </row>
    <row r="477" spans="1:7" x14ac:dyDescent="0.35">
      <c r="A477" s="100"/>
      <c r="B477" s="95"/>
      <c r="C477" s="95"/>
      <c r="D477" s="95"/>
      <c r="E477" s="95"/>
      <c r="F477" s="95"/>
      <c r="G477" s="95"/>
    </row>
    <row r="478" spans="1:7" x14ac:dyDescent="0.35">
      <c r="A478" s="100"/>
      <c r="B478" s="95"/>
      <c r="C478" s="95"/>
      <c r="D478" s="95"/>
      <c r="E478" s="95"/>
      <c r="F478" s="95"/>
      <c r="G478" s="95"/>
    </row>
    <row r="479" spans="1:7" x14ac:dyDescent="0.35">
      <c r="A479" s="100"/>
      <c r="B479" s="95"/>
      <c r="C479" s="95"/>
      <c r="D479" s="95"/>
      <c r="E479" s="95"/>
      <c r="F479" s="95"/>
      <c r="G479" s="95"/>
    </row>
    <row r="480" spans="1:7" x14ac:dyDescent="0.35">
      <c r="A480" s="100"/>
      <c r="B480" s="95"/>
      <c r="C480" s="95"/>
      <c r="D480" s="95"/>
      <c r="E480" s="95"/>
      <c r="F480" s="95"/>
      <c r="G480" s="95"/>
    </row>
    <row r="481" spans="1:7" x14ac:dyDescent="0.35">
      <c r="A481" s="100"/>
      <c r="B481" s="95"/>
      <c r="C481" s="95"/>
      <c r="D481" s="95"/>
      <c r="E481" s="95"/>
      <c r="F481" s="95"/>
      <c r="G481" s="95"/>
    </row>
    <row r="482" spans="1:7" x14ac:dyDescent="0.35">
      <c r="A482" s="100"/>
      <c r="B482" s="95"/>
      <c r="C482" s="95"/>
      <c r="D482" s="95"/>
      <c r="E482" s="95"/>
      <c r="F482" s="95"/>
      <c r="G482" s="95"/>
    </row>
    <row r="483" spans="1:7" x14ac:dyDescent="0.35">
      <c r="A483" s="100"/>
      <c r="B483" s="95"/>
      <c r="C483" s="95"/>
      <c r="D483" s="95"/>
      <c r="E483" s="95"/>
      <c r="F483" s="95"/>
      <c r="G483" s="95"/>
    </row>
    <row r="484" spans="1:7" x14ac:dyDescent="0.35">
      <c r="A484" s="100"/>
      <c r="B484" s="95"/>
      <c r="C484" s="95"/>
      <c r="D484" s="95"/>
      <c r="E484" s="95"/>
      <c r="F484" s="95"/>
      <c r="G484" s="95"/>
    </row>
    <row r="485" spans="1:7" x14ac:dyDescent="0.35">
      <c r="A485" s="100"/>
      <c r="B485" s="95"/>
      <c r="C485" s="95"/>
      <c r="D485" s="95"/>
      <c r="E485" s="95"/>
      <c r="F485" s="95"/>
      <c r="G485" s="95"/>
    </row>
    <row r="486" spans="1:7" x14ac:dyDescent="0.35">
      <c r="A486" s="100"/>
      <c r="B486" s="95"/>
      <c r="C486" s="95"/>
      <c r="D486" s="95"/>
      <c r="E486" s="95"/>
      <c r="F486" s="95"/>
      <c r="G486" s="95"/>
    </row>
    <row r="487" spans="1:7" x14ac:dyDescent="0.35">
      <c r="A487" s="100"/>
      <c r="B487" s="95"/>
      <c r="C487" s="95"/>
      <c r="D487" s="95"/>
      <c r="E487" s="95"/>
      <c r="F487" s="95"/>
      <c r="G487" s="95"/>
    </row>
    <row r="488" spans="1:7" x14ac:dyDescent="0.35">
      <c r="A488" s="100"/>
      <c r="B488" s="95"/>
      <c r="C488" s="95"/>
      <c r="D488" s="95"/>
      <c r="E488" s="95"/>
      <c r="F488" s="95"/>
      <c r="G488" s="95"/>
    </row>
    <row r="489" spans="1:7" x14ac:dyDescent="0.35">
      <c r="A489" s="100"/>
      <c r="B489" s="95"/>
      <c r="C489" s="95"/>
      <c r="D489" s="95"/>
      <c r="E489" s="95"/>
      <c r="F489" s="95"/>
      <c r="G489" s="95"/>
    </row>
    <row r="490" spans="1:7" x14ac:dyDescent="0.35">
      <c r="A490" s="100"/>
      <c r="B490" s="95"/>
      <c r="C490" s="95"/>
      <c r="D490" s="95"/>
      <c r="E490" s="95"/>
      <c r="F490" s="95"/>
      <c r="G490" s="95"/>
    </row>
    <row r="491" spans="1:7" x14ac:dyDescent="0.35">
      <c r="A491" s="100"/>
      <c r="B491" s="95"/>
      <c r="C491" s="95"/>
      <c r="D491" s="95"/>
      <c r="E491" s="95"/>
      <c r="F491" s="95"/>
      <c r="G491" s="95"/>
    </row>
    <row r="492" spans="1:7" x14ac:dyDescent="0.35">
      <c r="A492" s="100"/>
      <c r="B492" s="95"/>
      <c r="C492" s="95"/>
      <c r="D492" s="95"/>
      <c r="E492" s="95"/>
      <c r="F492" s="95"/>
      <c r="G492" s="95"/>
    </row>
    <row r="493" spans="1:7" x14ac:dyDescent="0.35">
      <c r="A493" s="100"/>
      <c r="B493" s="95"/>
      <c r="C493" s="95"/>
      <c r="D493" s="95"/>
      <c r="E493" s="95"/>
      <c r="F493" s="95"/>
      <c r="G493" s="95"/>
    </row>
    <row r="494" spans="1:7" x14ac:dyDescent="0.35">
      <c r="A494" s="100"/>
      <c r="B494" s="95"/>
      <c r="C494" s="95"/>
      <c r="D494" s="95"/>
      <c r="E494" s="95"/>
      <c r="F494" s="95"/>
      <c r="G494" s="95"/>
    </row>
    <row r="495" spans="1:7" x14ac:dyDescent="0.35">
      <c r="A495" s="100"/>
      <c r="B495" s="95"/>
      <c r="C495" s="95"/>
      <c r="D495" s="95"/>
      <c r="E495" s="95"/>
      <c r="F495" s="95"/>
      <c r="G495" s="95"/>
    </row>
    <row r="496" spans="1:7" x14ac:dyDescent="0.35">
      <c r="A496" s="100"/>
      <c r="B496" s="95"/>
      <c r="C496" s="95"/>
      <c r="D496" s="95"/>
      <c r="E496" s="95"/>
      <c r="F496" s="95"/>
      <c r="G496" s="95"/>
    </row>
    <row r="497" spans="1:7" x14ac:dyDescent="0.35">
      <c r="A497" s="100"/>
      <c r="B497" s="95"/>
      <c r="C497" s="95"/>
      <c r="D497" s="95"/>
      <c r="E497" s="95"/>
      <c r="F497" s="95"/>
      <c r="G497" s="95"/>
    </row>
    <row r="498" spans="1:7" x14ac:dyDescent="0.35">
      <c r="A498" s="100"/>
      <c r="B498" s="95"/>
      <c r="C498" s="95"/>
      <c r="D498" s="95"/>
      <c r="E498" s="95"/>
      <c r="F498" s="95"/>
      <c r="G498" s="95"/>
    </row>
    <row r="499" spans="1:7" x14ac:dyDescent="0.35">
      <c r="A499" s="100"/>
      <c r="B499" s="95"/>
      <c r="C499" s="95"/>
      <c r="D499" s="95"/>
      <c r="E499" s="95"/>
      <c r="F499" s="95"/>
      <c r="G499" s="95"/>
    </row>
    <row r="500" spans="1:7" x14ac:dyDescent="0.35">
      <c r="A500" s="100"/>
      <c r="B500" s="95"/>
      <c r="C500" s="95"/>
      <c r="D500" s="95"/>
      <c r="E500" s="95"/>
      <c r="F500" s="95"/>
      <c r="G500" s="95"/>
    </row>
    <row r="501" spans="1:7" x14ac:dyDescent="0.35">
      <c r="A501" s="100"/>
      <c r="B501" s="95"/>
      <c r="C501" s="95"/>
      <c r="D501" s="95"/>
      <c r="E501" s="95"/>
      <c r="F501" s="95"/>
      <c r="G501" s="95"/>
    </row>
    <row r="502" spans="1:7" x14ac:dyDescent="0.35">
      <c r="A502" s="100"/>
      <c r="B502" s="95"/>
      <c r="C502" s="95"/>
      <c r="D502" s="95"/>
      <c r="E502" s="95"/>
      <c r="F502" s="95"/>
      <c r="G502" s="95"/>
    </row>
    <row r="503" spans="1:7" x14ac:dyDescent="0.35">
      <c r="A503" s="100"/>
      <c r="B503" s="95"/>
      <c r="C503" s="95"/>
      <c r="D503" s="95"/>
      <c r="E503" s="95"/>
      <c r="F503" s="95"/>
      <c r="G503" s="95"/>
    </row>
    <row r="504" spans="1:7" x14ac:dyDescent="0.35">
      <c r="A504" s="100"/>
      <c r="B504" s="95"/>
      <c r="C504" s="95"/>
      <c r="D504" s="95"/>
      <c r="E504" s="95"/>
      <c r="F504" s="95"/>
      <c r="G504" s="95"/>
    </row>
    <row r="505" spans="1:7" x14ac:dyDescent="0.35">
      <c r="A505" s="100"/>
      <c r="B505" s="95"/>
      <c r="C505" s="95"/>
      <c r="D505" s="95"/>
      <c r="E505" s="95"/>
      <c r="F505" s="95"/>
      <c r="G505" s="95"/>
    </row>
    <row r="506" spans="1:7" x14ac:dyDescent="0.35">
      <c r="A506" s="100"/>
      <c r="B506" s="95"/>
      <c r="C506" s="95"/>
      <c r="D506" s="95"/>
      <c r="E506" s="95"/>
      <c r="F506" s="95"/>
      <c r="G506" s="95"/>
    </row>
    <row r="507" spans="1:7" x14ac:dyDescent="0.35">
      <c r="A507" s="100"/>
      <c r="B507" s="95"/>
      <c r="C507" s="95"/>
      <c r="D507" s="95"/>
      <c r="E507" s="95"/>
      <c r="F507" s="95"/>
      <c r="G507" s="95"/>
    </row>
    <row r="508" spans="1:7" x14ac:dyDescent="0.35">
      <c r="A508" s="100"/>
      <c r="B508" s="95"/>
      <c r="C508" s="95"/>
      <c r="D508" s="95"/>
      <c r="E508" s="95"/>
      <c r="F508" s="95"/>
      <c r="G508" s="95"/>
    </row>
    <row r="509" spans="1:7" x14ac:dyDescent="0.35">
      <c r="A509" s="100"/>
      <c r="B509" s="95"/>
      <c r="C509" s="95"/>
      <c r="D509" s="95"/>
      <c r="E509" s="95"/>
      <c r="F509" s="95"/>
      <c r="G509" s="95"/>
    </row>
    <row r="510" spans="1:7" x14ac:dyDescent="0.35">
      <c r="A510" s="100"/>
      <c r="B510" s="95"/>
      <c r="C510" s="95"/>
      <c r="D510" s="95"/>
      <c r="E510" s="95"/>
      <c r="F510" s="95"/>
      <c r="G510" s="95"/>
    </row>
    <row r="511" spans="1:7" x14ac:dyDescent="0.35">
      <c r="A511" s="100"/>
      <c r="B511" s="95"/>
      <c r="C511" s="95"/>
      <c r="D511" s="95"/>
      <c r="E511" s="95"/>
      <c r="F511" s="95"/>
      <c r="G511" s="95"/>
    </row>
    <row r="512" spans="1:7" x14ac:dyDescent="0.35">
      <c r="A512" s="100"/>
      <c r="B512" s="95"/>
      <c r="C512" s="95"/>
      <c r="D512" s="95"/>
      <c r="E512" s="95"/>
      <c r="F512" s="95"/>
      <c r="G512" s="95"/>
    </row>
    <row r="513" spans="1:7" x14ac:dyDescent="0.35">
      <c r="A513" s="100"/>
      <c r="B513" s="95"/>
      <c r="C513" s="95"/>
      <c r="D513" s="95"/>
      <c r="E513" s="95"/>
      <c r="F513" s="95"/>
      <c r="G513" s="95"/>
    </row>
    <row r="514" spans="1:7" x14ac:dyDescent="0.35">
      <c r="A514" s="100"/>
      <c r="B514" s="95"/>
      <c r="C514" s="95"/>
      <c r="D514" s="95"/>
      <c r="E514" s="95"/>
      <c r="F514" s="95"/>
      <c r="G514" s="95"/>
    </row>
    <row r="515" spans="1:7" x14ac:dyDescent="0.35">
      <c r="A515" s="100"/>
      <c r="B515" s="95"/>
      <c r="C515" s="95"/>
      <c r="D515" s="95"/>
      <c r="E515" s="95"/>
      <c r="F515" s="95"/>
      <c r="G515" s="95"/>
    </row>
    <row r="516" spans="1:7" x14ac:dyDescent="0.35">
      <c r="A516" s="100"/>
      <c r="B516" s="95"/>
      <c r="C516" s="95"/>
      <c r="D516" s="95"/>
      <c r="E516" s="95"/>
      <c r="F516" s="95"/>
      <c r="G516" s="95"/>
    </row>
    <row r="517" spans="1:7" x14ac:dyDescent="0.35">
      <c r="A517" s="100"/>
      <c r="B517" s="95"/>
      <c r="C517" s="95"/>
      <c r="D517" s="95"/>
      <c r="E517" s="95"/>
      <c r="F517" s="95"/>
      <c r="G517" s="95"/>
    </row>
    <row r="518" spans="1:7" x14ac:dyDescent="0.35">
      <c r="A518" s="100"/>
      <c r="B518" s="95"/>
      <c r="C518" s="95"/>
      <c r="D518" s="95"/>
      <c r="E518" s="95"/>
      <c r="F518" s="95"/>
      <c r="G518" s="95"/>
    </row>
    <row r="519" spans="1:7" x14ac:dyDescent="0.35">
      <c r="A519" s="100"/>
      <c r="B519" s="95"/>
      <c r="C519" s="95"/>
      <c r="D519" s="95"/>
      <c r="E519" s="95"/>
      <c r="F519" s="95"/>
      <c r="G519" s="95"/>
    </row>
    <row r="520" spans="1:7" x14ac:dyDescent="0.35">
      <c r="A520" s="100"/>
      <c r="B520" s="95"/>
      <c r="C520" s="95"/>
      <c r="D520" s="95"/>
      <c r="E520" s="95"/>
      <c r="F520" s="95"/>
      <c r="G520" s="95"/>
    </row>
    <row r="521" spans="1:7" x14ac:dyDescent="0.35">
      <c r="A521" s="100"/>
      <c r="B521" s="95"/>
      <c r="C521" s="95"/>
      <c r="D521" s="95"/>
      <c r="E521" s="95"/>
      <c r="F521" s="95"/>
      <c r="G521" s="95"/>
    </row>
    <row r="522" spans="1:7" x14ac:dyDescent="0.35">
      <c r="A522" s="100"/>
      <c r="B522" s="95"/>
      <c r="C522" s="95"/>
      <c r="D522" s="95"/>
      <c r="E522" s="95"/>
      <c r="F522" s="95"/>
      <c r="G522" s="95"/>
    </row>
    <row r="523" spans="1:7" x14ac:dyDescent="0.35">
      <c r="A523" s="100"/>
      <c r="B523" s="95"/>
      <c r="C523" s="95"/>
      <c r="D523" s="95"/>
      <c r="E523" s="95"/>
      <c r="F523" s="95"/>
      <c r="G523" s="95"/>
    </row>
    <row r="524" spans="1:7" x14ac:dyDescent="0.35">
      <c r="A524" s="100"/>
      <c r="B524" s="95"/>
      <c r="C524" s="95"/>
      <c r="D524" s="95"/>
      <c r="E524" s="95"/>
      <c r="F524" s="95"/>
      <c r="G524" s="95"/>
    </row>
    <row r="525" spans="1:7" x14ac:dyDescent="0.35">
      <c r="A525" s="100"/>
      <c r="B525" s="95"/>
      <c r="C525" s="95"/>
      <c r="D525" s="95"/>
      <c r="E525" s="95"/>
      <c r="F525" s="95"/>
      <c r="G525" s="95"/>
    </row>
    <row r="526" spans="1:7" x14ac:dyDescent="0.35">
      <c r="A526" s="100"/>
      <c r="B526" s="95"/>
      <c r="C526" s="95"/>
      <c r="D526" s="95"/>
      <c r="E526" s="95"/>
      <c r="F526" s="95"/>
      <c r="G526" s="95"/>
    </row>
    <row r="527" spans="1:7" x14ac:dyDescent="0.35">
      <c r="A527" s="100"/>
      <c r="B527" s="95"/>
      <c r="C527" s="95"/>
      <c r="D527" s="95"/>
      <c r="E527" s="95"/>
      <c r="F527" s="95"/>
      <c r="G527" s="95"/>
    </row>
    <row r="528" spans="1:7" x14ac:dyDescent="0.35">
      <c r="A528" s="100"/>
      <c r="B528" s="95"/>
      <c r="C528" s="95"/>
      <c r="D528" s="95"/>
      <c r="E528" s="95"/>
      <c r="F528" s="95"/>
      <c r="G528" s="95"/>
    </row>
    <row r="529" spans="1:7" x14ac:dyDescent="0.35">
      <c r="A529" s="100"/>
      <c r="B529" s="95"/>
      <c r="C529" s="95"/>
      <c r="D529" s="95"/>
      <c r="E529" s="95"/>
      <c r="F529" s="95"/>
      <c r="G529" s="95"/>
    </row>
    <row r="530" spans="1:7" x14ac:dyDescent="0.35">
      <c r="A530" s="100"/>
      <c r="B530" s="95"/>
      <c r="C530" s="95"/>
      <c r="D530" s="95"/>
      <c r="E530" s="95"/>
      <c r="F530" s="95"/>
      <c r="G530" s="95"/>
    </row>
    <row r="531" spans="1:7" x14ac:dyDescent="0.35">
      <c r="A531" s="100"/>
      <c r="B531" s="95"/>
      <c r="C531" s="95"/>
      <c r="D531" s="95"/>
      <c r="E531" s="95"/>
      <c r="F531" s="95"/>
      <c r="G531" s="95"/>
    </row>
    <row r="532" spans="1:7" x14ac:dyDescent="0.35">
      <c r="A532" s="100"/>
      <c r="B532" s="95"/>
      <c r="C532" s="95"/>
      <c r="D532" s="95"/>
      <c r="E532" s="95"/>
      <c r="F532" s="95"/>
      <c r="G532" s="95"/>
    </row>
    <row r="533" spans="1:7" x14ac:dyDescent="0.35">
      <c r="A533" s="100"/>
      <c r="B533" s="95"/>
      <c r="C533" s="95"/>
      <c r="D533" s="95"/>
      <c r="E533" s="95"/>
      <c r="F533" s="95"/>
      <c r="G533" s="95"/>
    </row>
    <row r="534" spans="1:7" x14ac:dyDescent="0.35">
      <c r="A534" s="100"/>
      <c r="B534" s="95"/>
      <c r="C534" s="95"/>
      <c r="D534" s="95"/>
      <c r="E534" s="95"/>
      <c r="F534" s="95"/>
      <c r="G534" s="95"/>
    </row>
    <row r="535" spans="1:7" x14ac:dyDescent="0.35">
      <c r="A535" s="100"/>
      <c r="B535" s="95"/>
      <c r="C535" s="95"/>
      <c r="D535" s="95"/>
      <c r="E535" s="95"/>
      <c r="F535" s="95"/>
      <c r="G535" s="95"/>
    </row>
    <row r="536" spans="1:7" x14ac:dyDescent="0.35">
      <c r="A536" s="100"/>
      <c r="B536" s="95"/>
      <c r="C536" s="95"/>
      <c r="D536" s="95"/>
      <c r="E536" s="95"/>
      <c r="F536" s="95"/>
      <c r="G536" s="95"/>
    </row>
    <row r="537" spans="1:7" x14ac:dyDescent="0.35">
      <c r="A537" s="100"/>
      <c r="B537" s="95"/>
      <c r="C537" s="95"/>
      <c r="D537" s="95"/>
      <c r="E537" s="95"/>
      <c r="F537" s="95"/>
      <c r="G537" s="95"/>
    </row>
    <row r="538" spans="1:7" x14ac:dyDescent="0.35">
      <c r="A538" s="100"/>
      <c r="B538" s="95"/>
      <c r="C538" s="95"/>
      <c r="D538" s="95"/>
      <c r="E538" s="95"/>
      <c r="F538" s="95"/>
      <c r="G538" s="95"/>
    </row>
    <row r="539" spans="1:7" x14ac:dyDescent="0.35">
      <c r="A539" s="100"/>
      <c r="B539" s="95"/>
      <c r="C539" s="95"/>
      <c r="D539" s="95"/>
      <c r="E539" s="95"/>
      <c r="F539" s="95"/>
      <c r="G539" s="95"/>
    </row>
    <row r="540" spans="1:7" x14ac:dyDescent="0.35">
      <c r="A540" s="100"/>
      <c r="B540" s="95"/>
      <c r="C540" s="95"/>
      <c r="D540" s="95"/>
      <c r="E540" s="95"/>
      <c r="F540" s="95"/>
      <c r="G540" s="95"/>
    </row>
    <row r="541" spans="1:7" x14ac:dyDescent="0.35">
      <c r="A541" s="100"/>
      <c r="B541" s="95"/>
      <c r="C541" s="95"/>
      <c r="D541" s="95"/>
      <c r="E541" s="95"/>
      <c r="F541" s="95"/>
      <c r="G541" s="95"/>
    </row>
    <row r="542" spans="1:7" x14ac:dyDescent="0.35">
      <c r="A542" s="100"/>
      <c r="B542" s="95"/>
      <c r="C542" s="95"/>
      <c r="D542" s="95"/>
      <c r="E542" s="95"/>
      <c r="F542" s="95"/>
      <c r="G542" s="95"/>
    </row>
    <row r="543" spans="1:7" x14ac:dyDescent="0.35">
      <c r="A543" s="100"/>
      <c r="B543" s="95"/>
      <c r="C543" s="95"/>
      <c r="D543" s="95"/>
      <c r="E543" s="95"/>
      <c r="F543" s="95"/>
      <c r="G543" s="95"/>
    </row>
    <row r="544" spans="1:7" x14ac:dyDescent="0.35">
      <c r="A544" s="100"/>
      <c r="B544" s="95"/>
      <c r="C544" s="95"/>
      <c r="D544" s="95"/>
      <c r="E544" s="95"/>
      <c r="F544" s="95"/>
      <c r="G544" s="95"/>
    </row>
    <row r="545" spans="1:7" x14ac:dyDescent="0.35">
      <c r="A545" s="100"/>
      <c r="B545" s="95"/>
      <c r="C545" s="95"/>
      <c r="D545" s="95"/>
      <c r="E545" s="95"/>
      <c r="F545" s="95"/>
      <c r="G545" s="95"/>
    </row>
    <row r="546" spans="1:7" x14ac:dyDescent="0.35">
      <c r="A546" s="100"/>
      <c r="B546" s="95"/>
      <c r="C546" s="95"/>
      <c r="D546" s="95"/>
      <c r="E546" s="95"/>
      <c r="F546" s="95"/>
      <c r="G546" s="95"/>
    </row>
    <row r="547" spans="1:7" x14ac:dyDescent="0.35">
      <c r="A547" s="100"/>
      <c r="B547" s="95"/>
      <c r="C547" s="95"/>
      <c r="D547" s="95"/>
      <c r="E547" s="95"/>
      <c r="F547" s="95"/>
      <c r="G547" s="95"/>
    </row>
    <row r="548" spans="1:7" x14ac:dyDescent="0.35">
      <c r="A548" s="100"/>
      <c r="B548" s="95"/>
      <c r="C548" s="95"/>
      <c r="D548" s="95"/>
      <c r="E548" s="95"/>
      <c r="F548" s="95"/>
      <c r="G548" s="95"/>
    </row>
    <row r="549" spans="1:7" x14ac:dyDescent="0.35">
      <c r="A549" s="100"/>
      <c r="B549" s="95"/>
      <c r="C549" s="95"/>
      <c r="D549" s="95"/>
      <c r="E549" s="95"/>
      <c r="F549" s="95"/>
      <c r="G549" s="95"/>
    </row>
    <row r="550" spans="1:7" x14ac:dyDescent="0.35">
      <c r="A550" s="100"/>
      <c r="B550" s="95"/>
      <c r="C550" s="95"/>
      <c r="D550" s="95"/>
      <c r="E550" s="95"/>
      <c r="F550" s="95"/>
      <c r="G550" s="95"/>
    </row>
    <row r="551" spans="1:7" x14ac:dyDescent="0.35">
      <c r="A551" s="100"/>
      <c r="B551" s="95"/>
      <c r="C551" s="95"/>
      <c r="D551" s="95"/>
      <c r="E551" s="95"/>
      <c r="F551" s="95"/>
      <c r="G551" s="95"/>
    </row>
    <row r="552" spans="1:7" x14ac:dyDescent="0.35">
      <c r="A552" s="100"/>
      <c r="B552" s="95"/>
      <c r="C552" s="95"/>
      <c r="D552" s="95"/>
      <c r="E552" s="95"/>
      <c r="F552" s="95"/>
      <c r="G552" s="95"/>
    </row>
    <row r="553" spans="1:7" x14ac:dyDescent="0.35">
      <c r="A553" s="100"/>
      <c r="B553" s="95"/>
      <c r="C553" s="95"/>
      <c r="D553" s="95"/>
      <c r="E553" s="95"/>
      <c r="F553" s="95"/>
      <c r="G553" s="95"/>
    </row>
    <row r="554" spans="1:7" x14ac:dyDescent="0.35">
      <c r="A554" s="100"/>
      <c r="B554" s="95"/>
      <c r="C554" s="95"/>
      <c r="D554" s="95"/>
      <c r="E554" s="95"/>
      <c r="F554" s="95"/>
      <c r="G554" s="95"/>
    </row>
    <row r="555" spans="1:7" x14ac:dyDescent="0.35">
      <c r="A555" s="100"/>
      <c r="B555" s="95"/>
      <c r="C555" s="95"/>
      <c r="D555" s="95"/>
      <c r="E555" s="95"/>
      <c r="F555" s="95"/>
      <c r="G555" s="95"/>
    </row>
    <row r="556" spans="1:7" x14ac:dyDescent="0.35">
      <c r="A556" s="100"/>
      <c r="B556" s="95"/>
      <c r="C556" s="95"/>
      <c r="D556" s="95"/>
      <c r="E556" s="95"/>
      <c r="F556" s="95"/>
      <c r="G556" s="95"/>
    </row>
    <row r="557" spans="1:7" x14ac:dyDescent="0.35">
      <c r="A557" s="100"/>
      <c r="B557" s="95"/>
      <c r="C557" s="95"/>
      <c r="D557" s="95"/>
      <c r="E557" s="95"/>
      <c r="F557" s="95"/>
      <c r="G557" s="95"/>
    </row>
    <row r="558" spans="1:7" x14ac:dyDescent="0.35">
      <c r="A558" s="100"/>
      <c r="B558" s="95"/>
      <c r="C558" s="95"/>
      <c r="D558" s="95"/>
      <c r="E558" s="95"/>
      <c r="F558" s="95"/>
      <c r="G558" s="95"/>
    </row>
    <row r="559" spans="1:7" x14ac:dyDescent="0.35">
      <c r="A559" s="100"/>
      <c r="B559" s="95"/>
      <c r="C559" s="95"/>
      <c r="D559" s="95"/>
      <c r="E559" s="95"/>
      <c r="F559" s="95"/>
      <c r="G559" s="95"/>
    </row>
    <row r="560" spans="1:7" x14ac:dyDescent="0.35">
      <c r="A560" s="100"/>
      <c r="B560" s="95"/>
      <c r="C560" s="95"/>
      <c r="D560" s="95"/>
      <c r="E560" s="95"/>
      <c r="F560" s="95"/>
      <c r="G560" s="95"/>
    </row>
    <row r="561" spans="1:7" x14ac:dyDescent="0.35">
      <c r="A561" s="100"/>
      <c r="B561" s="95"/>
      <c r="C561" s="95"/>
      <c r="D561" s="95"/>
      <c r="E561" s="95"/>
      <c r="F561" s="95"/>
      <c r="G561" s="95"/>
    </row>
    <row r="562" spans="1:7" x14ac:dyDescent="0.35">
      <c r="A562" s="100"/>
      <c r="B562" s="95"/>
      <c r="C562" s="95"/>
      <c r="D562" s="95"/>
      <c r="E562" s="95"/>
      <c r="F562" s="95"/>
      <c r="G562" s="95"/>
    </row>
    <row r="563" spans="1:7" x14ac:dyDescent="0.35">
      <c r="A563" s="100"/>
      <c r="B563" s="95"/>
      <c r="C563" s="95"/>
      <c r="D563" s="95"/>
      <c r="E563" s="95"/>
      <c r="F563" s="95"/>
      <c r="G563" s="95"/>
    </row>
    <row r="564" spans="1:7" x14ac:dyDescent="0.35">
      <c r="A564" s="100"/>
      <c r="B564" s="95"/>
      <c r="C564" s="95"/>
      <c r="D564" s="95"/>
      <c r="E564" s="95"/>
      <c r="F564" s="95"/>
      <c r="G564" s="95"/>
    </row>
    <row r="565" spans="1:7" x14ac:dyDescent="0.35">
      <c r="A565" s="100"/>
      <c r="B565" s="95"/>
      <c r="C565" s="95"/>
      <c r="D565" s="95"/>
      <c r="E565" s="95"/>
      <c r="F565" s="95"/>
      <c r="G565" s="95"/>
    </row>
    <row r="566" spans="1:7" x14ac:dyDescent="0.35">
      <c r="A566" s="100"/>
      <c r="B566" s="95"/>
      <c r="C566" s="95"/>
      <c r="D566" s="95"/>
      <c r="E566" s="95"/>
      <c r="F566" s="95"/>
      <c r="G566" s="95"/>
    </row>
    <row r="567" spans="1:7" x14ac:dyDescent="0.35">
      <c r="A567" s="100"/>
      <c r="B567" s="95"/>
      <c r="C567" s="95"/>
      <c r="D567" s="95"/>
      <c r="E567" s="95"/>
      <c r="F567" s="95"/>
      <c r="G567" s="95"/>
    </row>
    <row r="568" spans="1:7" x14ac:dyDescent="0.35">
      <c r="A568" s="100"/>
      <c r="B568" s="95"/>
      <c r="C568" s="95"/>
      <c r="D568" s="95"/>
      <c r="E568" s="95"/>
      <c r="F568" s="95"/>
      <c r="G568" s="95"/>
    </row>
    <row r="569" spans="1:7" x14ac:dyDescent="0.35">
      <c r="A569" s="100"/>
      <c r="B569" s="95"/>
      <c r="C569" s="95"/>
      <c r="D569" s="95"/>
      <c r="E569" s="95"/>
      <c r="F569" s="95"/>
      <c r="G569" s="95"/>
    </row>
    <row r="570" spans="1:7" x14ac:dyDescent="0.35">
      <c r="A570" s="100"/>
      <c r="B570" s="95"/>
      <c r="C570" s="95"/>
      <c r="D570" s="95"/>
      <c r="E570" s="95"/>
      <c r="F570" s="95"/>
      <c r="G570" s="95"/>
    </row>
    <row r="571" spans="1:7" x14ac:dyDescent="0.35">
      <c r="A571" s="100"/>
      <c r="B571" s="95"/>
      <c r="C571" s="95"/>
      <c r="D571" s="95"/>
      <c r="E571" s="95"/>
      <c r="F571" s="95"/>
      <c r="G571" s="95"/>
    </row>
    <row r="572" spans="1:7" x14ac:dyDescent="0.35">
      <c r="A572" s="100"/>
      <c r="B572" s="95"/>
      <c r="C572" s="95"/>
      <c r="D572" s="95"/>
      <c r="E572" s="95"/>
      <c r="F572" s="95"/>
      <c r="G572" s="95"/>
    </row>
    <row r="573" spans="1:7" x14ac:dyDescent="0.35">
      <c r="A573" s="100"/>
      <c r="B573" s="95"/>
      <c r="C573" s="95"/>
      <c r="D573" s="95"/>
      <c r="E573" s="95"/>
      <c r="F573" s="95"/>
      <c r="G573" s="95"/>
    </row>
    <row r="574" spans="1:7" x14ac:dyDescent="0.35">
      <c r="A574" s="100"/>
      <c r="B574" s="95"/>
      <c r="C574" s="95"/>
      <c r="D574" s="95"/>
      <c r="E574" s="95"/>
      <c r="F574" s="95"/>
      <c r="G574" s="95"/>
    </row>
    <row r="575" spans="1:7" x14ac:dyDescent="0.35">
      <c r="A575" s="100"/>
      <c r="B575" s="95"/>
      <c r="C575" s="95"/>
      <c r="D575" s="95"/>
      <c r="E575" s="95"/>
      <c r="F575" s="95"/>
      <c r="G575" s="95"/>
    </row>
    <row r="576" spans="1:7" x14ac:dyDescent="0.35">
      <c r="A576" s="100"/>
      <c r="B576" s="95"/>
      <c r="C576" s="95"/>
      <c r="D576" s="95"/>
      <c r="E576" s="95"/>
      <c r="F576" s="95"/>
      <c r="G576" s="95"/>
    </row>
    <row r="577" spans="1:7" x14ac:dyDescent="0.35">
      <c r="A577" s="100"/>
      <c r="B577" s="95"/>
      <c r="C577" s="95"/>
      <c r="D577" s="95"/>
      <c r="E577" s="95"/>
      <c r="F577" s="95"/>
      <c r="G577" s="95"/>
    </row>
    <row r="578" spans="1:7" x14ac:dyDescent="0.35">
      <c r="A578" s="100"/>
      <c r="B578" s="95"/>
      <c r="C578" s="95"/>
      <c r="D578" s="95"/>
      <c r="E578" s="95"/>
      <c r="F578" s="95"/>
      <c r="G578" s="95"/>
    </row>
    <row r="579" spans="1:7" x14ac:dyDescent="0.35">
      <c r="A579" s="100"/>
      <c r="B579" s="95"/>
      <c r="C579" s="95"/>
      <c r="D579" s="95"/>
      <c r="E579" s="95"/>
      <c r="F579" s="95"/>
      <c r="G579" s="95"/>
    </row>
    <row r="580" spans="1:7" x14ac:dyDescent="0.35">
      <c r="A580" s="100"/>
      <c r="B580" s="95"/>
      <c r="C580" s="95"/>
      <c r="D580" s="95"/>
      <c r="E580" s="95"/>
      <c r="F580" s="95"/>
      <c r="G580" s="95"/>
    </row>
    <row r="581" spans="1:7" x14ac:dyDescent="0.35">
      <c r="A581" s="100"/>
      <c r="B581" s="95"/>
      <c r="C581" s="95"/>
      <c r="D581" s="95"/>
      <c r="E581" s="95"/>
      <c r="F581" s="95"/>
      <c r="G581" s="95"/>
    </row>
    <row r="582" spans="1:7" x14ac:dyDescent="0.35">
      <c r="A582" s="100"/>
      <c r="B582" s="95"/>
      <c r="C582" s="95"/>
      <c r="D582" s="95"/>
      <c r="E582" s="95"/>
      <c r="F582" s="95"/>
      <c r="G582" s="95"/>
    </row>
    <row r="583" spans="1:7" x14ac:dyDescent="0.35">
      <c r="A583" s="100"/>
      <c r="B583" s="95"/>
      <c r="C583" s="95"/>
      <c r="D583" s="95"/>
      <c r="E583" s="95"/>
      <c r="F583" s="95"/>
      <c r="G583" s="95"/>
    </row>
    <row r="584" spans="1:7" x14ac:dyDescent="0.35">
      <c r="A584" s="100"/>
      <c r="B584" s="95"/>
      <c r="C584" s="95"/>
      <c r="D584" s="95"/>
      <c r="E584" s="95"/>
      <c r="F584" s="95"/>
      <c r="G584" s="95"/>
    </row>
    <row r="585" spans="1:7" x14ac:dyDescent="0.35">
      <c r="A585" s="100"/>
      <c r="B585" s="95"/>
      <c r="C585" s="95"/>
      <c r="D585" s="95"/>
      <c r="E585" s="95"/>
      <c r="F585" s="95"/>
      <c r="G585" s="95"/>
    </row>
    <row r="586" spans="1:7" x14ac:dyDescent="0.35">
      <c r="A586" s="100"/>
      <c r="B586" s="95"/>
      <c r="C586" s="95"/>
      <c r="D586" s="95"/>
      <c r="E586" s="95"/>
      <c r="F586" s="95"/>
      <c r="G586" s="95"/>
    </row>
    <row r="587" spans="1:7" x14ac:dyDescent="0.35">
      <c r="A587" s="100"/>
      <c r="B587" s="95"/>
      <c r="C587" s="95"/>
      <c r="D587" s="95"/>
      <c r="E587" s="95"/>
      <c r="F587" s="95"/>
      <c r="G587" s="95"/>
    </row>
    <row r="588" spans="1:7" x14ac:dyDescent="0.35">
      <c r="A588" s="100"/>
      <c r="B588" s="95"/>
      <c r="C588" s="95"/>
      <c r="D588" s="95"/>
      <c r="E588" s="95"/>
      <c r="F588" s="95"/>
      <c r="G588" s="95"/>
    </row>
    <row r="589" spans="1:7" x14ac:dyDescent="0.35">
      <c r="A589" s="100"/>
      <c r="B589" s="95"/>
      <c r="C589" s="95"/>
      <c r="D589" s="95"/>
      <c r="E589" s="95"/>
      <c r="F589" s="95"/>
      <c r="G589" s="95"/>
    </row>
    <row r="590" spans="1:7" x14ac:dyDescent="0.35">
      <c r="A590" s="100"/>
      <c r="B590" s="95"/>
      <c r="C590" s="95"/>
      <c r="D590" s="95"/>
      <c r="E590" s="95"/>
      <c r="F590" s="95"/>
      <c r="G590" s="95"/>
    </row>
    <row r="591" spans="1:7" x14ac:dyDescent="0.35">
      <c r="A591" s="100"/>
      <c r="B591" s="95"/>
      <c r="C591" s="95"/>
      <c r="D591" s="95"/>
      <c r="E591" s="95"/>
      <c r="F591" s="95"/>
      <c r="G591" s="95"/>
    </row>
    <row r="592" spans="1:7" x14ac:dyDescent="0.35">
      <c r="A592" s="100"/>
      <c r="B592" s="95"/>
      <c r="C592" s="95"/>
      <c r="D592" s="95"/>
      <c r="E592" s="95"/>
      <c r="F592" s="95"/>
      <c r="G592" s="95"/>
    </row>
    <row r="593" spans="1:7" x14ac:dyDescent="0.35">
      <c r="A593" s="100"/>
      <c r="B593" s="95"/>
      <c r="C593" s="95"/>
      <c r="D593" s="95"/>
      <c r="E593" s="95"/>
      <c r="F593" s="95"/>
      <c r="G593" s="95"/>
    </row>
    <row r="594" spans="1:7" x14ac:dyDescent="0.35">
      <c r="A594" s="100"/>
      <c r="B594" s="95"/>
      <c r="C594" s="95"/>
      <c r="D594" s="95"/>
      <c r="E594" s="95"/>
      <c r="F594" s="95"/>
      <c r="G594" s="95"/>
    </row>
    <row r="595" spans="1:7" x14ac:dyDescent="0.35">
      <c r="A595" s="100"/>
      <c r="B595" s="95"/>
      <c r="C595" s="95"/>
      <c r="D595" s="95"/>
      <c r="E595" s="95"/>
      <c r="F595" s="95"/>
      <c r="G595" s="95"/>
    </row>
    <row r="596" spans="1:7" x14ac:dyDescent="0.35">
      <c r="A596" s="100"/>
      <c r="B596" s="95"/>
      <c r="C596" s="95"/>
      <c r="D596" s="95"/>
      <c r="E596" s="95"/>
      <c r="F596" s="95"/>
      <c r="G596" s="95"/>
    </row>
    <row r="597" spans="1:7" x14ac:dyDescent="0.35">
      <c r="A597" s="100"/>
      <c r="B597" s="95"/>
      <c r="C597" s="95"/>
      <c r="D597" s="95"/>
      <c r="E597" s="95"/>
      <c r="F597" s="95"/>
      <c r="G597" s="95"/>
    </row>
    <row r="598" spans="1:7" x14ac:dyDescent="0.35">
      <c r="A598" s="100"/>
      <c r="B598" s="95"/>
      <c r="C598" s="95"/>
      <c r="D598" s="95"/>
      <c r="E598" s="95"/>
      <c r="F598" s="95"/>
      <c r="G598" s="95"/>
    </row>
    <row r="599" spans="1:7" x14ac:dyDescent="0.35">
      <c r="A599" s="100"/>
      <c r="B599" s="95"/>
      <c r="C599" s="95"/>
      <c r="D599" s="95"/>
      <c r="E599" s="95"/>
      <c r="F599" s="95"/>
      <c r="G599" s="95"/>
    </row>
    <row r="600" spans="1:7" x14ac:dyDescent="0.35">
      <c r="A600" s="100"/>
      <c r="B600" s="95"/>
      <c r="C600" s="95"/>
      <c r="D600" s="95"/>
      <c r="E600" s="95"/>
      <c r="F600" s="95"/>
      <c r="G600" s="95"/>
    </row>
    <row r="601" spans="1:7" x14ac:dyDescent="0.35">
      <c r="A601" s="100"/>
      <c r="B601" s="95"/>
      <c r="C601" s="95"/>
      <c r="D601" s="95"/>
      <c r="E601" s="95"/>
      <c r="F601" s="95"/>
      <c r="G601" s="95"/>
    </row>
    <row r="602" spans="1:7" x14ac:dyDescent="0.35">
      <c r="A602" s="100"/>
      <c r="B602" s="95"/>
      <c r="C602" s="95"/>
      <c r="D602" s="95"/>
      <c r="E602" s="95"/>
      <c r="F602" s="95"/>
      <c r="G602" s="95"/>
    </row>
    <row r="603" spans="1:7" x14ac:dyDescent="0.35">
      <c r="A603" s="100"/>
      <c r="B603" s="95"/>
      <c r="C603" s="95"/>
      <c r="D603" s="95"/>
      <c r="E603" s="95"/>
      <c r="F603" s="95"/>
      <c r="G603" s="95"/>
    </row>
    <row r="604" spans="1:7" x14ac:dyDescent="0.35">
      <c r="A604" s="100"/>
      <c r="B604" s="95"/>
      <c r="C604" s="95"/>
      <c r="D604" s="95"/>
      <c r="E604" s="95"/>
      <c r="F604" s="95"/>
      <c r="G604" s="95"/>
    </row>
    <row r="605" spans="1:7" x14ac:dyDescent="0.35">
      <c r="A605" s="100"/>
      <c r="B605" s="95"/>
      <c r="C605" s="95"/>
      <c r="D605" s="95"/>
      <c r="E605" s="95"/>
      <c r="F605" s="95"/>
      <c r="G605" s="95"/>
    </row>
    <row r="606" spans="1:7" x14ac:dyDescent="0.35">
      <c r="A606" s="100"/>
      <c r="B606" s="95"/>
      <c r="C606" s="95"/>
      <c r="D606" s="95"/>
      <c r="E606" s="95"/>
      <c r="F606" s="95"/>
      <c r="G606" s="95"/>
    </row>
    <row r="607" spans="1:7" x14ac:dyDescent="0.35">
      <c r="A607" s="100"/>
      <c r="B607" s="95"/>
      <c r="C607" s="95"/>
      <c r="D607" s="95"/>
      <c r="E607" s="95"/>
      <c r="F607" s="95"/>
      <c r="G607" s="95"/>
    </row>
    <row r="608" spans="1:7" x14ac:dyDescent="0.35">
      <c r="A608" s="100"/>
      <c r="B608" s="95"/>
      <c r="C608" s="95"/>
      <c r="D608" s="95"/>
      <c r="E608" s="95"/>
      <c r="F608" s="95"/>
      <c r="G608" s="95"/>
    </row>
    <row r="609" spans="1:7" x14ac:dyDescent="0.35">
      <c r="A609" s="100"/>
      <c r="B609" s="95"/>
      <c r="C609" s="95"/>
      <c r="D609" s="95"/>
      <c r="E609" s="95"/>
      <c r="F609" s="95"/>
      <c r="G609" s="95"/>
    </row>
    <row r="610" spans="1:7" x14ac:dyDescent="0.35">
      <c r="A610" s="100"/>
      <c r="B610" s="95"/>
      <c r="C610" s="95"/>
      <c r="D610" s="95"/>
      <c r="E610" s="95"/>
      <c r="F610" s="95"/>
      <c r="G610" s="95"/>
    </row>
    <row r="611" spans="1:7" x14ac:dyDescent="0.35">
      <c r="A611" s="100"/>
      <c r="B611" s="95"/>
      <c r="C611" s="95"/>
      <c r="D611" s="95"/>
      <c r="E611" s="95"/>
      <c r="F611" s="95"/>
      <c r="G611" s="95"/>
    </row>
    <row r="612" spans="1:7" x14ac:dyDescent="0.35">
      <c r="A612" s="100"/>
      <c r="B612" s="95"/>
      <c r="C612" s="95"/>
      <c r="D612" s="95"/>
      <c r="E612" s="95"/>
      <c r="F612" s="95"/>
      <c r="G612" s="95"/>
    </row>
    <row r="613" spans="1:7" x14ac:dyDescent="0.35">
      <c r="A613" s="100"/>
      <c r="B613" s="95"/>
      <c r="C613" s="95"/>
      <c r="D613" s="95"/>
      <c r="E613" s="95"/>
      <c r="F613" s="95"/>
      <c r="G613" s="95"/>
    </row>
    <row r="614" spans="1:7" x14ac:dyDescent="0.35">
      <c r="A614" s="100"/>
      <c r="B614" s="95"/>
      <c r="C614" s="95"/>
      <c r="D614" s="95"/>
      <c r="E614" s="95"/>
      <c r="F614" s="95"/>
      <c r="G614" s="95"/>
    </row>
    <row r="615" spans="1:7" x14ac:dyDescent="0.35">
      <c r="A615" s="100"/>
      <c r="B615" s="95"/>
      <c r="C615" s="95"/>
      <c r="D615" s="95"/>
      <c r="E615" s="95"/>
      <c r="F615" s="95"/>
      <c r="G615" s="95"/>
    </row>
    <row r="616" spans="1:7" x14ac:dyDescent="0.35">
      <c r="A616" s="100"/>
      <c r="B616" s="95"/>
      <c r="C616" s="95"/>
      <c r="D616" s="95"/>
      <c r="E616" s="95"/>
      <c r="F616" s="95"/>
      <c r="G616" s="95"/>
    </row>
    <row r="617" spans="1:7" x14ac:dyDescent="0.35">
      <c r="A617" s="100"/>
      <c r="B617" s="95"/>
      <c r="C617" s="95"/>
      <c r="D617" s="95"/>
      <c r="E617" s="95"/>
      <c r="F617" s="95"/>
      <c r="G617" s="95"/>
    </row>
    <row r="618" spans="1:7" x14ac:dyDescent="0.35">
      <c r="A618" s="100"/>
      <c r="B618" s="95"/>
      <c r="C618" s="95"/>
      <c r="D618" s="95"/>
      <c r="E618" s="95"/>
      <c r="F618" s="95"/>
      <c r="G618" s="95"/>
    </row>
    <row r="619" spans="1:7" x14ac:dyDescent="0.35">
      <c r="A619" s="100"/>
      <c r="B619" s="95"/>
      <c r="C619" s="95"/>
      <c r="D619" s="95"/>
      <c r="E619" s="95"/>
      <c r="F619" s="95"/>
      <c r="G619" s="95"/>
    </row>
    <row r="620" spans="1:7" x14ac:dyDescent="0.35">
      <c r="A620" s="100"/>
      <c r="B620" s="95"/>
      <c r="C620" s="95"/>
      <c r="D620" s="95"/>
      <c r="E620" s="95"/>
      <c r="F620" s="95"/>
      <c r="G620" s="95"/>
    </row>
    <row r="621" spans="1:7" x14ac:dyDescent="0.35">
      <c r="A621" s="100"/>
      <c r="B621" s="95"/>
      <c r="C621" s="95"/>
      <c r="D621" s="95"/>
      <c r="E621" s="95"/>
      <c r="F621" s="95"/>
      <c r="G621" s="95"/>
    </row>
    <row r="622" spans="1:7" x14ac:dyDescent="0.35">
      <c r="A622" s="100"/>
      <c r="B622" s="95"/>
      <c r="C622" s="95"/>
      <c r="D622" s="95"/>
      <c r="E622" s="95"/>
      <c r="F622" s="95"/>
      <c r="G622" s="95"/>
    </row>
    <row r="623" spans="1:7" x14ac:dyDescent="0.35">
      <c r="A623" s="100"/>
      <c r="B623" s="95"/>
      <c r="C623" s="95"/>
      <c r="D623" s="95"/>
      <c r="E623" s="95"/>
      <c r="F623" s="95"/>
      <c r="G623" s="95"/>
    </row>
    <row r="624" spans="1:7" x14ac:dyDescent="0.35">
      <c r="A624" s="100"/>
      <c r="B624" s="95"/>
      <c r="C624" s="95"/>
      <c r="D624" s="95"/>
      <c r="E624" s="95"/>
      <c r="F624" s="95"/>
      <c r="G624" s="95"/>
    </row>
    <row r="625" spans="1:7" x14ac:dyDescent="0.35">
      <c r="A625" s="100"/>
      <c r="B625" s="95"/>
      <c r="C625" s="95"/>
      <c r="D625" s="95"/>
      <c r="E625" s="95"/>
      <c r="F625" s="95"/>
      <c r="G625" s="95"/>
    </row>
    <row r="626" spans="1:7" x14ac:dyDescent="0.35">
      <c r="A626" s="100"/>
      <c r="B626" s="95"/>
      <c r="C626" s="95"/>
      <c r="D626" s="95"/>
      <c r="E626" s="95"/>
      <c r="F626" s="95"/>
      <c r="G626" s="95"/>
    </row>
    <row r="627" spans="1:7" x14ac:dyDescent="0.35">
      <c r="A627" s="100"/>
      <c r="B627" s="95"/>
      <c r="C627" s="95"/>
      <c r="D627" s="95"/>
      <c r="E627" s="95"/>
      <c r="F627" s="95"/>
      <c r="G627" s="95"/>
    </row>
    <row r="628" spans="1:7" x14ac:dyDescent="0.35">
      <c r="A628" s="100"/>
      <c r="B628" s="95"/>
      <c r="C628" s="95"/>
      <c r="D628" s="95"/>
      <c r="E628" s="95"/>
      <c r="F628" s="95"/>
      <c r="G628" s="95"/>
    </row>
    <row r="629" spans="1:7" x14ac:dyDescent="0.35">
      <c r="A629" s="100"/>
      <c r="B629" s="95"/>
      <c r="C629" s="95"/>
      <c r="D629" s="95"/>
      <c r="E629" s="95"/>
      <c r="F629" s="95"/>
      <c r="G629" s="95"/>
    </row>
    <row r="630" spans="1:7" x14ac:dyDescent="0.35">
      <c r="A630" s="100"/>
      <c r="B630" s="95"/>
      <c r="C630" s="95"/>
      <c r="D630" s="95"/>
      <c r="E630" s="95"/>
      <c r="F630" s="95"/>
      <c r="G630" s="95"/>
    </row>
    <row r="631" spans="1:7" x14ac:dyDescent="0.35">
      <c r="A631" s="100"/>
      <c r="B631" s="95"/>
      <c r="C631" s="95"/>
      <c r="D631" s="95"/>
      <c r="E631" s="95"/>
      <c r="F631" s="95"/>
      <c r="G631" s="95"/>
    </row>
    <row r="632" spans="1:7" x14ac:dyDescent="0.35">
      <c r="A632" s="100"/>
      <c r="B632" s="95"/>
      <c r="C632" s="95"/>
      <c r="D632" s="95"/>
      <c r="E632" s="95"/>
      <c r="F632" s="95"/>
      <c r="G632" s="95"/>
    </row>
    <row r="633" spans="1:7" x14ac:dyDescent="0.35">
      <c r="A633" s="100"/>
      <c r="B633" s="95"/>
      <c r="C633" s="95"/>
      <c r="D633" s="95"/>
      <c r="E633" s="95"/>
      <c r="F633" s="95"/>
      <c r="G633" s="95"/>
    </row>
    <row r="634" spans="1:7" x14ac:dyDescent="0.35">
      <c r="A634" s="100"/>
      <c r="B634" s="95"/>
      <c r="C634" s="95"/>
      <c r="D634" s="95"/>
      <c r="E634" s="95"/>
      <c r="F634" s="95"/>
      <c r="G634" s="95"/>
    </row>
    <row r="635" spans="1:7" x14ac:dyDescent="0.35">
      <c r="A635" s="100"/>
      <c r="B635" s="95"/>
      <c r="C635" s="95"/>
      <c r="D635" s="95"/>
      <c r="E635" s="95"/>
      <c r="F635" s="95"/>
      <c r="G635" s="95"/>
    </row>
    <row r="636" spans="1:7" x14ac:dyDescent="0.35">
      <c r="A636" s="100"/>
      <c r="B636" s="95"/>
      <c r="C636" s="95"/>
      <c r="D636" s="95"/>
      <c r="E636" s="95"/>
      <c r="F636" s="95"/>
      <c r="G636" s="95"/>
    </row>
    <row r="637" spans="1:7" x14ac:dyDescent="0.35">
      <c r="A637" s="100"/>
      <c r="B637" s="95"/>
      <c r="C637" s="95"/>
      <c r="D637" s="95"/>
      <c r="E637" s="95"/>
      <c r="F637" s="95"/>
      <c r="G637" s="95"/>
    </row>
    <row r="638" spans="1:7" x14ac:dyDescent="0.35">
      <c r="A638" s="100"/>
      <c r="B638" s="95"/>
      <c r="C638" s="95"/>
      <c r="D638" s="95"/>
      <c r="E638" s="95"/>
      <c r="F638" s="95"/>
      <c r="G638" s="95"/>
    </row>
    <row r="639" spans="1:7" x14ac:dyDescent="0.35">
      <c r="A639" s="100"/>
      <c r="B639" s="95"/>
      <c r="C639" s="95"/>
      <c r="D639" s="95"/>
      <c r="E639" s="95"/>
      <c r="F639" s="95"/>
      <c r="G639" s="95"/>
    </row>
    <row r="640" spans="1:7" x14ac:dyDescent="0.35">
      <c r="A640" s="100"/>
      <c r="B640" s="95"/>
      <c r="C640" s="95"/>
      <c r="D640" s="95"/>
      <c r="E640" s="95"/>
      <c r="F640" s="95"/>
      <c r="G640" s="95"/>
    </row>
    <row r="641" spans="1:7" x14ac:dyDescent="0.35">
      <c r="A641" s="100"/>
      <c r="B641" s="95"/>
      <c r="C641" s="95"/>
      <c r="D641" s="95"/>
      <c r="E641" s="95"/>
      <c r="F641" s="95"/>
      <c r="G641" s="95"/>
    </row>
    <row r="642" spans="1:7" x14ac:dyDescent="0.35">
      <c r="A642" s="100"/>
      <c r="B642" s="95"/>
      <c r="C642" s="95"/>
      <c r="D642" s="95"/>
      <c r="E642" s="95"/>
      <c r="F642" s="95"/>
      <c r="G642" s="95"/>
    </row>
    <row r="643" spans="1:7" x14ac:dyDescent="0.35">
      <c r="A643" s="100"/>
      <c r="B643" s="95"/>
      <c r="C643" s="95"/>
      <c r="D643" s="95"/>
      <c r="E643" s="95"/>
      <c r="F643" s="95"/>
      <c r="G643" s="95"/>
    </row>
    <row r="644" spans="1:7" x14ac:dyDescent="0.35">
      <c r="A644" s="100"/>
      <c r="B644" s="95"/>
      <c r="C644" s="95"/>
      <c r="D644" s="95"/>
      <c r="E644" s="95"/>
      <c r="F644" s="95"/>
      <c r="G644" s="95"/>
    </row>
    <row r="645" spans="1:7" x14ac:dyDescent="0.35">
      <c r="A645" s="100"/>
      <c r="B645" s="95"/>
      <c r="C645" s="95"/>
      <c r="D645" s="95"/>
      <c r="E645" s="95"/>
      <c r="F645" s="95"/>
      <c r="G645" s="95"/>
    </row>
    <row r="646" spans="1:7" x14ac:dyDescent="0.35">
      <c r="A646" s="100"/>
      <c r="B646" s="95"/>
      <c r="C646" s="95"/>
      <c r="D646" s="95"/>
      <c r="E646" s="95"/>
      <c r="F646" s="95"/>
      <c r="G646" s="95"/>
    </row>
    <row r="647" spans="1:7" x14ac:dyDescent="0.35">
      <c r="A647" s="100"/>
      <c r="B647" s="95"/>
      <c r="C647" s="95"/>
      <c r="D647" s="95"/>
      <c r="E647" s="95"/>
      <c r="F647" s="95"/>
      <c r="G647" s="95"/>
    </row>
    <row r="648" spans="1:7" x14ac:dyDescent="0.35">
      <c r="A648" s="100"/>
      <c r="B648" s="95"/>
      <c r="C648" s="95"/>
      <c r="D648" s="95"/>
      <c r="E648" s="95"/>
      <c r="F648" s="95"/>
      <c r="G648" s="95"/>
    </row>
    <row r="649" spans="1:7" x14ac:dyDescent="0.35">
      <c r="A649" s="100"/>
      <c r="B649" s="95"/>
      <c r="C649" s="95"/>
      <c r="D649" s="95"/>
      <c r="E649" s="95"/>
      <c r="F649" s="95"/>
      <c r="G649" s="95"/>
    </row>
    <row r="650" spans="1:7" x14ac:dyDescent="0.35">
      <c r="A650" s="100"/>
      <c r="B650" s="95"/>
      <c r="C650" s="95"/>
      <c r="D650" s="95"/>
      <c r="E650" s="95"/>
      <c r="F650" s="95"/>
      <c r="G650" s="95"/>
    </row>
    <row r="651" spans="1:7" x14ac:dyDescent="0.35">
      <c r="A651" s="100"/>
      <c r="B651" s="95"/>
      <c r="C651" s="95"/>
      <c r="D651" s="95"/>
      <c r="E651" s="95"/>
      <c r="F651" s="95"/>
      <c r="G651" s="95"/>
    </row>
    <row r="652" spans="1:7" x14ac:dyDescent="0.35">
      <c r="A652" s="100"/>
      <c r="B652" s="95"/>
      <c r="C652" s="95"/>
      <c r="D652" s="95"/>
      <c r="E652" s="95"/>
      <c r="F652" s="95"/>
      <c r="G652" s="95"/>
    </row>
    <row r="653" spans="1:7" x14ac:dyDescent="0.35">
      <c r="A653" s="100"/>
      <c r="B653" s="95"/>
      <c r="C653" s="95"/>
      <c r="D653" s="95"/>
      <c r="E653" s="95"/>
      <c r="F653" s="95"/>
      <c r="G653" s="95"/>
    </row>
    <row r="654" spans="1:7" x14ac:dyDescent="0.35">
      <c r="A654" s="100"/>
      <c r="B654" s="95"/>
      <c r="C654" s="95"/>
      <c r="D654" s="95"/>
      <c r="E654" s="95"/>
      <c r="F654" s="95"/>
      <c r="G654" s="95"/>
    </row>
    <row r="655" spans="1:7" x14ac:dyDescent="0.35">
      <c r="A655" s="100"/>
      <c r="B655" s="95"/>
      <c r="C655" s="95"/>
      <c r="D655" s="95"/>
      <c r="E655" s="95"/>
      <c r="F655" s="95"/>
      <c r="G655" s="95"/>
    </row>
    <row r="656" spans="1:7" x14ac:dyDescent="0.35">
      <c r="A656" s="100"/>
      <c r="B656" s="95"/>
      <c r="C656" s="95"/>
      <c r="D656" s="95"/>
      <c r="E656" s="95"/>
      <c r="F656" s="95"/>
      <c r="G656" s="95"/>
    </row>
    <row r="657" spans="1:7" x14ac:dyDescent="0.35">
      <c r="A657" s="100"/>
      <c r="B657" s="95"/>
      <c r="C657" s="95"/>
      <c r="D657" s="95"/>
      <c r="E657" s="95"/>
      <c r="F657" s="95"/>
      <c r="G657" s="95"/>
    </row>
    <row r="658" spans="1:7" x14ac:dyDescent="0.35">
      <c r="A658" s="100"/>
      <c r="B658" s="95"/>
      <c r="C658" s="95"/>
      <c r="D658" s="95"/>
      <c r="E658" s="95"/>
      <c r="F658" s="95"/>
      <c r="G658" s="95"/>
    </row>
    <row r="659" spans="1:7" x14ac:dyDescent="0.35">
      <c r="A659" s="100"/>
      <c r="B659" s="95"/>
      <c r="C659" s="95"/>
      <c r="D659" s="95"/>
      <c r="E659" s="95"/>
      <c r="F659" s="95"/>
      <c r="G659" s="95"/>
    </row>
    <row r="660" spans="1:7" x14ac:dyDescent="0.35">
      <c r="A660" s="100"/>
      <c r="B660" s="95"/>
      <c r="C660" s="95"/>
      <c r="D660" s="95"/>
      <c r="E660" s="95"/>
      <c r="F660" s="95"/>
      <c r="G660" s="95"/>
    </row>
    <row r="661" spans="1:7" x14ac:dyDescent="0.35">
      <c r="A661" s="100"/>
      <c r="B661" s="95"/>
      <c r="C661" s="95"/>
      <c r="D661" s="95"/>
      <c r="E661" s="95"/>
      <c r="F661" s="95"/>
      <c r="G661" s="95"/>
    </row>
    <row r="662" spans="1:7" x14ac:dyDescent="0.35">
      <c r="A662" s="100"/>
      <c r="B662" s="95"/>
      <c r="C662" s="95"/>
      <c r="D662" s="95"/>
      <c r="E662" s="95"/>
      <c r="F662" s="95"/>
      <c r="G662" s="95"/>
    </row>
    <row r="663" spans="1:7" x14ac:dyDescent="0.35">
      <c r="A663" s="100"/>
      <c r="B663" s="95"/>
      <c r="C663" s="95"/>
      <c r="D663" s="95"/>
      <c r="E663" s="95"/>
      <c r="F663" s="95"/>
      <c r="G663" s="95"/>
    </row>
    <row r="664" spans="1:7" x14ac:dyDescent="0.35">
      <c r="A664" s="100"/>
      <c r="B664" s="95"/>
      <c r="C664" s="95"/>
      <c r="D664" s="95"/>
      <c r="E664" s="95"/>
      <c r="F664" s="95"/>
      <c r="G664" s="95"/>
    </row>
    <row r="665" spans="1:7" x14ac:dyDescent="0.35">
      <c r="A665" s="100"/>
      <c r="B665" s="95"/>
      <c r="C665" s="95"/>
      <c r="D665" s="95"/>
      <c r="E665" s="95"/>
      <c r="F665" s="95"/>
      <c r="G665" s="95"/>
    </row>
    <row r="666" spans="1:7" x14ac:dyDescent="0.35">
      <c r="A666" s="100"/>
      <c r="B666" s="95"/>
      <c r="C666" s="95"/>
      <c r="D666" s="95"/>
      <c r="E666" s="95"/>
      <c r="F666" s="95"/>
      <c r="G666" s="95"/>
    </row>
    <row r="667" spans="1:7" x14ac:dyDescent="0.35">
      <c r="A667" s="100"/>
      <c r="B667" s="95"/>
      <c r="C667" s="95"/>
      <c r="D667" s="95"/>
      <c r="E667" s="95"/>
      <c r="F667" s="95"/>
      <c r="G667" s="95"/>
    </row>
    <row r="668" spans="1:7" x14ac:dyDescent="0.35">
      <c r="A668" s="100"/>
      <c r="B668" s="95"/>
      <c r="C668" s="95"/>
      <c r="D668" s="95"/>
      <c r="E668" s="95"/>
      <c r="F668" s="95"/>
      <c r="G668" s="95"/>
    </row>
    <row r="669" spans="1:7" x14ac:dyDescent="0.35">
      <c r="A669" s="100"/>
      <c r="B669" s="95"/>
      <c r="C669" s="95"/>
      <c r="D669" s="95"/>
      <c r="E669" s="95"/>
      <c r="F669" s="95"/>
      <c r="G669" s="95"/>
    </row>
    <row r="670" spans="1:7" x14ac:dyDescent="0.35">
      <c r="A670" s="100"/>
      <c r="B670" s="95"/>
      <c r="C670" s="95"/>
      <c r="D670" s="95"/>
      <c r="E670" s="95"/>
      <c r="F670" s="95"/>
      <c r="G670" s="95"/>
    </row>
    <row r="671" spans="1:7" x14ac:dyDescent="0.35">
      <c r="A671" s="100"/>
      <c r="B671" s="95"/>
      <c r="C671" s="95"/>
      <c r="D671" s="95"/>
      <c r="E671" s="95"/>
      <c r="F671" s="95"/>
      <c r="G671" s="95"/>
    </row>
    <row r="672" spans="1:7" x14ac:dyDescent="0.35">
      <c r="A672" s="100"/>
      <c r="B672" s="95"/>
      <c r="C672" s="95"/>
      <c r="D672" s="95"/>
      <c r="E672" s="95"/>
      <c r="F672" s="95"/>
      <c r="G672" s="95"/>
    </row>
    <row r="673" spans="1:7" x14ac:dyDescent="0.35">
      <c r="A673" s="100"/>
      <c r="B673" s="95"/>
      <c r="C673" s="95"/>
      <c r="D673" s="95"/>
      <c r="E673" s="95"/>
      <c r="F673" s="95"/>
      <c r="G673" s="95"/>
    </row>
    <row r="674" spans="1:7" x14ac:dyDescent="0.35">
      <c r="A674" s="100"/>
      <c r="B674" s="95"/>
      <c r="C674" s="95"/>
      <c r="D674" s="95"/>
      <c r="E674" s="95"/>
      <c r="F674" s="95"/>
      <c r="G674" s="95"/>
    </row>
    <row r="675" spans="1:7" x14ac:dyDescent="0.35">
      <c r="A675" s="100"/>
      <c r="B675" s="95"/>
      <c r="C675" s="95"/>
      <c r="D675" s="95"/>
      <c r="E675" s="95"/>
      <c r="F675" s="95"/>
      <c r="G675" s="95"/>
    </row>
    <row r="676" spans="1:7" x14ac:dyDescent="0.35">
      <c r="A676" s="100"/>
      <c r="B676" s="95"/>
      <c r="C676" s="95"/>
      <c r="D676" s="95"/>
      <c r="E676" s="95"/>
      <c r="F676" s="95"/>
      <c r="G676" s="95"/>
    </row>
    <row r="677" spans="1:7" x14ac:dyDescent="0.35">
      <c r="A677" s="100"/>
      <c r="B677" s="95"/>
      <c r="C677" s="95"/>
      <c r="D677" s="95"/>
      <c r="E677" s="95"/>
      <c r="F677" s="95"/>
      <c r="G677" s="95"/>
    </row>
    <row r="678" spans="1:7" x14ac:dyDescent="0.35">
      <c r="A678" s="100"/>
      <c r="B678" s="95"/>
      <c r="C678" s="95"/>
      <c r="D678" s="95"/>
      <c r="E678" s="95"/>
      <c r="F678" s="95"/>
      <c r="G678" s="95"/>
    </row>
    <row r="679" spans="1:7" x14ac:dyDescent="0.35">
      <c r="A679" s="100"/>
      <c r="B679" s="95"/>
      <c r="C679" s="95"/>
      <c r="D679" s="95"/>
      <c r="E679" s="95"/>
      <c r="F679" s="95"/>
      <c r="G679" s="95"/>
    </row>
    <row r="680" spans="1:7" x14ac:dyDescent="0.35">
      <c r="A680" s="100"/>
      <c r="B680" s="95"/>
      <c r="C680" s="95"/>
      <c r="D680" s="95"/>
      <c r="E680" s="95"/>
      <c r="F680" s="95"/>
      <c r="G680" s="95"/>
    </row>
    <row r="681" spans="1:7" x14ac:dyDescent="0.35">
      <c r="A681" s="100"/>
      <c r="B681" s="95"/>
      <c r="C681" s="95"/>
      <c r="D681" s="95"/>
      <c r="E681" s="95"/>
      <c r="F681" s="95"/>
      <c r="G681" s="95"/>
    </row>
    <row r="682" spans="1:7" x14ac:dyDescent="0.35">
      <c r="A682" s="100"/>
      <c r="B682" s="95"/>
      <c r="C682" s="95"/>
      <c r="D682" s="95"/>
      <c r="E682" s="95"/>
      <c r="F682" s="95"/>
      <c r="G682" s="95"/>
    </row>
    <row r="683" spans="1:7" x14ac:dyDescent="0.35">
      <c r="A683" s="100"/>
      <c r="B683" s="95"/>
      <c r="C683" s="95"/>
      <c r="D683" s="95"/>
      <c r="E683" s="95"/>
      <c r="F683" s="95"/>
      <c r="G683" s="95"/>
    </row>
    <row r="684" spans="1:7" x14ac:dyDescent="0.35">
      <c r="A684" s="100"/>
      <c r="B684" s="95"/>
      <c r="C684" s="95"/>
      <c r="D684" s="95"/>
      <c r="E684" s="95"/>
      <c r="F684" s="95"/>
      <c r="G684" s="95"/>
    </row>
    <row r="685" spans="1:7" x14ac:dyDescent="0.35">
      <c r="A685" s="100"/>
      <c r="B685" s="95"/>
      <c r="C685" s="95"/>
      <c r="D685" s="95"/>
      <c r="E685" s="95"/>
      <c r="F685" s="95"/>
      <c r="G685" s="95"/>
    </row>
    <row r="686" spans="1:7" x14ac:dyDescent="0.35">
      <c r="A686" s="100"/>
      <c r="B686" s="95"/>
      <c r="C686" s="95"/>
      <c r="D686" s="95"/>
      <c r="E686" s="95"/>
      <c r="F686" s="95"/>
      <c r="G686" s="95"/>
    </row>
    <row r="687" spans="1:7" x14ac:dyDescent="0.35">
      <c r="A687" s="100"/>
      <c r="B687" s="95"/>
      <c r="C687" s="95"/>
      <c r="D687" s="95"/>
      <c r="E687" s="95"/>
      <c r="F687" s="95"/>
      <c r="G687" s="95"/>
    </row>
    <row r="688" spans="1:7" x14ac:dyDescent="0.35">
      <c r="A688" s="100"/>
      <c r="B688" s="95"/>
      <c r="C688" s="95"/>
      <c r="D688" s="95"/>
      <c r="E688" s="95"/>
      <c r="F688" s="95"/>
      <c r="G688" s="95"/>
    </row>
    <row r="689" spans="1:7" x14ac:dyDescent="0.35">
      <c r="A689" s="100"/>
      <c r="B689" s="95"/>
      <c r="C689" s="95"/>
      <c r="D689" s="95"/>
      <c r="E689" s="95"/>
      <c r="F689" s="95"/>
      <c r="G689" s="95"/>
    </row>
    <row r="690" spans="1:7" x14ac:dyDescent="0.35">
      <c r="A690" s="100"/>
      <c r="B690" s="95"/>
      <c r="C690" s="95"/>
      <c r="D690" s="95"/>
      <c r="E690" s="95"/>
      <c r="F690" s="95"/>
      <c r="G690" s="95"/>
    </row>
    <row r="691" spans="1:7" x14ac:dyDescent="0.35">
      <c r="A691" s="100"/>
      <c r="B691" s="95"/>
      <c r="C691" s="95"/>
      <c r="D691" s="95"/>
      <c r="E691" s="95"/>
      <c r="F691" s="95"/>
      <c r="G691" s="95"/>
    </row>
    <row r="692" spans="1:7" x14ac:dyDescent="0.35">
      <c r="A692" s="100"/>
      <c r="B692" s="95"/>
      <c r="C692" s="95"/>
      <c r="D692" s="95"/>
      <c r="E692" s="95"/>
      <c r="F692" s="95"/>
      <c r="G692" s="95"/>
    </row>
    <row r="693" spans="1:7" x14ac:dyDescent="0.35">
      <c r="A693" s="100"/>
      <c r="B693" s="95"/>
      <c r="C693" s="95"/>
      <c r="D693" s="95"/>
      <c r="E693" s="95"/>
      <c r="F693" s="95"/>
      <c r="G693" s="95"/>
    </row>
    <row r="694" spans="1:7" x14ac:dyDescent="0.35">
      <c r="A694" s="100"/>
      <c r="B694" s="95"/>
      <c r="C694" s="95"/>
      <c r="D694" s="95"/>
      <c r="E694" s="95"/>
      <c r="F694" s="95"/>
      <c r="G694" s="95"/>
    </row>
    <row r="695" spans="1:7" x14ac:dyDescent="0.35">
      <c r="A695" s="100"/>
      <c r="B695" s="95"/>
      <c r="C695" s="95"/>
      <c r="D695" s="95"/>
      <c r="E695" s="95"/>
      <c r="F695" s="95"/>
      <c r="G695" s="95"/>
    </row>
    <row r="696" spans="1:7" x14ac:dyDescent="0.35">
      <c r="A696" s="100"/>
      <c r="B696" s="95"/>
      <c r="C696" s="95"/>
      <c r="D696" s="95"/>
      <c r="E696" s="95"/>
      <c r="F696" s="95"/>
      <c r="G696" s="95"/>
    </row>
    <row r="697" spans="1:7" x14ac:dyDescent="0.35">
      <c r="A697" s="100"/>
      <c r="B697" s="95"/>
      <c r="C697" s="95"/>
      <c r="D697" s="95"/>
      <c r="E697" s="95"/>
      <c r="F697" s="95"/>
      <c r="G697" s="95"/>
    </row>
    <row r="698" spans="1:7" x14ac:dyDescent="0.35">
      <c r="A698" s="100"/>
      <c r="B698" s="95"/>
      <c r="C698" s="95"/>
      <c r="D698" s="95"/>
      <c r="E698" s="95"/>
      <c r="F698" s="95"/>
      <c r="G698" s="95"/>
    </row>
    <row r="699" spans="1:7" x14ac:dyDescent="0.35">
      <c r="A699" s="100"/>
      <c r="B699" s="95"/>
      <c r="C699" s="95"/>
      <c r="D699" s="95"/>
      <c r="E699" s="95"/>
      <c r="F699" s="95"/>
      <c r="G699" s="95"/>
    </row>
    <row r="700" spans="1:7" x14ac:dyDescent="0.35">
      <c r="A700" s="100"/>
      <c r="B700" s="95"/>
      <c r="C700" s="95"/>
      <c r="D700" s="95"/>
      <c r="E700" s="95"/>
      <c r="F700" s="95"/>
      <c r="G700" s="95"/>
    </row>
    <row r="701" spans="1:7" x14ac:dyDescent="0.35">
      <c r="A701" s="100"/>
      <c r="B701" s="95"/>
      <c r="C701" s="95"/>
      <c r="D701" s="95"/>
      <c r="E701" s="95"/>
      <c r="F701" s="95"/>
      <c r="G701" s="95"/>
    </row>
    <row r="702" spans="1:7" x14ac:dyDescent="0.35">
      <c r="A702" s="100"/>
      <c r="B702" s="95"/>
      <c r="C702" s="95"/>
      <c r="D702" s="95"/>
      <c r="E702" s="95"/>
      <c r="F702" s="95"/>
      <c r="G702" s="95"/>
    </row>
    <row r="703" spans="1:7" x14ac:dyDescent="0.35">
      <c r="A703" s="100"/>
      <c r="B703" s="95"/>
      <c r="C703" s="95"/>
      <c r="D703" s="95"/>
      <c r="E703" s="95"/>
      <c r="F703" s="95"/>
      <c r="G703" s="95"/>
    </row>
    <row r="704" spans="1:7" x14ac:dyDescent="0.35">
      <c r="A704" s="100"/>
      <c r="B704" s="95"/>
      <c r="C704" s="95"/>
      <c r="D704" s="95"/>
      <c r="E704" s="95"/>
      <c r="F704" s="95"/>
      <c r="G704" s="95"/>
    </row>
    <row r="705" spans="1:7" x14ac:dyDescent="0.35">
      <c r="A705" s="100"/>
      <c r="B705" s="95"/>
      <c r="C705" s="95"/>
      <c r="D705" s="95"/>
      <c r="E705" s="95"/>
      <c r="F705" s="95"/>
      <c r="G705" s="95"/>
    </row>
    <row r="706" spans="1:7" x14ac:dyDescent="0.35">
      <c r="A706" s="100"/>
      <c r="B706" s="95"/>
      <c r="C706" s="95"/>
      <c r="D706" s="95"/>
      <c r="E706" s="95"/>
      <c r="F706" s="95"/>
      <c r="G706" s="95"/>
    </row>
    <row r="707" spans="1:7" x14ac:dyDescent="0.35">
      <c r="A707" s="100"/>
      <c r="B707" s="95"/>
      <c r="C707" s="95"/>
      <c r="D707" s="95"/>
      <c r="E707" s="95"/>
      <c r="F707" s="95"/>
      <c r="G707" s="95"/>
    </row>
    <row r="708" spans="1:7" x14ac:dyDescent="0.35">
      <c r="A708" s="100"/>
      <c r="B708" s="95"/>
      <c r="C708" s="95"/>
      <c r="D708" s="95"/>
      <c r="E708" s="95"/>
      <c r="F708" s="95"/>
      <c r="G708" s="95"/>
    </row>
    <row r="709" spans="1:7" x14ac:dyDescent="0.35">
      <c r="A709" s="100"/>
      <c r="B709" s="95"/>
      <c r="C709" s="95"/>
      <c r="D709" s="95"/>
      <c r="E709" s="95"/>
      <c r="F709" s="95"/>
      <c r="G709" s="95"/>
    </row>
    <row r="710" spans="1:7" x14ac:dyDescent="0.35">
      <c r="A710" s="100"/>
      <c r="B710" s="95"/>
      <c r="C710" s="95"/>
      <c r="D710" s="95"/>
      <c r="E710" s="95"/>
      <c r="F710" s="95"/>
      <c r="G710" s="95"/>
    </row>
    <row r="711" spans="1:7" x14ac:dyDescent="0.35">
      <c r="A711" s="100"/>
      <c r="B711" s="95"/>
      <c r="C711" s="95"/>
      <c r="D711" s="95"/>
      <c r="E711" s="95"/>
      <c r="F711" s="95"/>
      <c r="G711" s="95"/>
    </row>
    <row r="712" spans="1:7" x14ac:dyDescent="0.35">
      <c r="A712" s="100"/>
      <c r="B712" s="95"/>
      <c r="C712" s="95"/>
      <c r="D712" s="95"/>
      <c r="E712" s="95"/>
      <c r="F712" s="95"/>
      <c r="G712" s="95"/>
    </row>
    <row r="713" spans="1:7" x14ac:dyDescent="0.35">
      <c r="A713" s="100"/>
      <c r="B713" s="95"/>
      <c r="C713" s="95"/>
      <c r="D713" s="95"/>
      <c r="E713" s="95"/>
      <c r="F713" s="95"/>
      <c r="G713" s="95"/>
    </row>
    <row r="714" spans="1:7" x14ac:dyDescent="0.35">
      <c r="A714" s="100"/>
      <c r="B714" s="95"/>
      <c r="C714" s="95"/>
      <c r="D714" s="95"/>
      <c r="E714" s="95"/>
      <c r="F714" s="95"/>
      <c r="G714" s="95"/>
    </row>
    <row r="715" spans="1:7" x14ac:dyDescent="0.35">
      <c r="A715" s="100"/>
      <c r="B715" s="95"/>
      <c r="C715" s="95"/>
      <c r="D715" s="95"/>
      <c r="E715" s="95"/>
      <c r="F715" s="95"/>
      <c r="G715" s="95"/>
    </row>
    <row r="716" spans="1:7" x14ac:dyDescent="0.35">
      <c r="A716" s="100"/>
      <c r="B716" s="95"/>
      <c r="C716" s="95"/>
      <c r="D716" s="95"/>
      <c r="E716" s="95"/>
      <c r="F716" s="95"/>
      <c r="G716" s="95"/>
    </row>
    <row r="717" spans="1:7" x14ac:dyDescent="0.35">
      <c r="A717" s="100"/>
      <c r="B717" s="95"/>
      <c r="C717" s="95"/>
      <c r="D717" s="95"/>
      <c r="E717" s="95"/>
      <c r="F717" s="95"/>
      <c r="G717" s="95"/>
    </row>
    <row r="718" spans="1:7" x14ac:dyDescent="0.35">
      <c r="A718" s="100"/>
      <c r="B718" s="95"/>
      <c r="C718" s="95"/>
      <c r="D718" s="95"/>
      <c r="E718" s="95"/>
      <c r="F718" s="95"/>
      <c r="G718" s="95"/>
    </row>
    <row r="719" spans="1:7" x14ac:dyDescent="0.35">
      <c r="A719" s="100"/>
      <c r="B719" s="95"/>
      <c r="C719" s="95"/>
      <c r="D719" s="95"/>
      <c r="E719" s="95"/>
      <c r="F719" s="95"/>
      <c r="G719" s="95"/>
    </row>
    <row r="720" spans="1:7" x14ac:dyDescent="0.35">
      <c r="A720" s="100"/>
      <c r="B720" s="95"/>
      <c r="C720" s="95"/>
      <c r="D720" s="95"/>
      <c r="E720" s="95"/>
      <c r="F720" s="95"/>
      <c r="G720" s="95"/>
    </row>
    <row r="721" spans="1:7" x14ac:dyDescent="0.35">
      <c r="A721" s="100"/>
      <c r="B721" s="95"/>
      <c r="C721" s="95"/>
      <c r="D721" s="95"/>
      <c r="E721" s="95"/>
      <c r="F721" s="95"/>
      <c r="G721" s="95"/>
    </row>
    <row r="722" spans="1:7" x14ac:dyDescent="0.35">
      <c r="A722" s="100"/>
      <c r="B722" s="95"/>
      <c r="C722" s="95"/>
      <c r="D722" s="95"/>
      <c r="E722" s="95"/>
      <c r="F722" s="95"/>
      <c r="G722" s="95"/>
    </row>
    <row r="723" spans="1:7" x14ac:dyDescent="0.35">
      <c r="A723" s="100"/>
      <c r="B723" s="95"/>
      <c r="C723" s="95"/>
      <c r="D723" s="95"/>
      <c r="E723" s="95"/>
      <c r="F723" s="95"/>
      <c r="G723" s="95"/>
    </row>
    <row r="724" spans="1:7" x14ac:dyDescent="0.35">
      <c r="A724" s="100"/>
      <c r="B724" s="95"/>
      <c r="C724" s="95"/>
      <c r="D724" s="95"/>
      <c r="E724" s="95"/>
      <c r="F724" s="95"/>
      <c r="G724" s="95"/>
    </row>
    <row r="725" spans="1:7" x14ac:dyDescent="0.35">
      <c r="A725" s="100"/>
      <c r="B725" s="95"/>
      <c r="C725" s="95"/>
      <c r="D725" s="95"/>
      <c r="E725" s="95"/>
      <c r="F725" s="95"/>
      <c r="G725" s="95"/>
    </row>
    <row r="726" spans="1:7" x14ac:dyDescent="0.35">
      <c r="A726" s="100"/>
      <c r="B726" s="95"/>
      <c r="C726" s="95"/>
      <c r="D726" s="95"/>
      <c r="E726" s="95"/>
      <c r="F726" s="95"/>
      <c r="G726" s="95"/>
    </row>
    <row r="727" spans="1:7" x14ac:dyDescent="0.35">
      <c r="A727" s="100"/>
      <c r="B727" s="95"/>
      <c r="C727" s="95"/>
      <c r="D727" s="95"/>
      <c r="E727" s="95"/>
      <c r="F727" s="95"/>
      <c r="G727" s="95"/>
    </row>
    <row r="728" spans="1:7" x14ac:dyDescent="0.35">
      <c r="A728" s="100"/>
      <c r="B728" s="95"/>
      <c r="C728" s="95"/>
      <c r="D728" s="95"/>
      <c r="E728" s="95"/>
      <c r="F728" s="95"/>
      <c r="G728" s="95"/>
    </row>
    <row r="729" spans="1:7" x14ac:dyDescent="0.35">
      <c r="A729" s="100"/>
      <c r="B729" s="95"/>
      <c r="C729" s="95"/>
      <c r="D729" s="95"/>
      <c r="E729" s="95"/>
      <c r="F729" s="95"/>
      <c r="G729" s="95"/>
    </row>
    <row r="730" spans="1:7" x14ac:dyDescent="0.35">
      <c r="A730" s="100"/>
      <c r="B730" s="95"/>
      <c r="C730" s="95"/>
      <c r="D730" s="95"/>
      <c r="E730" s="95"/>
      <c r="F730" s="95"/>
      <c r="G730" s="95"/>
    </row>
    <row r="731" spans="1:7" x14ac:dyDescent="0.35">
      <c r="A731" s="100"/>
      <c r="B731" s="95"/>
      <c r="C731" s="95"/>
      <c r="D731" s="95"/>
      <c r="E731" s="95"/>
      <c r="F731" s="95"/>
      <c r="G731" s="95"/>
    </row>
    <row r="732" spans="1:7" x14ac:dyDescent="0.35">
      <c r="A732" s="100"/>
      <c r="B732" s="95"/>
      <c r="C732" s="95"/>
      <c r="D732" s="95"/>
      <c r="E732" s="95"/>
      <c r="F732" s="95"/>
      <c r="G732" s="95"/>
    </row>
    <row r="733" spans="1:7" x14ac:dyDescent="0.35">
      <c r="A733" s="100"/>
      <c r="B733" s="95"/>
      <c r="C733" s="95"/>
      <c r="D733" s="95"/>
      <c r="E733" s="95"/>
      <c r="F733" s="95"/>
      <c r="G733" s="95"/>
    </row>
    <row r="734" spans="1:7" x14ac:dyDescent="0.35">
      <c r="A734" s="100"/>
      <c r="B734" s="95"/>
      <c r="C734" s="95"/>
      <c r="D734" s="95"/>
      <c r="E734" s="95"/>
      <c r="F734" s="95"/>
      <c r="G734" s="95"/>
    </row>
    <row r="735" spans="1:7" x14ac:dyDescent="0.35">
      <c r="A735" s="100"/>
      <c r="B735" s="95"/>
      <c r="C735" s="95"/>
      <c r="D735" s="95"/>
      <c r="E735" s="95"/>
      <c r="F735" s="95"/>
      <c r="G735" s="95"/>
    </row>
    <row r="736" spans="1:7" x14ac:dyDescent="0.35">
      <c r="A736" s="100"/>
      <c r="B736" s="95"/>
      <c r="C736" s="95"/>
      <c r="D736" s="95"/>
      <c r="E736" s="95"/>
      <c r="F736" s="95"/>
      <c r="G736" s="95"/>
    </row>
    <row r="737" spans="1:7" x14ac:dyDescent="0.35">
      <c r="A737" s="100"/>
      <c r="B737" s="95"/>
      <c r="C737" s="95"/>
      <c r="D737" s="95"/>
      <c r="E737" s="95"/>
      <c r="F737" s="95"/>
      <c r="G737" s="95"/>
    </row>
    <row r="738" spans="1:7" x14ac:dyDescent="0.35">
      <c r="A738" s="100"/>
      <c r="B738" s="95"/>
      <c r="C738" s="95"/>
      <c r="D738" s="95"/>
      <c r="E738" s="95"/>
      <c r="F738" s="95"/>
      <c r="G738" s="95"/>
    </row>
    <row r="739" spans="1:7" x14ac:dyDescent="0.35">
      <c r="A739" s="100"/>
      <c r="B739" s="95"/>
      <c r="C739" s="95"/>
      <c r="D739" s="95"/>
      <c r="E739" s="95"/>
      <c r="F739" s="95"/>
      <c r="G739" s="95"/>
    </row>
    <row r="740" spans="1:7" x14ac:dyDescent="0.35">
      <c r="A740" s="100"/>
      <c r="B740" s="95"/>
      <c r="C740" s="95"/>
      <c r="D740" s="95"/>
      <c r="E740" s="95"/>
      <c r="F740" s="95"/>
      <c r="G740" s="95"/>
    </row>
    <row r="741" spans="1:7" x14ac:dyDescent="0.35">
      <c r="A741" s="100"/>
      <c r="B741" s="95"/>
      <c r="C741" s="95"/>
      <c r="D741" s="95"/>
      <c r="E741" s="95"/>
      <c r="F741" s="95"/>
      <c r="G741" s="95"/>
    </row>
    <row r="742" spans="1:7" x14ac:dyDescent="0.35">
      <c r="A742" s="100"/>
      <c r="B742" s="95"/>
      <c r="C742" s="95"/>
      <c r="D742" s="95"/>
      <c r="E742" s="95"/>
      <c r="F742" s="95"/>
      <c r="G742" s="95"/>
    </row>
    <row r="743" spans="1:7" x14ac:dyDescent="0.35">
      <c r="A743" s="100"/>
      <c r="B743" s="95"/>
      <c r="C743" s="95"/>
      <c r="D743" s="95"/>
      <c r="E743" s="95"/>
      <c r="F743" s="95"/>
      <c r="G743" s="95"/>
    </row>
    <row r="744" spans="1:7" x14ac:dyDescent="0.35">
      <c r="A744" s="100"/>
      <c r="B744" s="95"/>
      <c r="C744" s="95"/>
      <c r="D744" s="95"/>
      <c r="E744" s="95"/>
      <c r="F744" s="95"/>
      <c r="G744" s="95"/>
    </row>
    <row r="745" spans="1:7" x14ac:dyDescent="0.35">
      <c r="A745" s="100"/>
      <c r="B745" s="95"/>
      <c r="C745" s="95"/>
      <c r="D745" s="95"/>
      <c r="E745" s="95"/>
      <c r="F745" s="95"/>
      <c r="G745" s="95"/>
    </row>
    <row r="746" spans="1:7" x14ac:dyDescent="0.35">
      <c r="A746" s="100"/>
      <c r="B746" s="95"/>
      <c r="C746" s="95"/>
      <c r="D746" s="95"/>
      <c r="E746" s="95"/>
      <c r="F746" s="95"/>
      <c r="G746" s="95"/>
    </row>
    <row r="747" spans="1:7" x14ac:dyDescent="0.35">
      <c r="A747" s="100"/>
      <c r="B747" s="95"/>
      <c r="C747" s="95"/>
      <c r="D747" s="95"/>
      <c r="E747" s="95"/>
      <c r="F747" s="95"/>
      <c r="G747" s="95"/>
    </row>
    <row r="748" spans="1:7" x14ac:dyDescent="0.35">
      <c r="A748" s="100"/>
      <c r="B748" s="95"/>
      <c r="C748" s="95"/>
      <c r="D748" s="95"/>
      <c r="E748" s="95"/>
      <c r="F748" s="95"/>
      <c r="G748" s="95"/>
    </row>
    <row r="749" spans="1:7" x14ac:dyDescent="0.35">
      <c r="A749" s="100"/>
      <c r="B749" s="95"/>
      <c r="C749" s="95"/>
      <c r="D749" s="95"/>
      <c r="E749" s="95"/>
      <c r="F749" s="95"/>
      <c r="G749" s="95"/>
    </row>
    <row r="750" spans="1:7" x14ac:dyDescent="0.35">
      <c r="A750" s="100"/>
      <c r="B750" s="95"/>
      <c r="C750" s="95"/>
      <c r="D750" s="95"/>
      <c r="E750" s="95"/>
      <c r="F750" s="95"/>
      <c r="G750" s="95"/>
    </row>
    <row r="751" spans="1:7" x14ac:dyDescent="0.35">
      <c r="A751" s="100"/>
      <c r="B751" s="95"/>
      <c r="C751" s="95"/>
      <c r="D751" s="95"/>
      <c r="E751" s="95"/>
      <c r="F751" s="95"/>
      <c r="G751" s="95"/>
    </row>
    <row r="752" spans="1:7" x14ac:dyDescent="0.35">
      <c r="A752" s="100"/>
      <c r="B752" s="95"/>
      <c r="C752" s="95"/>
      <c r="D752" s="95"/>
      <c r="E752" s="95"/>
      <c r="F752" s="95"/>
      <c r="G752" s="95"/>
    </row>
    <row r="753" spans="1:7" x14ac:dyDescent="0.35">
      <c r="A753" s="100"/>
      <c r="B753" s="95"/>
      <c r="C753" s="95"/>
      <c r="D753" s="95"/>
      <c r="E753" s="95"/>
      <c r="F753" s="95"/>
      <c r="G753" s="95"/>
    </row>
    <row r="754" spans="1:7" x14ac:dyDescent="0.35">
      <c r="A754" s="100"/>
      <c r="B754" s="95"/>
      <c r="C754" s="95"/>
      <c r="D754" s="95"/>
      <c r="E754" s="95"/>
      <c r="F754" s="95"/>
      <c r="G754" s="95"/>
    </row>
    <row r="755" spans="1:7" x14ac:dyDescent="0.35">
      <c r="A755" s="100"/>
      <c r="B755" s="95"/>
      <c r="C755" s="95"/>
      <c r="D755" s="95"/>
      <c r="E755" s="95"/>
      <c r="F755" s="95"/>
      <c r="G755" s="95"/>
    </row>
    <row r="756" spans="1:7" x14ac:dyDescent="0.35">
      <c r="A756" s="100"/>
      <c r="B756" s="95"/>
      <c r="C756" s="95"/>
      <c r="D756" s="95"/>
      <c r="E756" s="95"/>
      <c r="F756" s="95"/>
      <c r="G756" s="95"/>
    </row>
    <row r="757" spans="1:7" x14ac:dyDescent="0.35">
      <c r="A757" s="100"/>
      <c r="B757" s="95"/>
      <c r="C757" s="95"/>
      <c r="D757" s="95"/>
      <c r="E757" s="95"/>
      <c r="F757" s="95"/>
      <c r="G757" s="95"/>
    </row>
    <row r="758" spans="1:7" x14ac:dyDescent="0.35">
      <c r="A758" s="100"/>
      <c r="B758" s="95"/>
      <c r="C758" s="95"/>
      <c r="D758" s="95"/>
      <c r="E758" s="95"/>
      <c r="F758" s="95"/>
      <c r="G758" s="95"/>
    </row>
    <row r="759" spans="1:7" x14ac:dyDescent="0.35">
      <c r="A759" s="100"/>
      <c r="B759" s="95"/>
      <c r="C759" s="95"/>
      <c r="D759" s="95"/>
      <c r="E759" s="95"/>
      <c r="F759" s="95"/>
      <c r="G759" s="95"/>
    </row>
    <row r="760" spans="1:7" x14ac:dyDescent="0.35">
      <c r="A760" s="100"/>
      <c r="B760" s="95"/>
      <c r="C760" s="95"/>
      <c r="D760" s="95"/>
      <c r="E760" s="95"/>
      <c r="F760" s="95"/>
      <c r="G760" s="95"/>
    </row>
    <row r="761" spans="1:7" x14ac:dyDescent="0.35">
      <c r="A761" s="100"/>
      <c r="B761" s="95"/>
      <c r="C761" s="95"/>
      <c r="D761" s="95"/>
      <c r="E761" s="95"/>
      <c r="F761" s="95"/>
      <c r="G761" s="95"/>
    </row>
    <row r="762" spans="1:7" x14ac:dyDescent="0.35">
      <c r="A762" s="100"/>
      <c r="B762" s="95"/>
      <c r="C762" s="95"/>
      <c r="D762" s="95"/>
      <c r="E762" s="95"/>
      <c r="F762" s="95"/>
      <c r="G762" s="95"/>
    </row>
    <row r="763" spans="1:7" x14ac:dyDescent="0.35">
      <c r="A763" s="100"/>
      <c r="B763" s="95"/>
      <c r="C763" s="95"/>
      <c r="D763" s="95"/>
      <c r="E763" s="95"/>
      <c r="F763" s="95"/>
      <c r="G763" s="95"/>
    </row>
    <row r="764" spans="1:7" x14ac:dyDescent="0.35">
      <c r="A764" s="100"/>
      <c r="B764" s="95"/>
      <c r="C764" s="95"/>
      <c r="D764" s="95"/>
      <c r="E764" s="95"/>
      <c r="F764" s="95"/>
      <c r="G764" s="95"/>
    </row>
    <row r="765" spans="1:7" x14ac:dyDescent="0.35">
      <c r="A765" s="100"/>
      <c r="B765" s="95"/>
      <c r="C765" s="95"/>
      <c r="D765" s="95"/>
      <c r="E765" s="95"/>
      <c r="F765" s="95"/>
      <c r="G765" s="95"/>
    </row>
    <row r="766" spans="1:7" x14ac:dyDescent="0.35">
      <c r="A766" s="100"/>
      <c r="B766" s="95"/>
      <c r="C766" s="95"/>
      <c r="D766" s="95"/>
      <c r="E766" s="95"/>
      <c r="F766" s="95"/>
      <c r="G766" s="95"/>
    </row>
    <row r="767" spans="1:7" x14ac:dyDescent="0.35">
      <c r="A767" s="100"/>
      <c r="B767" s="95"/>
      <c r="C767" s="95"/>
      <c r="D767" s="95"/>
      <c r="E767" s="95"/>
      <c r="F767" s="95"/>
      <c r="G767" s="95"/>
    </row>
    <row r="768" spans="1:7" x14ac:dyDescent="0.35">
      <c r="A768" s="100"/>
      <c r="B768" s="95"/>
      <c r="C768" s="95"/>
      <c r="D768" s="95"/>
      <c r="E768" s="95"/>
      <c r="F768" s="95"/>
      <c r="G768" s="95"/>
    </row>
    <row r="769" spans="1:7" x14ac:dyDescent="0.35">
      <c r="A769" s="100"/>
      <c r="B769" s="95"/>
      <c r="C769" s="95"/>
      <c r="D769" s="95"/>
      <c r="E769" s="95"/>
      <c r="F769" s="95"/>
      <c r="G769" s="95"/>
    </row>
    <row r="770" spans="1:7" x14ac:dyDescent="0.35">
      <c r="A770" s="100"/>
      <c r="B770" s="95"/>
      <c r="C770" s="95"/>
      <c r="D770" s="95"/>
      <c r="E770" s="95"/>
      <c r="F770" s="95"/>
      <c r="G770" s="95"/>
    </row>
    <row r="771" spans="1:7" x14ac:dyDescent="0.35">
      <c r="A771" s="100"/>
      <c r="B771" s="95"/>
      <c r="C771" s="95"/>
      <c r="D771" s="95"/>
      <c r="E771" s="95"/>
      <c r="F771" s="95"/>
      <c r="G771" s="95"/>
    </row>
    <row r="772" spans="1:7" x14ac:dyDescent="0.35">
      <c r="A772" s="100"/>
      <c r="B772" s="95"/>
      <c r="C772" s="95"/>
      <c r="D772" s="95"/>
      <c r="E772" s="95"/>
      <c r="F772" s="95"/>
      <c r="G772" s="95"/>
    </row>
    <row r="773" spans="1:7" x14ac:dyDescent="0.35">
      <c r="A773" s="100"/>
      <c r="B773" s="95"/>
      <c r="C773" s="95"/>
      <c r="D773" s="95"/>
      <c r="E773" s="95"/>
      <c r="F773" s="95"/>
      <c r="G773" s="95"/>
    </row>
    <row r="774" spans="1:7" x14ac:dyDescent="0.35">
      <c r="A774" s="100"/>
      <c r="B774" s="95"/>
      <c r="C774" s="95"/>
      <c r="D774" s="95"/>
      <c r="E774" s="95"/>
      <c r="F774" s="95"/>
      <c r="G774" s="95"/>
    </row>
    <row r="775" spans="1:7" x14ac:dyDescent="0.35">
      <c r="A775" s="100"/>
      <c r="B775" s="95"/>
      <c r="C775" s="95"/>
      <c r="D775" s="95"/>
      <c r="E775" s="95"/>
      <c r="F775" s="95"/>
      <c r="G775" s="95"/>
    </row>
    <row r="776" spans="1:7" x14ac:dyDescent="0.35">
      <c r="A776" s="100"/>
      <c r="B776" s="95"/>
      <c r="C776" s="95"/>
      <c r="D776" s="95"/>
      <c r="E776" s="95"/>
      <c r="F776" s="95"/>
      <c r="G776" s="95"/>
    </row>
    <row r="777" spans="1:7" x14ac:dyDescent="0.35">
      <c r="A777" s="100"/>
      <c r="B777" s="95"/>
      <c r="C777" s="95"/>
      <c r="D777" s="95"/>
      <c r="E777" s="95"/>
      <c r="F777" s="95"/>
      <c r="G777" s="95"/>
    </row>
    <row r="778" spans="1:7" x14ac:dyDescent="0.35">
      <c r="A778" s="100"/>
      <c r="B778" s="95"/>
      <c r="C778" s="95"/>
      <c r="D778" s="95"/>
      <c r="E778" s="95"/>
      <c r="F778" s="95"/>
      <c r="G778" s="95"/>
    </row>
    <row r="779" spans="1:7" x14ac:dyDescent="0.35">
      <c r="A779" s="100"/>
      <c r="B779" s="95"/>
      <c r="C779" s="95"/>
      <c r="D779" s="95"/>
      <c r="E779" s="95"/>
      <c r="F779" s="95"/>
      <c r="G779" s="95"/>
    </row>
    <row r="780" spans="1:7" x14ac:dyDescent="0.35">
      <c r="A780" s="100"/>
      <c r="B780" s="95"/>
      <c r="C780" s="95"/>
      <c r="D780" s="95"/>
      <c r="E780" s="95"/>
      <c r="F780" s="95"/>
      <c r="G780" s="95"/>
    </row>
    <row r="781" spans="1:7" x14ac:dyDescent="0.35">
      <c r="A781" s="100"/>
      <c r="B781" s="95"/>
      <c r="C781" s="95"/>
      <c r="D781" s="95"/>
      <c r="E781" s="95"/>
      <c r="F781" s="95"/>
      <c r="G781" s="95"/>
    </row>
    <row r="782" spans="1:7" x14ac:dyDescent="0.35">
      <c r="A782" s="100"/>
      <c r="B782" s="95"/>
      <c r="C782" s="95"/>
      <c r="D782" s="95"/>
      <c r="E782" s="95"/>
      <c r="F782" s="95"/>
      <c r="G782" s="95"/>
    </row>
    <row r="783" spans="1:7" x14ac:dyDescent="0.35">
      <c r="A783" s="100"/>
      <c r="B783" s="95"/>
      <c r="C783" s="95"/>
      <c r="D783" s="95"/>
      <c r="E783" s="95"/>
      <c r="F783" s="95"/>
      <c r="G783" s="95"/>
    </row>
    <row r="784" spans="1:7" x14ac:dyDescent="0.35">
      <c r="A784" s="100"/>
      <c r="B784" s="95"/>
      <c r="C784" s="95"/>
      <c r="D784" s="95"/>
      <c r="E784" s="95"/>
      <c r="F784" s="95"/>
      <c r="G784" s="95"/>
    </row>
    <row r="785" spans="1:7" x14ac:dyDescent="0.35">
      <c r="A785" s="100"/>
      <c r="B785" s="95"/>
      <c r="C785" s="95"/>
      <c r="D785" s="95"/>
      <c r="E785" s="95"/>
      <c r="F785" s="95"/>
      <c r="G785" s="95"/>
    </row>
    <row r="786" spans="1:7" x14ac:dyDescent="0.35">
      <c r="A786" s="100"/>
      <c r="B786" s="95"/>
      <c r="C786" s="95"/>
      <c r="D786" s="95"/>
      <c r="E786" s="95"/>
      <c r="F786" s="95"/>
      <c r="G786" s="95"/>
    </row>
    <row r="787" spans="1:7" x14ac:dyDescent="0.35">
      <c r="A787" s="100"/>
      <c r="B787" s="95"/>
      <c r="C787" s="95"/>
      <c r="D787" s="95"/>
      <c r="E787" s="95"/>
      <c r="F787" s="95"/>
      <c r="G787" s="95"/>
    </row>
    <row r="788" spans="1:7" x14ac:dyDescent="0.35">
      <c r="A788" s="100"/>
      <c r="B788" s="95"/>
      <c r="C788" s="95"/>
      <c r="D788" s="95"/>
      <c r="E788" s="95"/>
      <c r="F788" s="95"/>
      <c r="G788" s="95"/>
    </row>
    <row r="789" spans="1:7" x14ac:dyDescent="0.35">
      <c r="A789" s="100"/>
      <c r="B789" s="95"/>
      <c r="C789" s="95"/>
      <c r="D789" s="95"/>
      <c r="E789" s="95"/>
      <c r="F789" s="95"/>
      <c r="G789" s="95"/>
    </row>
    <row r="790" spans="1:7" x14ac:dyDescent="0.35">
      <c r="A790" s="100"/>
      <c r="B790" s="95"/>
      <c r="C790" s="95"/>
      <c r="D790" s="95"/>
      <c r="E790" s="95"/>
      <c r="F790" s="95"/>
      <c r="G790" s="95"/>
    </row>
    <row r="791" spans="1:7" x14ac:dyDescent="0.35">
      <c r="A791" s="100"/>
      <c r="B791" s="95"/>
      <c r="C791" s="95"/>
      <c r="D791" s="95"/>
      <c r="E791" s="95"/>
      <c r="F791" s="95"/>
      <c r="G791" s="95"/>
    </row>
    <row r="792" spans="1:7" x14ac:dyDescent="0.35">
      <c r="A792" s="100"/>
      <c r="B792" s="95"/>
      <c r="C792" s="95"/>
      <c r="D792" s="95"/>
      <c r="E792" s="95"/>
      <c r="F792" s="95"/>
      <c r="G792" s="95"/>
    </row>
    <row r="793" spans="1:7" x14ac:dyDescent="0.35">
      <c r="A793" s="100"/>
      <c r="B793" s="95"/>
      <c r="C793" s="95"/>
      <c r="D793" s="95"/>
      <c r="E793" s="95"/>
      <c r="F793" s="95"/>
      <c r="G793" s="95"/>
    </row>
    <row r="794" spans="1:7" x14ac:dyDescent="0.35">
      <c r="A794" s="100"/>
      <c r="B794" s="95"/>
      <c r="C794" s="95"/>
      <c r="D794" s="95"/>
      <c r="E794" s="95"/>
      <c r="F794" s="95"/>
      <c r="G794" s="95"/>
    </row>
    <row r="795" spans="1:7" x14ac:dyDescent="0.35">
      <c r="A795" s="100"/>
      <c r="B795" s="95"/>
      <c r="C795" s="95"/>
      <c r="D795" s="95"/>
      <c r="E795" s="95"/>
      <c r="F795" s="95"/>
      <c r="G795" s="95"/>
    </row>
    <row r="796" spans="1:7" x14ac:dyDescent="0.35">
      <c r="A796" s="100"/>
      <c r="B796" s="95"/>
      <c r="C796" s="95"/>
      <c r="D796" s="95"/>
      <c r="E796" s="95"/>
      <c r="F796" s="95"/>
      <c r="G796" s="95"/>
    </row>
    <row r="797" spans="1:7" x14ac:dyDescent="0.35">
      <c r="A797" s="100"/>
      <c r="B797" s="95"/>
      <c r="C797" s="95"/>
      <c r="D797" s="95"/>
      <c r="E797" s="95"/>
      <c r="F797" s="95"/>
      <c r="G797" s="95"/>
    </row>
    <row r="798" spans="1:7" x14ac:dyDescent="0.35">
      <c r="A798" s="100"/>
      <c r="B798" s="95"/>
      <c r="C798" s="95"/>
      <c r="D798" s="95"/>
      <c r="E798" s="95"/>
      <c r="F798" s="95"/>
      <c r="G798" s="95"/>
    </row>
    <row r="799" spans="1:7" x14ac:dyDescent="0.35">
      <c r="A799" s="100"/>
      <c r="B799" s="95"/>
      <c r="C799" s="95"/>
      <c r="D799" s="95"/>
      <c r="E799" s="95"/>
      <c r="F799" s="95"/>
      <c r="G799" s="95"/>
    </row>
    <row r="800" spans="1:7" x14ac:dyDescent="0.35">
      <c r="A800" s="100"/>
      <c r="B800" s="95"/>
      <c r="C800" s="95"/>
      <c r="D800" s="95"/>
      <c r="E800" s="95"/>
      <c r="F800" s="95"/>
      <c r="G800" s="95"/>
    </row>
    <row r="801" spans="1:7" x14ac:dyDescent="0.35">
      <c r="A801" s="100"/>
      <c r="B801" s="95"/>
      <c r="C801" s="95"/>
      <c r="D801" s="95"/>
      <c r="E801" s="95"/>
      <c r="F801" s="95"/>
      <c r="G801" s="95"/>
    </row>
    <row r="802" spans="1:7" x14ac:dyDescent="0.35">
      <c r="A802" s="100"/>
      <c r="B802" s="95"/>
      <c r="C802" s="95"/>
      <c r="D802" s="95"/>
      <c r="E802" s="95"/>
      <c r="F802" s="95"/>
      <c r="G802" s="95"/>
    </row>
    <row r="803" spans="1:7" x14ac:dyDescent="0.35">
      <c r="A803" s="100"/>
      <c r="B803" s="95"/>
      <c r="C803" s="95"/>
      <c r="D803" s="95"/>
      <c r="E803" s="95"/>
      <c r="F803" s="95"/>
      <c r="G803" s="95"/>
    </row>
    <row r="804" spans="1:7" x14ac:dyDescent="0.35">
      <c r="A804" s="100"/>
      <c r="B804" s="95"/>
      <c r="C804" s="95"/>
      <c r="D804" s="95"/>
      <c r="E804" s="95"/>
      <c r="F804" s="95"/>
      <c r="G804" s="95"/>
    </row>
    <row r="805" spans="1:7" x14ac:dyDescent="0.35">
      <c r="A805" s="100"/>
      <c r="B805" s="95"/>
      <c r="C805" s="95"/>
      <c r="D805" s="95"/>
      <c r="E805" s="95"/>
      <c r="F805" s="95"/>
      <c r="G805" s="95"/>
    </row>
    <row r="806" spans="1:7" x14ac:dyDescent="0.35">
      <c r="A806" s="100"/>
      <c r="B806" s="95"/>
      <c r="C806" s="95"/>
      <c r="D806" s="95"/>
      <c r="E806" s="95"/>
      <c r="F806" s="95"/>
      <c r="G806" s="95"/>
    </row>
    <row r="807" spans="1:7" x14ac:dyDescent="0.35">
      <c r="A807" s="100"/>
      <c r="B807" s="95"/>
      <c r="C807" s="95"/>
      <c r="D807" s="95"/>
      <c r="E807" s="95"/>
      <c r="F807" s="95"/>
      <c r="G807" s="95"/>
    </row>
    <row r="808" spans="1:7" x14ac:dyDescent="0.35">
      <c r="A808" s="100"/>
      <c r="B808" s="95"/>
      <c r="C808" s="95"/>
      <c r="D808" s="95"/>
      <c r="E808" s="95"/>
      <c r="F808" s="95"/>
      <c r="G808" s="95"/>
    </row>
    <row r="809" spans="1:7" x14ac:dyDescent="0.35">
      <c r="A809" s="100"/>
      <c r="B809" s="95"/>
      <c r="C809" s="95"/>
      <c r="D809" s="95"/>
      <c r="E809" s="95"/>
      <c r="F809" s="95"/>
      <c r="G809" s="95"/>
    </row>
    <row r="810" spans="1:7" x14ac:dyDescent="0.35">
      <c r="A810" s="100"/>
      <c r="B810" s="95"/>
      <c r="C810" s="95"/>
      <c r="D810" s="95"/>
      <c r="E810" s="95"/>
      <c r="F810" s="95"/>
      <c r="G810" s="95"/>
    </row>
    <row r="811" spans="1:7" x14ac:dyDescent="0.35">
      <c r="A811" s="100"/>
      <c r="B811" s="95"/>
      <c r="C811" s="95"/>
      <c r="D811" s="95"/>
      <c r="E811" s="95"/>
      <c r="F811" s="95"/>
      <c r="G811" s="95"/>
    </row>
    <row r="812" spans="1:7" x14ac:dyDescent="0.35">
      <c r="A812" s="100"/>
      <c r="B812" s="95"/>
      <c r="C812" s="95"/>
      <c r="D812" s="95"/>
      <c r="E812" s="95"/>
      <c r="F812" s="95"/>
      <c r="G812" s="95"/>
    </row>
    <row r="813" spans="1:7" x14ac:dyDescent="0.35">
      <c r="A813" s="100"/>
      <c r="B813" s="95"/>
      <c r="C813" s="95"/>
      <c r="D813" s="95"/>
      <c r="E813" s="95"/>
      <c r="F813" s="95"/>
      <c r="G813" s="95"/>
    </row>
    <row r="814" spans="1:7" x14ac:dyDescent="0.35">
      <c r="A814" s="100"/>
      <c r="B814" s="95"/>
      <c r="C814" s="95"/>
      <c r="D814" s="95"/>
      <c r="E814" s="95"/>
      <c r="F814" s="95"/>
      <c r="G814" s="95"/>
    </row>
    <row r="815" spans="1:7" x14ac:dyDescent="0.35">
      <c r="A815" s="100"/>
      <c r="B815" s="95"/>
      <c r="C815" s="95"/>
      <c r="D815" s="95"/>
      <c r="E815" s="95"/>
      <c r="F815" s="95"/>
      <c r="G815" s="95"/>
    </row>
    <row r="816" spans="1:7" x14ac:dyDescent="0.35">
      <c r="A816" s="100"/>
      <c r="B816" s="95"/>
      <c r="C816" s="95"/>
      <c r="D816" s="95"/>
      <c r="E816" s="95"/>
      <c r="F816" s="95"/>
      <c r="G816" s="95"/>
    </row>
    <row r="817" spans="1:7" x14ac:dyDescent="0.35">
      <c r="A817" s="100"/>
      <c r="B817" s="95"/>
      <c r="C817" s="95"/>
      <c r="D817" s="95"/>
      <c r="E817" s="95"/>
      <c r="F817" s="95"/>
      <c r="G817" s="95"/>
    </row>
    <row r="818" spans="1:7" x14ac:dyDescent="0.35">
      <c r="A818" s="100"/>
      <c r="B818" s="95"/>
      <c r="C818" s="95"/>
      <c r="D818" s="95"/>
      <c r="E818" s="95"/>
      <c r="F818" s="95"/>
      <c r="G818" s="95"/>
    </row>
    <row r="819" spans="1:7" x14ac:dyDescent="0.35">
      <c r="A819" s="100"/>
      <c r="B819" s="95"/>
      <c r="C819" s="95"/>
      <c r="D819" s="95"/>
      <c r="E819" s="95"/>
      <c r="F819" s="95"/>
      <c r="G819" s="95"/>
    </row>
    <row r="820" spans="1:7" x14ac:dyDescent="0.35">
      <c r="A820" s="100"/>
      <c r="B820" s="95"/>
      <c r="C820" s="95"/>
      <c r="D820" s="95"/>
      <c r="E820" s="95"/>
      <c r="F820" s="95"/>
      <c r="G820" s="95"/>
    </row>
    <row r="821" spans="1:7" x14ac:dyDescent="0.35">
      <c r="A821" s="100"/>
      <c r="B821" s="95"/>
      <c r="C821" s="95"/>
      <c r="D821" s="95"/>
      <c r="E821" s="95"/>
      <c r="F821" s="95"/>
      <c r="G821" s="95"/>
    </row>
    <row r="822" spans="1:7" x14ac:dyDescent="0.35">
      <c r="A822" s="100"/>
      <c r="B822" s="95"/>
      <c r="C822" s="95"/>
      <c r="D822" s="95"/>
      <c r="E822" s="95"/>
      <c r="F822" s="95"/>
      <c r="G822" s="95"/>
    </row>
    <row r="823" spans="1:7" x14ac:dyDescent="0.35">
      <c r="A823" s="100"/>
      <c r="B823" s="95"/>
      <c r="C823" s="95"/>
      <c r="D823" s="95"/>
      <c r="E823" s="95"/>
      <c r="F823" s="95"/>
      <c r="G823" s="95"/>
    </row>
    <row r="824" spans="1:7" x14ac:dyDescent="0.35">
      <c r="A824" s="100"/>
      <c r="B824" s="95"/>
      <c r="C824" s="95"/>
      <c r="D824" s="95"/>
      <c r="E824" s="95"/>
      <c r="F824" s="95"/>
      <c r="G824" s="95"/>
    </row>
    <row r="825" spans="1:7" x14ac:dyDescent="0.35">
      <c r="A825" s="100"/>
      <c r="B825" s="95"/>
      <c r="C825" s="95"/>
      <c r="D825" s="95"/>
      <c r="E825" s="95"/>
      <c r="F825" s="95"/>
      <c r="G825" s="95"/>
    </row>
    <row r="826" spans="1:7" x14ac:dyDescent="0.35">
      <c r="A826" s="100"/>
      <c r="B826" s="95"/>
      <c r="C826" s="95"/>
      <c r="D826" s="95"/>
      <c r="E826" s="95"/>
      <c r="F826" s="95"/>
      <c r="G826" s="95"/>
    </row>
    <row r="827" spans="1:7" x14ac:dyDescent="0.35">
      <c r="A827" s="100"/>
      <c r="B827" s="95"/>
      <c r="C827" s="95"/>
      <c r="D827" s="95"/>
      <c r="E827" s="95"/>
      <c r="F827" s="95"/>
      <c r="G827" s="95"/>
    </row>
    <row r="828" spans="1:7" x14ac:dyDescent="0.35">
      <c r="A828" s="100"/>
      <c r="B828" s="95"/>
      <c r="C828" s="95"/>
      <c r="D828" s="95"/>
      <c r="E828" s="95"/>
      <c r="F828" s="95"/>
      <c r="G828" s="95"/>
    </row>
    <row r="829" spans="1:7" x14ac:dyDescent="0.35">
      <c r="A829" s="100"/>
      <c r="B829" s="95"/>
      <c r="C829" s="95"/>
      <c r="D829" s="95"/>
      <c r="E829" s="95"/>
      <c r="F829" s="95"/>
      <c r="G829" s="95"/>
    </row>
    <row r="830" spans="1:7" x14ac:dyDescent="0.35">
      <c r="A830" s="100"/>
      <c r="B830" s="95"/>
      <c r="C830" s="95"/>
      <c r="D830" s="95"/>
      <c r="E830" s="95"/>
      <c r="F830" s="95"/>
      <c r="G830" s="95"/>
    </row>
    <row r="831" spans="1:7" x14ac:dyDescent="0.35">
      <c r="A831" s="100"/>
      <c r="B831" s="95"/>
      <c r="C831" s="95"/>
      <c r="D831" s="95"/>
      <c r="E831" s="95"/>
      <c r="F831" s="95"/>
      <c r="G831" s="95"/>
    </row>
    <row r="832" spans="1:7" x14ac:dyDescent="0.35">
      <c r="A832" s="100"/>
      <c r="B832" s="95"/>
      <c r="C832" s="95"/>
      <c r="D832" s="95"/>
      <c r="E832" s="95"/>
      <c r="F832" s="95"/>
      <c r="G832" s="95"/>
    </row>
    <row r="833" spans="1:7" x14ac:dyDescent="0.35">
      <c r="A833" s="100"/>
      <c r="B833" s="95"/>
      <c r="C833" s="95"/>
      <c r="D833" s="95"/>
      <c r="E833" s="95"/>
      <c r="F833" s="95"/>
      <c r="G833" s="95"/>
    </row>
    <row r="834" spans="1:7" x14ac:dyDescent="0.35">
      <c r="A834" s="100"/>
      <c r="B834" s="95"/>
      <c r="C834" s="95"/>
      <c r="D834" s="95"/>
      <c r="E834" s="95"/>
      <c r="F834" s="95"/>
      <c r="G834" s="95"/>
    </row>
    <row r="835" spans="1:7" x14ac:dyDescent="0.35">
      <c r="A835" s="100"/>
      <c r="B835" s="95"/>
      <c r="C835" s="95"/>
      <c r="D835" s="95"/>
      <c r="E835" s="95"/>
      <c r="F835" s="95"/>
      <c r="G835" s="95"/>
    </row>
    <row r="836" spans="1:7" x14ac:dyDescent="0.35">
      <c r="A836" s="100"/>
      <c r="B836" s="95"/>
      <c r="C836" s="95"/>
      <c r="D836" s="95"/>
      <c r="E836" s="95"/>
      <c r="F836" s="95"/>
      <c r="G836" s="95"/>
    </row>
    <row r="837" spans="1:7" x14ac:dyDescent="0.35">
      <c r="A837" s="100"/>
      <c r="B837" s="95"/>
      <c r="C837" s="95"/>
      <c r="D837" s="95"/>
      <c r="E837" s="95"/>
      <c r="F837" s="95"/>
      <c r="G837" s="95"/>
    </row>
    <row r="838" spans="1:7" x14ac:dyDescent="0.35">
      <c r="A838" s="100"/>
      <c r="B838" s="95"/>
      <c r="C838" s="95"/>
      <c r="D838" s="95"/>
      <c r="E838" s="95"/>
      <c r="F838" s="95"/>
      <c r="G838" s="95"/>
    </row>
    <row r="839" spans="1:7" x14ac:dyDescent="0.35">
      <c r="A839" s="100"/>
      <c r="B839" s="95"/>
      <c r="C839" s="95"/>
      <c r="D839" s="95"/>
      <c r="E839" s="95"/>
      <c r="F839" s="95"/>
      <c r="G839" s="95"/>
    </row>
    <row r="840" spans="1:7" x14ac:dyDescent="0.35">
      <c r="A840" s="100"/>
      <c r="B840" s="95"/>
      <c r="C840" s="95"/>
      <c r="D840" s="95"/>
      <c r="E840" s="95"/>
      <c r="F840" s="95"/>
      <c r="G840" s="95"/>
    </row>
    <row r="841" spans="1:7" x14ac:dyDescent="0.35">
      <c r="A841" s="100"/>
      <c r="B841" s="95"/>
      <c r="C841" s="95"/>
      <c r="D841" s="95"/>
      <c r="E841" s="95"/>
      <c r="F841" s="95"/>
      <c r="G841" s="95"/>
    </row>
    <row r="842" spans="1:7" x14ac:dyDescent="0.35">
      <c r="A842" s="100"/>
      <c r="B842" s="95"/>
      <c r="C842" s="95"/>
      <c r="D842" s="95"/>
      <c r="E842" s="95"/>
      <c r="F842" s="95"/>
      <c r="G842" s="95"/>
    </row>
    <row r="843" spans="1:7" x14ac:dyDescent="0.35">
      <c r="A843" s="100"/>
      <c r="B843" s="95"/>
      <c r="C843" s="95"/>
      <c r="D843" s="95"/>
      <c r="E843" s="95"/>
      <c r="F843" s="95"/>
      <c r="G843" s="95"/>
    </row>
    <row r="844" spans="1:7" x14ac:dyDescent="0.35">
      <c r="A844" s="100"/>
      <c r="B844" s="95"/>
      <c r="C844" s="95"/>
      <c r="D844" s="95"/>
      <c r="E844" s="95"/>
      <c r="F844" s="95"/>
      <c r="G844" s="95"/>
    </row>
    <row r="845" spans="1:7" x14ac:dyDescent="0.35">
      <c r="A845" s="100"/>
      <c r="B845" s="95"/>
      <c r="C845" s="95"/>
      <c r="D845" s="95"/>
      <c r="E845" s="95"/>
      <c r="F845" s="95"/>
      <c r="G845" s="95"/>
    </row>
    <row r="846" spans="1:7" x14ac:dyDescent="0.35">
      <c r="A846" s="100"/>
      <c r="B846" s="95"/>
      <c r="C846" s="95"/>
      <c r="D846" s="95"/>
      <c r="E846" s="95"/>
      <c r="F846" s="95"/>
      <c r="G846" s="95"/>
    </row>
    <row r="847" spans="1:7" x14ac:dyDescent="0.35">
      <c r="A847" s="100"/>
      <c r="B847" s="95"/>
      <c r="C847" s="95"/>
      <c r="D847" s="95"/>
      <c r="E847" s="95"/>
      <c r="F847" s="95"/>
      <c r="G847" s="95"/>
    </row>
    <row r="848" spans="1:7" x14ac:dyDescent="0.35">
      <c r="A848" s="100"/>
      <c r="B848" s="95"/>
      <c r="C848" s="95"/>
      <c r="D848" s="95"/>
      <c r="E848" s="95"/>
      <c r="F848" s="95"/>
      <c r="G848" s="95"/>
    </row>
    <row r="849" spans="1:7" x14ac:dyDescent="0.35">
      <c r="A849" s="100"/>
      <c r="B849" s="95"/>
      <c r="C849" s="95"/>
      <c r="D849" s="95"/>
      <c r="E849" s="95"/>
      <c r="F849" s="95"/>
      <c r="G849" s="95"/>
    </row>
    <row r="850" spans="1:7" x14ac:dyDescent="0.35">
      <c r="A850" s="100"/>
      <c r="B850" s="95"/>
      <c r="C850" s="95"/>
      <c r="D850" s="95"/>
      <c r="E850" s="95"/>
      <c r="F850" s="95"/>
      <c r="G850" s="95"/>
    </row>
    <row r="851" spans="1:7" x14ac:dyDescent="0.35">
      <c r="A851" s="100"/>
      <c r="B851" s="95"/>
      <c r="C851" s="95"/>
      <c r="D851" s="95"/>
      <c r="E851" s="95"/>
      <c r="F851" s="95"/>
      <c r="G851" s="95"/>
    </row>
    <row r="852" spans="1:7" x14ac:dyDescent="0.35">
      <c r="A852" s="100"/>
      <c r="B852" s="95"/>
      <c r="C852" s="95"/>
      <c r="D852" s="95"/>
      <c r="E852" s="95"/>
      <c r="F852" s="95"/>
      <c r="G852" s="95"/>
    </row>
    <row r="853" spans="1:7" x14ac:dyDescent="0.35">
      <c r="A853" s="100"/>
      <c r="B853" s="95"/>
      <c r="C853" s="95"/>
      <c r="D853" s="95"/>
      <c r="E853" s="95"/>
      <c r="F853" s="95"/>
      <c r="G853" s="95"/>
    </row>
    <row r="854" spans="1:7" x14ac:dyDescent="0.35">
      <c r="A854" s="100"/>
      <c r="B854" s="95"/>
      <c r="C854" s="95"/>
      <c r="D854" s="95"/>
      <c r="E854" s="95"/>
      <c r="F854" s="95"/>
      <c r="G854" s="95"/>
    </row>
    <row r="855" spans="1:7" x14ac:dyDescent="0.35">
      <c r="A855" s="100"/>
      <c r="B855" s="95"/>
      <c r="C855" s="95"/>
      <c r="D855" s="95"/>
      <c r="E855" s="95"/>
      <c r="F855" s="95"/>
      <c r="G855" s="95"/>
    </row>
    <row r="856" spans="1:7" x14ac:dyDescent="0.35">
      <c r="A856" s="100"/>
      <c r="B856" s="95"/>
      <c r="C856" s="95"/>
      <c r="D856" s="95"/>
      <c r="E856" s="95"/>
      <c r="F856" s="95"/>
      <c r="G856" s="95"/>
    </row>
    <row r="857" spans="1:7" x14ac:dyDescent="0.35">
      <c r="A857" s="100"/>
      <c r="B857" s="95"/>
      <c r="C857" s="95"/>
      <c r="D857" s="95"/>
      <c r="E857" s="95"/>
      <c r="F857" s="95"/>
      <c r="G857" s="95"/>
    </row>
    <row r="858" spans="1:7" x14ac:dyDescent="0.35">
      <c r="A858" s="100"/>
      <c r="B858" s="95"/>
      <c r="C858" s="95"/>
      <c r="D858" s="95"/>
      <c r="E858" s="95"/>
      <c r="F858" s="95"/>
      <c r="G858" s="95"/>
    </row>
    <row r="859" spans="1:7" x14ac:dyDescent="0.35">
      <c r="A859" s="100"/>
      <c r="B859" s="95"/>
      <c r="C859" s="95"/>
      <c r="D859" s="95"/>
      <c r="E859" s="95"/>
      <c r="F859" s="95"/>
      <c r="G859" s="95"/>
    </row>
    <row r="860" spans="1:7" x14ac:dyDescent="0.35">
      <c r="A860" s="100"/>
      <c r="B860" s="95"/>
      <c r="C860" s="95"/>
      <c r="D860" s="95"/>
      <c r="E860" s="95"/>
      <c r="F860" s="95"/>
      <c r="G860" s="95"/>
    </row>
    <row r="861" spans="1:7" x14ac:dyDescent="0.35">
      <c r="A861" s="100"/>
      <c r="B861" s="95"/>
      <c r="C861" s="95"/>
      <c r="D861" s="95"/>
      <c r="E861" s="95"/>
      <c r="F861" s="95"/>
      <c r="G861" s="95"/>
    </row>
    <row r="862" spans="1:7" x14ac:dyDescent="0.35">
      <c r="A862" s="100"/>
      <c r="B862" s="95"/>
      <c r="C862" s="95"/>
      <c r="D862" s="95"/>
      <c r="E862" s="95"/>
      <c r="F862" s="95"/>
      <c r="G862" s="95"/>
    </row>
    <row r="863" spans="1:7" x14ac:dyDescent="0.35">
      <c r="A863" s="100"/>
      <c r="B863" s="95"/>
      <c r="C863" s="95"/>
      <c r="D863" s="95"/>
      <c r="E863" s="95"/>
      <c r="F863" s="95"/>
      <c r="G863" s="95"/>
    </row>
    <row r="864" spans="1:7" x14ac:dyDescent="0.35">
      <c r="A864" s="100"/>
      <c r="B864" s="95"/>
      <c r="C864" s="95"/>
      <c r="D864" s="95"/>
      <c r="E864" s="95"/>
      <c r="F864" s="95"/>
      <c r="G864" s="95"/>
    </row>
    <row r="865" spans="1:7" x14ac:dyDescent="0.35">
      <c r="A865" s="100"/>
      <c r="B865" s="95"/>
      <c r="C865" s="95"/>
      <c r="D865" s="95"/>
      <c r="E865" s="95"/>
      <c r="F865" s="95"/>
      <c r="G865" s="95"/>
    </row>
    <row r="866" spans="1:7" x14ac:dyDescent="0.35">
      <c r="A866" s="100"/>
      <c r="B866" s="95"/>
      <c r="C866" s="95"/>
      <c r="D866" s="95"/>
      <c r="E866" s="95"/>
      <c r="F866" s="95"/>
      <c r="G866" s="95"/>
    </row>
    <row r="867" spans="1:7" x14ac:dyDescent="0.35">
      <c r="A867" s="100"/>
      <c r="B867" s="95"/>
      <c r="C867" s="95"/>
      <c r="D867" s="95"/>
      <c r="E867" s="95"/>
      <c r="F867" s="95"/>
      <c r="G867" s="95"/>
    </row>
    <row r="868" spans="1:7" x14ac:dyDescent="0.35">
      <c r="A868" s="100"/>
      <c r="B868" s="95"/>
      <c r="C868" s="95"/>
      <c r="D868" s="95"/>
      <c r="E868" s="95"/>
      <c r="F868" s="95"/>
      <c r="G868" s="95"/>
    </row>
    <row r="869" spans="1:7" x14ac:dyDescent="0.35">
      <c r="A869" s="100"/>
      <c r="B869" s="95"/>
      <c r="C869" s="95"/>
      <c r="D869" s="95"/>
      <c r="E869" s="95"/>
      <c r="F869" s="95"/>
      <c r="G869" s="95"/>
    </row>
    <row r="870" spans="1:7" x14ac:dyDescent="0.35">
      <c r="A870" s="100"/>
      <c r="B870" s="95"/>
      <c r="C870" s="95"/>
      <c r="D870" s="95"/>
      <c r="E870" s="95"/>
      <c r="F870" s="95"/>
      <c r="G870" s="95"/>
    </row>
    <row r="871" spans="1:7" x14ac:dyDescent="0.35">
      <c r="A871" s="100"/>
      <c r="B871" s="95"/>
      <c r="C871" s="95"/>
      <c r="D871" s="95"/>
      <c r="E871" s="95"/>
      <c r="F871" s="95"/>
      <c r="G871" s="95"/>
    </row>
    <row r="872" spans="1:7" x14ac:dyDescent="0.35">
      <c r="A872" s="100"/>
      <c r="B872" s="95"/>
      <c r="C872" s="95"/>
      <c r="D872" s="95"/>
      <c r="E872" s="95"/>
      <c r="F872" s="95"/>
      <c r="G872" s="95"/>
    </row>
    <row r="873" spans="1:7" x14ac:dyDescent="0.35">
      <c r="A873" s="100"/>
      <c r="B873" s="95"/>
      <c r="C873" s="95"/>
      <c r="D873" s="95"/>
      <c r="E873" s="95"/>
      <c r="F873" s="95"/>
      <c r="G873" s="95"/>
    </row>
    <row r="874" spans="1:7" x14ac:dyDescent="0.35">
      <c r="A874" s="100"/>
      <c r="B874" s="95"/>
      <c r="C874" s="95"/>
      <c r="D874" s="95"/>
      <c r="E874" s="95"/>
      <c r="F874" s="95"/>
      <c r="G874" s="95"/>
    </row>
    <row r="875" spans="1:7" x14ac:dyDescent="0.35">
      <c r="A875" s="100"/>
      <c r="B875" s="95"/>
      <c r="C875" s="95"/>
      <c r="D875" s="95"/>
      <c r="E875" s="95"/>
      <c r="F875" s="95"/>
      <c r="G875" s="95"/>
    </row>
    <row r="876" spans="1:7" x14ac:dyDescent="0.35">
      <c r="A876" s="100"/>
      <c r="B876" s="95"/>
      <c r="C876" s="95"/>
      <c r="D876" s="95"/>
      <c r="E876" s="95"/>
      <c r="F876" s="95"/>
      <c r="G876" s="95"/>
    </row>
    <row r="877" spans="1:7" x14ac:dyDescent="0.35">
      <c r="A877" s="100"/>
      <c r="B877" s="95"/>
      <c r="C877" s="95"/>
      <c r="D877" s="95"/>
      <c r="E877" s="95"/>
      <c r="F877" s="95"/>
      <c r="G877" s="95"/>
    </row>
    <row r="878" spans="1:7" x14ac:dyDescent="0.35">
      <c r="A878" s="100"/>
      <c r="B878" s="95"/>
      <c r="C878" s="95"/>
      <c r="D878" s="95"/>
      <c r="E878" s="95"/>
      <c r="F878" s="95"/>
      <c r="G878" s="95"/>
    </row>
    <row r="879" spans="1:7" x14ac:dyDescent="0.35">
      <c r="A879" s="100"/>
      <c r="B879" s="95"/>
      <c r="C879" s="95"/>
      <c r="D879" s="95"/>
      <c r="E879" s="95"/>
      <c r="F879" s="95"/>
      <c r="G879" s="95"/>
    </row>
    <row r="880" spans="1:7" x14ac:dyDescent="0.35">
      <c r="A880" s="100"/>
      <c r="B880" s="95"/>
      <c r="C880" s="95"/>
      <c r="D880" s="95"/>
      <c r="E880" s="95"/>
      <c r="F880" s="95"/>
      <c r="G880" s="95"/>
    </row>
    <row r="881" spans="1:7" x14ac:dyDescent="0.35">
      <c r="A881" s="100"/>
      <c r="B881" s="95"/>
      <c r="C881" s="95"/>
      <c r="D881" s="95"/>
      <c r="E881" s="95"/>
      <c r="F881" s="95"/>
      <c r="G881" s="95"/>
    </row>
    <row r="882" spans="1:7" x14ac:dyDescent="0.35">
      <c r="A882" s="100"/>
      <c r="B882" s="95"/>
      <c r="C882" s="95"/>
      <c r="D882" s="95"/>
      <c r="E882" s="95"/>
      <c r="F882" s="95"/>
      <c r="G882" s="95"/>
    </row>
    <row r="883" spans="1:7" x14ac:dyDescent="0.35">
      <c r="A883" s="100"/>
      <c r="B883" s="95"/>
      <c r="C883" s="95"/>
      <c r="D883" s="95"/>
      <c r="E883" s="95"/>
      <c r="F883" s="95"/>
      <c r="G883" s="95"/>
    </row>
    <row r="884" spans="1:7" x14ac:dyDescent="0.35">
      <c r="A884" s="100"/>
      <c r="B884" s="95"/>
      <c r="C884" s="95"/>
      <c r="D884" s="95"/>
      <c r="E884" s="95"/>
      <c r="F884" s="95"/>
      <c r="G884" s="95"/>
    </row>
    <row r="885" spans="1:7" x14ac:dyDescent="0.35">
      <c r="A885" s="100"/>
      <c r="B885" s="95"/>
      <c r="C885" s="95"/>
      <c r="D885" s="95"/>
      <c r="E885" s="95"/>
      <c r="F885" s="95"/>
      <c r="G885" s="95"/>
    </row>
    <row r="886" spans="1:7" x14ac:dyDescent="0.35">
      <c r="A886" s="100"/>
      <c r="B886" s="95"/>
      <c r="C886" s="95"/>
      <c r="D886" s="95"/>
      <c r="E886" s="95"/>
      <c r="F886" s="95"/>
      <c r="G886" s="95"/>
    </row>
    <row r="887" spans="1:7" x14ac:dyDescent="0.35">
      <c r="A887" s="100"/>
      <c r="B887" s="95"/>
      <c r="C887" s="95"/>
      <c r="D887" s="95"/>
      <c r="E887" s="95"/>
      <c r="F887" s="95"/>
      <c r="G887" s="95"/>
    </row>
    <row r="888" spans="1:7" x14ac:dyDescent="0.35">
      <c r="A888" s="100"/>
      <c r="B888" s="95"/>
      <c r="C888" s="95"/>
      <c r="D888" s="95"/>
      <c r="E888" s="95"/>
      <c r="F888" s="95"/>
      <c r="G888" s="95"/>
    </row>
    <row r="889" spans="1:7" x14ac:dyDescent="0.35">
      <c r="A889" s="100"/>
      <c r="B889" s="95"/>
      <c r="C889" s="95"/>
      <c r="D889" s="95"/>
      <c r="E889" s="95"/>
      <c r="F889" s="95"/>
      <c r="G889" s="95"/>
    </row>
    <row r="890" spans="1:7" x14ac:dyDescent="0.35">
      <c r="A890" s="100"/>
      <c r="B890" s="95"/>
      <c r="C890" s="95"/>
      <c r="D890" s="95"/>
      <c r="E890" s="95"/>
      <c r="F890" s="95"/>
      <c r="G890" s="95"/>
    </row>
    <row r="891" spans="1:7" x14ac:dyDescent="0.35">
      <c r="A891" s="100"/>
      <c r="B891" s="95"/>
      <c r="C891" s="95"/>
      <c r="D891" s="95"/>
      <c r="E891" s="95"/>
      <c r="F891" s="95"/>
      <c r="G891" s="95"/>
    </row>
    <row r="892" spans="1:7" x14ac:dyDescent="0.35">
      <c r="A892" s="100"/>
      <c r="B892" s="95"/>
      <c r="C892" s="95"/>
      <c r="D892" s="95"/>
      <c r="E892" s="95"/>
      <c r="F892" s="95"/>
      <c r="G892" s="95"/>
    </row>
    <row r="893" spans="1:7" x14ac:dyDescent="0.35">
      <c r="A893" s="100"/>
      <c r="B893" s="95"/>
      <c r="C893" s="95"/>
      <c r="D893" s="95"/>
      <c r="E893" s="95"/>
      <c r="F893" s="95"/>
      <c r="G893" s="95"/>
    </row>
    <row r="894" spans="1:7" x14ac:dyDescent="0.35">
      <c r="A894" s="100"/>
      <c r="B894" s="95"/>
      <c r="C894" s="95"/>
      <c r="D894" s="95"/>
      <c r="E894" s="95"/>
      <c r="F894" s="95"/>
      <c r="G894" s="95"/>
    </row>
    <row r="895" spans="1:7" x14ac:dyDescent="0.35">
      <c r="A895" s="100"/>
      <c r="B895" s="95"/>
      <c r="C895" s="95"/>
      <c r="D895" s="95"/>
      <c r="E895" s="95"/>
      <c r="F895" s="95"/>
      <c r="G895" s="95"/>
    </row>
    <row r="896" spans="1:7" x14ac:dyDescent="0.35">
      <c r="A896" s="100"/>
      <c r="B896" s="95"/>
      <c r="C896" s="95"/>
      <c r="D896" s="95"/>
      <c r="E896" s="95"/>
      <c r="F896" s="95"/>
      <c r="G896" s="95"/>
    </row>
    <row r="897" spans="1:7" x14ac:dyDescent="0.35">
      <c r="A897" s="100"/>
      <c r="B897" s="95"/>
      <c r="C897" s="95"/>
      <c r="D897" s="95"/>
      <c r="E897" s="95"/>
      <c r="F897" s="95"/>
      <c r="G897" s="95"/>
    </row>
    <row r="898" spans="1:7" x14ac:dyDescent="0.35">
      <c r="A898" s="100"/>
      <c r="B898" s="95"/>
      <c r="C898" s="95"/>
      <c r="D898" s="95"/>
      <c r="E898" s="95"/>
      <c r="F898" s="95"/>
      <c r="G898" s="95"/>
    </row>
    <row r="899" spans="1:7" x14ac:dyDescent="0.35">
      <c r="A899" s="100"/>
      <c r="B899" s="95"/>
      <c r="C899" s="95"/>
      <c r="D899" s="95"/>
      <c r="E899" s="95"/>
      <c r="F899" s="95"/>
      <c r="G899" s="95"/>
    </row>
    <row r="900" spans="1:7" x14ac:dyDescent="0.35">
      <c r="A900" s="100"/>
      <c r="B900" s="95"/>
      <c r="C900" s="95"/>
      <c r="D900" s="95"/>
      <c r="E900" s="95"/>
      <c r="F900" s="95"/>
      <c r="G900" s="95"/>
    </row>
    <row r="901" spans="1:7" x14ac:dyDescent="0.35">
      <c r="A901" s="100"/>
      <c r="B901" s="95"/>
      <c r="C901" s="95"/>
      <c r="D901" s="95"/>
      <c r="E901" s="95"/>
      <c r="F901" s="95"/>
      <c r="G901" s="95"/>
    </row>
    <row r="902" spans="1:7" x14ac:dyDescent="0.35">
      <c r="A902" s="100"/>
      <c r="B902" s="95"/>
      <c r="C902" s="95"/>
      <c r="D902" s="95"/>
      <c r="E902" s="95"/>
      <c r="F902" s="95"/>
      <c r="G902" s="95"/>
    </row>
    <row r="903" spans="1:7" x14ac:dyDescent="0.35">
      <c r="A903" s="100"/>
      <c r="B903" s="95"/>
      <c r="C903" s="95"/>
      <c r="D903" s="95"/>
      <c r="E903" s="95"/>
      <c r="F903" s="95"/>
      <c r="G903" s="95"/>
    </row>
    <row r="904" spans="1:7" x14ac:dyDescent="0.35">
      <c r="A904" s="100"/>
      <c r="B904" s="95"/>
      <c r="C904" s="95"/>
      <c r="D904" s="95"/>
      <c r="E904" s="95"/>
      <c r="F904" s="95"/>
      <c r="G904" s="95"/>
    </row>
    <row r="905" spans="1:7" x14ac:dyDescent="0.35">
      <c r="A905" s="100"/>
      <c r="B905" s="95"/>
      <c r="C905" s="95"/>
      <c r="D905" s="95"/>
      <c r="E905" s="95"/>
      <c r="F905" s="95"/>
      <c r="G905" s="95"/>
    </row>
    <row r="906" spans="1:7" x14ac:dyDescent="0.35">
      <c r="A906" s="100"/>
      <c r="B906" s="95"/>
      <c r="C906" s="95"/>
      <c r="D906" s="95"/>
      <c r="E906" s="95"/>
      <c r="F906" s="95"/>
      <c r="G906" s="95"/>
    </row>
    <row r="907" spans="1:7" x14ac:dyDescent="0.35">
      <c r="A907" s="100"/>
      <c r="B907" s="95"/>
      <c r="C907" s="95"/>
      <c r="D907" s="95"/>
      <c r="E907" s="95"/>
      <c r="F907" s="95"/>
      <c r="G907" s="95"/>
    </row>
    <row r="908" spans="1:7" x14ac:dyDescent="0.35">
      <c r="A908" s="100"/>
      <c r="B908" s="95"/>
      <c r="C908" s="95"/>
      <c r="D908" s="95"/>
      <c r="E908" s="95"/>
      <c r="F908" s="95"/>
      <c r="G908" s="95"/>
    </row>
    <row r="909" spans="1:7" x14ac:dyDescent="0.35">
      <c r="A909" s="100"/>
      <c r="B909" s="95"/>
      <c r="C909" s="95"/>
      <c r="D909" s="95"/>
      <c r="E909" s="95"/>
      <c r="F909" s="95"/>
      <c r="G909" s="95"/>
    </row>
    <row r="910" spans="1:7" x14ac:dyDescent="0.35">
      <c r="A910" s="100"/>
      <c r="B910" s="95"/>
      <c r="C910" s="95"/>
      <c r="D910" s="95"/>
      <c r="E910" s="95"/>
      <c r="F910" s="95"/>
      <c r="G910" s="95"/>
    </row>
    <row r="911" spans="1:7" x14ac:dyDescent="0.35">
      <c r="A911" s="100"/>
      <c r="B911" s="95"/>
      <c r="C911" s="95"/>
      <c r="D911" s="95"/>
      <c r="E911" s="95"/>
      <c r="F911" s="95"/>
      <c r="G911" s="95"/>
    </row>
    <row r="912" spans="1:7" x14ac:dyDescent="0.35">
      <c r="A912" s="100"/>
      <c r="B912" s="95"/>
      <c r="C912" s="95"/>
      <c r="D912" s="95"/>
      <c r="E912" s="95"/>
      <c r="F912" s="95"/>
      <c r="G912" s="95"/>
    </row>
    <row r="913" spans="1:7" x14ac:dyDescent="0.35">
      <c r="A913" s="100"/>
      <c r="B913" s="95"/>
      <c r="C913" s="95"/>
      <c r="D913" s="95"/>
      <c r="E913" s="95"/>
      <c r="F913" s="95"/>
      <c r="G913" s="95"/>
    </row>
    <row r="914" spans="1:7" x14ac:dyDescent="0.35">
      <c r="A914" s="100"/>
      <c r="B914" s="95"/>
      <c r="C914" s="95"/>
      <c r="D914" s="95"/>
      <c r="E914" s="95"/>
      <c r="F914" s="95"/>
      <c r="G914" s="95"/>
    </row>
    <row r="915" spans="1:7" x14ac:dyDescent="0.35">
      <c r="A915" s="100"/>
      <c r="B915" s="95"/>
      <c r="C915" s="95"/>
      <c r="D915" s="95"/>
      <c r="E915" s="95"/>
      <c r="F915" s="95"/>
      <c r="G915" s="95"/>
    </row>
    <row r="916" spans="1:7" x14ac:dyDescent="0.35">
      <c r="A916" s="100"/>
      <c r="B916" s="95"/>
      <c r="C916" s="95"/>
      <c r="D916" s="95"/>
      <c r="E916" s="95"/>
      <c r="F916" s="95"/>
      <c r="G916" s="95"/>
    </row>
    <row r="917" spans="1:7" x14ac:dyDescent="0.35">
      <c r="A917" s="100"/>
      <c r="B917" s="95"/>
      <c r="C917" s="95"/>
      <c r="D917" s="95"/>
      <c r="E917" s="95"/>
      <c r="F917" s="95"/>
      <c r="G917" s="95"/>
    </row>
    <row r="918" spans="1:7" x14ac:dyDescent="0.35">
      <c r="A918" s="100"/>
      <c r="B918" s="95"/>
      <c r="C918" s="95"/>
      <c r="D918" s="95"/>
      <c r="E918" s="95"/>
      <c r="F918" s="95"/>
      <c r="G918" s="95"/>
    </row>
    <row r="919" spans="1:7" x14ac:dyDescent="0.35">
      <c r="A919" s="100"/>
      <c r="B919" s="95"/>
      <c r="C919" s="95"/>
      <c r="D919" s="95"/>
      <c r="E919" s="95"/>
      <c r="F919" s="95"/>
      <c r="G919" s="95"/>
    </row>
    <row r="920" spans="1:7" x14ac:dyDescent="0.35">
      <c r="A920" s="100"/>
      <c r="B920" s="95"/>
      <c r="C920" s="95"/>
      <c r="D920" s="95"/>
      <c r="E920" s="95"/>
      <c r="F920" s="95"/>
      <c r="G920" s="95"/>
    </row>
    <row r="921" spans="1:7" x14ac:dyDescent="0.35">
      <c r="A921" s="100"/>
      <c r="B921" s="95"/>
      <c r="C921" s="95"/>
      <c r="D921" s="95"/>
      <c r="E921" s="95"/>
      <c r="F921" s="95"/>
      <c r="G921" s="95"/>
    </row>
    <row r="922" spans="1:7" x14ac:dyDescent="0.35">
      <c r="A922" s="100"/>
      <c r="B922" s="95"/>
      <c r="C922" s="95"/>
      <c r="D922" s="95"/>
      <c r="E922" s="95"/>
      <c r="F922" s="95"/>
      <c r="G922" s="95"/>
    </row>
    <row r="923" spans="1:7" x14ac:dyDescent="0.35">
      <c r="A923" s="100"/>
      <c r="B923" s="95"/>
      <c r="C923" s="95"/>
      <c r="D923" s="95"/>
      <c r="E923" s="95"/>
      <c r="F923" s="95"/>
      <c r="G923" s="95"/>
    </row>
    <row r="924" spans="1:7" x14ac:dyDescent="0.35">
      <c r="A924" s="100"/>
      <c r="B924" s="95"/>
      <c r="C924" s="95"/>
      <c r="D924" s="95"/>
      <c r="E924" s="95"/>
      <c r="F924" s="95"/>
      <c r="G924" s="95"/>
    </row>
    <row r="925" spans="1:7" x14ac:dyDescent="0.35">
      <c r="A925" s="100"/>
      <c r="B925" s="95"/>
      <c r="C925" s="95"/>
      <c r="D925" s="95"/>
      <c r="E925" s="95"/>
      <c r="F925" s="95"/>
      <c r="G925" s="95"/>
    </row>
    <row r="926" spans="1:7" x14ac:dyDescent="0.35">
      <c r="A926" s="100"/>
      <c r="B926" s="95"/>
      <c r="C926" s="95"/>
      <c r="D926" s="95"/>
      <c r="E926" s="95"/>
      <c r="F926" s="95"/>
      <c r="G926" s="95"/>
    </row>
    <row r="927" spans="1:7" x14ac:dyDescent="0.35">
      <c r="A927" s="100"/>
      <c r="B927" s="95"/>
      <c r="C927" s="95"/>
      <c r="D927" s="95"/>
      <c r="E927" s="95"/>
      <c r="F927" s="95"/>
      <c r="G927" s="95"/>
    </row>
    <row r="928" spans="1:7" x14ac:dyDescent="0.35">
      <c r="A928" s="100"/>
      <c r="B928" s="95"/>
      <c r="C928" s="95"/>
      <c r="D928" s="95"/>
      <c r="E928" s="95"/>
      <c r="F928" s="95"/>
      <c r="G928" s="95"/>
    </row>
    <row r="929" spans="1:7" x14ac:dyDescent="0.35">
      <c r="A929" s="100"/>
      <c r="B929" s="95"/>
      <c r="C929" s="95"/>
      <c r="D929" s="95"/>
      <c r="E929" s="95"/>
      <c r="F929" s="95"/>
      <c r="G929" s="95"/>
    </row>
    <row r="930" spans="1:7" x14ac:dyDescent="0.35">
      <c r="A930" s="100"/>
      <c r="B930" s="95"/>
      <c r="C930" s="95"/>
      <c r="D930" s="95"/>
      <c r="E930" s="95"/>
      <c r="F930" s="95"/>
      <c r="G930" s="95"/>
    </row>
    <row r="931" spans="1:7" x14ac:dyDescent="0.35">
      <c r="A931" s="100"/>
      <c r="B931" s="95"/>
      <c r="C931" s="95"/>
      <c r="D931" s="95"/>
      <c r="E931" s="95"/>
      <c r="F931" s="95"/>
      <c r="G931" s="95"/>
    </row>
    <row r="932" spans="1:7" x14ac:dyDescent="0.35">
      <c r="A932" s="100"/>
      <c r="B932" s="95"/>
      <c r="C932" s="95"/>
      <c r="D932" s="95"/>
      <c r="E932" s="95"/>
      <c r="F932" s="95"/>
      <c r="G932" s="95"/>
    </row>
    <row r="933" spans="1:7" x14ac:dyDescent="0.35">
      <c r="A933" s="100"/>
      <c r="B933" s="95"/>
      <c r="C933" s="95"/>
      <c r="D933" s="95"/>
      <c r="E933" s="95"/>
      <c r="F933" s="95"/>
      <c r="G933" s="95"/>
    </row>
    <row r="934" spans="1:7" x14ac:dyDescent="0.35">
      <c r="A934" s="100"/>
      <c r="B934" s="95"/>
      <c r="C934" s="95"/>
      <c r="D934" s="95"/>
      <c r="E934" s="95"/>
      <c r="F934" s="95"/>
      <c r="G934" s="95"/>
    </row>
    <row r="935" spans="1:7" x14ac:dyDescent="0.35">
      <c r="A935" s="100"/>
      <c r="B935" s="95"/>
      <c r="C935" s="95"/>
      <c r="D935" s="95"/>
      <c r="E935" s="95"/>
      <c r="F935" s="95"/>
      <c r="G935" s="95"/>
    </row>
    <row r="936" spans="1:7" x14ac:dyDescent="0.35">
      <c r="A936" s="100"/>
      <c r="B936" s="95"/>
      <c r="C936" s="95"/>
      <c r="D936" s="95"/>
      <c r="E936" s="95"/>
      <c r="F936" s="95"/>
      <c r="G936" s="95"/>
    </row>
    <row r="937" spans="1:7" x14ac:dyDescent="0.35">
      <c r="A937" s="100"/>
      <c r="B937" s="95"/>
      <c r="C937" s="95"/>
      <c r="D937" s="95"/>
      <c r="E937" s="95"/>
      <c r="F937" s="95"/>
      <c r="G937" s="95"/>
    </row>
    <row r="938" spans="1:7" x14ac:dyDescent="0.35">
      <c r="A938" s="100"/>
      <c r="B938" s="95"/>
      <c r="C938" s="95"/>
      <c r="D938" s="95"/>
      <c r="E938" s="95"/>
      <c r="F938" s="95"/>
      <c r="G938" s="95"/>
    </row>
    <row r="939" spans="1:7" x14ac:dyDescent="0.35">
      <c r="A939" s="100"/>
      <c r="B939" s="95"/>
      <c r="C939" s="95"/>
      <c r="D939" s="95"/>
      <c r="E939" s="95"/>
      <c r="F939" s="95"/>
      <c r="G939" s="95"/>
    </row>
    <row r="940" spans="1:7" x14ac:dyDescent="0.35">
      <c r="A940" s="100"/>
      <c r="B940" s="95"/>
      <c r="C940" s="95"/>
      <c r="D940" s="95"/>
      <c r="E940" s="95"/>
      <c r="F940" s="95"/>
      <c r="G940" s="95"/>
    </row>
    <row r="941" spans="1:7" x14ac:dyDescent="0.35">
      <c r="A941" s="100"/>
      <c r="B941" s="95"/>
      <c r="C941" s="95"/>
      <c r="D941" s="95"/>
      <c r="E941" s="95"/>
      <c r="F941" s="95"/>
      <c r="G941" s="95"/>
    </row>
    <row r="942" spans="1:7" x14ac:dyDescent="0.35">
      <c r="A942" s="100"/>
      <c r="B942" s="95"/>
      <c r="C942" s="95"/>
      <c r="D942" s="95"/>
      <c r="E942" s="95"/>
      <c r="F942" s="95"/>
      <c r="G942" s="95"/>
    </row>
    <row r="943" spans="1:7" x14ac:dyDescent="0.35">
      <c r="A943" s="100"/>
      <c r="B943" s="95"/>
      <c r="C943" s="95"/>
      <c r="D943" s="95"/>
      <c r="E943" s="95"/>
      <c r="F943" s="95"/>
      <c r="G943" s="95"/>
    </row>
    <row r="944" spans="1:7" x14ac:dyDescent="0.35">
      <c r="A944" s="100"/>
      <c r="B944" s="95"/>
      <c r="C944" s="95"/>
      <c r="D944" s="95"/>
      <c r="E944" s="95"/>
      <c r="F944" s="95"/>
      <c r="G944" s="95"/>
    </row>
    <row r="945" spans="1:7" x14ac:dyDescent="0.35">
      <c r="A945" s="100"/>
      <c r="B945" s="95"/>
      <c r="C945" s="95"/>
      <c r="D945" s="95"/>
      <c r="E945" s="95"/>
      <c r="F945" s="95"/>
      <c r="G945" s="95"/>
    </row>
    <row r="946" spans="1:7" x14ac:dyDescent="0.35">
      <c r="A946" s="100"/>
      <c r="B946" s="95"/>
      <c r="C946" s="95"/>
      <c r="D946" s="95"/>
      <c r="E946" s="95"/>
      <c r="F946" s="95"/>
      <c r="G946" s="95"/>
    </row>
    <row r="947" spans="1:7" x14ac:dyDescent="0.35">
      <c r="A947" s="100"/>
      <c r="B947" s="95"/>
      <c r="C947" s="95"/>
      <c r="D947" s="95"/>
      <c r="E947" s="95"/>
      <c r="F947" s="95"/>
      <c r="G947" s="95"/>
    </row>
    <row r="948" spans="1:7" x14ac:dyDescent="0.35">
      <c r="A948" s="100"/>
      <c r="B948" s="95"/>
      <c r="C948" s="95"/>
      <c r="D948" s="95"/>
      <c r="E948" s="95"/>
      <c r="F948" s="95"/>
      <c r="G948" s="95"/>
    </row>
    <row r="949" spans="1:7" x14ac:dyDescent="0.35">
      <c r="A949" s="100"/>
      <c r="B949" s="95"/>
      <c r="C949" s="95"/>
      <c r="D949" s="95"/>
      <c r="E949" s="95"/>
      <c r="F949" s="95"/>
      <c r="G949" s="95"/>
    </row>
    <row r="950" spans="1:7" x14ac:dyDescent="0.35">
      <c r="A950" s="100"/>
      <c r="B950" s="95"/>
      <c r="C950" s="95"/>
      <c r="D950" s="95"/>
      <c r="E950" s="95"/>
      <c r="F950" s="95"/>
      <c r="G950" s="95"/>
    </row>
    <row r="951" spans="1:7" x14ac:dyDescent="0.35">
      <c r="A951" s="100"/>
      <c r="B951" s="95"/>
      <c r="C951" s="95"/>
      <c r="D951" s="95"/>
      <c r="E951" s="95"/>
      <c r="F951" s="95"/>
      <c r="G951" s="95"/>
    </row>
    <row r="952" spans="1:7" x14ac:dyDescent="0.35">
      <c r="A952" s="100"/>
      <c r="B952" s="95"/>
      <c r="C952" s="95"/>
      <c r="D952" s="95"/>
      <c r="E952" s="95"/>
      <c r="F952" s="95"/>
      <c r="G952" s="95"/>
    </row>
    <row r="953" spans="1:7" x14ac:dyDescent="0.35">
      <c r="A953" s="100"/>
      <c r="B953" s="95"/>
      <c r="C953" s="95"/>
      <c r="D953" s="95"/>
      <c r="E953" s="95"/>
      <c r="F953" s="95"/>
      <c r="G953" s="95"/>
    </row>
    <row r="954" spans="1:7" x14ac:dyDescent="0.35">
      <c r="A954" s="100"/>
      <c r="B954" s="95"/>
      <c r="C954" s="95"/>
      <c r="D954" s="95"/>
      <c r="E954" s="95"/>
      <c r="F954" s="95"/>
      <c r="G954" s="95"/>
    </row>
    <row r="955" spans="1:7" x14ac:dyDescent="0.35">
      <c r="A955" s="100"/>
      <c r="B955" s="95"/>
      <c r="C955" s="95"/>
      <c r="D955" s="95"/>
      <c r="E955" s="95"/>
      <c r="F955" s="95"/>
      <c r="G955" s="95"/>
    </row>
    <row r="956" spans="1:7" x14ac:dyDescent="0.35">
      <c r="A956" s="100"/>
      <c r="B956" s="95"/>
      <c r="C956" s="95"/>
      <c r="D956" s="95"/>
      <c r="E956" s="95"/>
      <c r="F956" s="95"/>
      <c r="G956" s="95"/>
    </row>
    <row r="957" spans="1:7" x14ac:dyDescent="0.35">
      <c r="A957" s="100"/>
      <c r="B957" s="95"/>
      <c r="C957" s="95"/>
      <c r="D957" s="95"/>
      <c r="E957" s="95"/>
      <c r="F957" s="95"/>
      <c r="G957" s="95"/>
    </row>
    <row r="958" spans="1:7" x14ac:dyDescent="0.35">
      <c r="A958" s="100"/>
      <c r="B958" s="95"/>
      <c r="C958" s="95"/>
      <c r="D958" s="95"/>
      <c r="E958" s="95"/>
      <c r="F958" s="95"/>
      <c r="G958" s="95"/>
    </row>
    <row r="959" spans="1:7" x14ac:dyDescent="0.35">
      <c r="A959" s="100"/>
      <c r="B959" s="95"/>
      <c r="C959" s="95"/>
      <c r="D959" s="95"/>
      <c r="E959" s="95"/>
      <c r="F959" s="95"/>
      <c r="G959" s="95"/>
    </row>
    <row r="960" spans="1:7" x14ac:dyDescent="0.35">
      <c r="A960" s="100"/>
      <c r="B960" s="95"/>
      <c r="C960" s="95"/>
      <c r="D960" s="95"/>
      <c r="E960" s="95"/>
      <c r="F960" s="95"/>
      <c r="G960" s="95"/>
    </row>
    <row r="961" spans="1:7" x14ac:dyDescent="0.35">
      <c r="A961" s="100"/>
      <c r="B961" s="95"/>
      <c r="C961" s="95"/>
      <c r="D961" s="95"/>
      <c r="E961" s="95"/>
      <c r="F961" s="95"/>
      <c r="G961" s="95"/>
    </row>
    <row r="962" spans="1:7" x14ac:dyDescent="0.35">
      <c r="A962" s="100"/>
      <c r="B962" s="95"/>
      <c r="C962" s="95"/>
      <c r="D962" s="95"/>
      <c r="E962" s="95"/>
      <c r="F962" s="95"/>
      <c r="G962" s="95"/>
    </row>
    <row r="963" spans="1:7" x14ac:dyDescent="0.35">
      <c r="A963" s="100"/>
      <c r="B963" s="95"/>
      <c r="C963" s="95"/>
      <c r="D963" s="95"/>
      <c r="E963" s="95"/>
      <c r="F963" s="95"/>
      <c r="G963" s="95"/>
    </row>
    <row r="964" spans="1:7" x14ac:dyDescent="0.35">
      <c r="A964" s="100"/>
      <c r="B964" s="95"/>
      <c r="C964" s="95"/>
      <c r="D964" s="95"/>
      <c r="E964" s="95"/>
      <c r="F964" s="95"/>
      <c r="G964" s="95"/>
    </row>
    <row r="965" spans="1:7" x14ac:dyDescent="0.35">
      <c r="A965" s="100"/>
      <c r="B965" s="95"/>
      <c r="C965" s="95"/>
      <c r="D965" s="95"/>
      <c r="E965" s="95"/>
      <c r="F965" s="95"/>
      <c r="G965" s="95"/>
    </row>
    <row r="966" spans="1:7" x14ac:dyDescent="0.35">
      <c r="A966" s="100"/>
      <c r="B966" s="95"/>
      <c r="C966" s="95"/>
      <c r="D966" s="95"/>
      <c r="E966" s="95"/>
      <c r="F966" s="95"/>
      <c r="G966" s="95"/>
    </row>
    <row r="967" spans="1:7" x14ac:dyDescent="0.35">
      <c r="A967" s="100"/>
      <c r="B967" s="95"/>
      <c r="C967" s="95"/>
      <c r="D967" s="95"/>
      <c r="E967" s="95"/>
      <c r="F967" s="95"/>
      <c r="G967" s="95"/>
    </row>
    <row r="968" spans="1:7" x14ac:dyDescent="0.35">
      <c r="A968" s="100"/>
      <c r="B968" s="95"/>
      <c r="C968" s="95"/>
      <c r="D968" s="95"/>
      <c r="E968" s="95"/>
      <c r="F968" s="95"/>
      <c r="G968" s="95"/>
    </row>
    <row r="969" spans="1:7" x14ac:dyDescent="0.35">
      <c r="A969" s="100"/>
      <c r="B969" s="95"/>
      <c r="C969" s="95"/>
      <c r="D969" s="95"/>
      <c r="E969" s="95"/>
      <c r="F969" s="95"/>
      <c r="G969" s="95"/>
    </row>
    <row r="970" spans="1:7" x14ac:dyDescent="0.35">
      <c r="A970" s="100"/>
      <c r="B970" s="95"/>
      <c r="C970" s="95"/>
      <c r="D970" s="95"/>
      <c r="E970" s="95"/>
      <c r="F970" s="95"/>
      <c r="G970" s="95"/>
    </row>
    <row r="971" spans="1:7" x14ac:dyDescent="0.35">
      <c r="A971" s="100"/>
      <c r="B971" s="95"/>
      <c r="C971" s="95"/>
      <c r="D971" s="95"/>
      <c r="E971" s="95"/>
      <c r="F971" s="95"/>
      <c r="G971" s="95"/>
    </row>
    <row r="972" spans="1:7" x14ac:dyDescent="0.35">
      <c r="A972" s="100"/>
      <c r="B972" s="95"/>
      <c r="C972" s="95"/>
      <c r="D972" s="95"/>
      <c r="E972" s="95"/>
      <c r="F972" s="95"/>
      <c r="G972" s="95"/>
    </row>
    <row r="973" spans="1:7" x14ac:dyDescent="0.35">
      <c r="A973" s="100"/>
      <c r="B973" s="95"/>
      <c r="C973" s="95"/>
      <c r="D973" s="95"/>
      <c r="E973" s="95"/>
      <c r="F973" s="95"/>
      <c r="G973" s="95"/>
    </row>
    <row r="974" spans="1:7" x14ac:dyDescent="0.35">
      <c r="A974" s="100"/>
      <c r="B974" s="95"/>
      <c r="C974" s="95"/>
      <c r="D974" s="95"/>
      <c r="E974" s="95"/>
      <c r="F974" s="95"/>
      <c r="G974" s="95"/>
    </row>
    <row r="975" spans="1:7" x14ac:dyDescent="0.35">
      <c r="A975" s="100"/>
      <c r="B975" s="95"/>
      <c r="C975" s="95"/>
      <c r="D975" s="95"/>
      <c r="E975" s="95"/>
      <c r="F975" s="95"/>
      <c r="G975" s="95"/>
    </row>
    <row r="976" spans="1:7" x14ac:dyDescent="0.35">
      <c r="A976" s="100"/>
      <c r="B976" s="95"/>
      <c r="C976" s="95"/>
      <c r="D976" s="95"/>
      <c r="E976" s="95"/>
      <c r="F976" s="95"/>
      <c r="G976" s="95"/>
    </row>
    <row r="977" spans="1:7" x14ac:dyDescent="0.35">
      <c r="A977" s="100"/>
      <c r="B977" s="95"/>
      <c r="C977" s="95"/>
      <c r="D977" s="95"/>
      <c r="E977" s="95"/>
      <c r="F977" s="95"/>
      <c r="G977" s="95"/>
    </row>
    <row r="978" spans="1:7" x14ac:dyDescent="0.35">
      <c r="A978" s="100"/>
      <c r="B978" s="95"/>
      <c r="C978" s="95"/>
      <c r="D978" s="95"/>
      <c r="E978" s="95"/>
      <c r="F978" s="95"/>
      <c r="G978" s="95"/>
    </row>
    <row r="979" spans="1:7" x14ac:dyDescent="0.35">
      <c r="A979" s="100"/>
      <c r="B979" s="95"/>
      <c r="C979" s="95"/>
      <c r="D979" s="95"/>
      <c r="E979" s="95"/>
      <c r="F979" s="95"/>
      <c r="G979" s="95"/>
    </row>
    <row r="980" spans="1:7" x14ac:dyDescent="0.35">
      <c r="A980" s="100"/>
      <c r="B980" s="95"/>
      <c r="C980" s="95"/>
      <c r="D980" s="95"/>
      <c r="E980" s="95"/>
      <c r="F980" s="95"/>
      <c r="G980" s="95"/>
    </row>
    <row r="981" spans="1:7" x14ac:dyDescent="0.35">
      <c r="A981" s="100"/>
      <c r="B981" s="95"/>
      <c r="C981" s="95"/>
      <c r="D981" s="95"/>
      <c r="E981" s="95"/>
      <c r="F981" s="95"/>
      <c r="G981" s="95"/>
    </row>
    <row r="982" spans="1:7" x14ac:dyDescent="0.35">
      <c r="A982" s="100"/>
      <c r="B982" s="95"/>
      <c r="C982" s="95"/>
      <c r="D982" s="95"/>
      <c r="E982" s="95"/>
      <c r="F982" s="95"/>
      <c r="G982" s="95"/>
    </row>
    <row r="983" spans="1:7" x14ac:dyDescent="0.35">
      <c r="A983" s="100"/>
      <c r="B983" s="95"/>
      <c r="C983" s="95"/>
      <c r="D983" s="95"/>
      <c r="E983" s="95"/>
      <c r="F983" s="95"/>
      <c r="G983" s="95"/>
    </row>
    <row r="984" spans="1:7" x14ac:dyDescent="0.35">
      <c r="A984" s="100"/>
      <c r="B984" s="95"/>
      <c r="C984" s="95"/>
      <c r="D984" s="95"/>
      <c r="E984" s="95"/>
      <c r="F984" s="95"/>
      <c r="G984" s="95"/>
    </row>
    <row r="985" spans="1:7" x14ac:dyDescent="0.35">
      <c r="A985" s="100"/>
      <c r="B985" s="95"/>
      <c r="C985" s="95"/>
      <c r="D985" s="95"/>
      <c r="E985" s="95"/>
      <c r="F985" s="95"/>
      <c r="G985" s="95"/>
    </row>
    <row r="986" spans="1:7" x14ac:dyDescent="0.35">
      <c r="A986" s="100"/>
      <c r="B986" s="95"/>
      <c r="C986" s="95"/>
      <c r="D986" s="95"/>
      <c r="E986" s="95"/>
      <c r="F986" s="95"/>
      <c r="G986" s="95"/>
    </row>
    <row r="987" spans="1:7" x14ac:dyDescent="0.35">
      <c r="A987" s="100"/>
      <c r="B987" s="95"/>
      <c r="C987" s="95"/>
      <c r="D987" s="95"/>
      <c r="E987" s="95"/>
      <c r="F987" s="95"/>
      <c r="G987" s="95"/>
    </row>
    <row r="988" spans="1:7" x14ac:dyDescent="0.35">
      <c r="A988" s="100"/>
      <c r="B988" s="95"/>
      <c r="C988" s="95"/>
      <c r="D988" s="95"/>
      <c r="E988" s="95"/>
      <c r="F988" s="95"/>
      <c r="G988" s="95"/>
    </row>
    <row r="989" spans="1:7" x14ac:dyDescent="0.35">
      <c r="A989" s="100"/>
      <c r="B989" s="95"/>
      <c r="C989" s="95"/>
      <c r="D989" s="95"/>
      <c r="E989" s="95"/>
      <c r="F989" s="95"/>
      <c r="G989" s="95"/>
    </row>
    <row r="990" spans="1:7" x14ac:dyDescent="0.35">
      <c r="A990" s="100"/>
      <c r="B990" s="95"/>
      <c r="C990" s="95"/>
      <c r="D990" s="95"/>
      <c r="E990" s="95"/>
      <c r="F990" s="95"/>
      <c r="G990" s="95"/>
    </row>
    <row r="991" spans="1:7" x14ac:dyDescent="0.35">
      <c r="A991" s="100"/>
      <c r="B991" s="95"/>
      <c r="C991" s="95"/>
      <c r="D991" s="95"/>
      <c r="E991" s="95"/>
      <c r="F991" s="95"/>
      <c r="G991" s="95"/>
    </row>
    <row r="992" spans="1:7" x14ac:dyDescent="0.35">
      <c r="A992" s="100"/>
      <c r="B992" s="95"/>
      <c r="C992" s="95"/>
      <c r="D992" s="95"/>
      <c r="E992" s="95"/>
      <c r="F992" s="95"/>
      <c r="G992" s="95"/>
    </row>
    <row r="993" spans="1:7" x14ac:dyDescent="0.35">
      <c r="A993" s="100"/>
      <c r="B993" s="95"/>
      <c r="C993" s="95"/>
      <c r="D993" s="95"/>
      <c r="E993" s="95"/>
      <c r="F993" s="95"/>
      <c r="G993" s="95"/>
    </row>
    <row r="994" spans="1:7" x14ac:dyDescent="0.35">
      <c r="A994" s="100"/>
      <c r="B994" s="95"/>
      <c r="C994" s="95"/>
      <c r="D994" s="95"/>
      <c r="E994" s="95"/>
      <c r="F994" s="95"/>
      <c r="G994" s="95"/>
    </row>
    <row r="995" spans="1:7" x14ac:dyDescent="0.35">
      <c r="A995" s="100"/>
      <c r="B995" s="95"/>
      <c r="C995" s="95"/>
      <c r="D995" s="95"/>
      <c r="E995" s="95"/>
      <c r="F995" s="95"/>
      <c r="G995" s="95"/>
    </row>
    <row r="996" spans="1:7" x14ac:dyDescent="0.35">
      <c r="A996" s="100"/>
      <c r="B996" s="95"/>
      <c r="C996" s="95"/>
      <c r="D996" s="95"/>
      <c r="E996" s="95"/>
      <c r="F996" s="95"/>
      <c r="G996" s="95"/>
    </row>
    <row r="997" spans="1:7" x14ac:dyDescent="0.35">
      <c r="A997" s="100"/>
      <c r="B997" s="95"/>
      <c r="C997" s="95"/>
      <c r="D997" s="95"/>
      <c r="E997" s="95"/>
      <c r="F997" s="95"/>
      <c r="G997" s="95"/>
    </row>
    <row r="998" spans="1:7" x14ac:dyDescent="0.35">
      <c r="A998" s="100"/>
      <c r="B998" s="95"/>
      <c r="C998" s="95"/>
      <c r="D998" s="95"/>
      <c r="E998" s="95"/>
      <c r="F998" s="95"/>
      <c r="G998" s="95"/>
    </row>
    <row r="999" spans="1:7" x14ac:dyDescent="0.35">
      <c r="A999" s="100"/>
      <c r="B999" s="95"/>
      <c r="C999" s="95"/>
      <c r="D999" s="95"/>
      <c r="E999" s="95"/>
      <c r="F999" s="95"/>
      <c r="G999" s="95"/>
    </row>
    <row r="1000" spans="1:7" x14ac:dyDescent="0.35">
      <c r="A1000" s="100"/>
      <c r="B1000" s="95"/>
      <c r="C1000" s="95"/>
      <c r="D1000" s="95"/>
      <c r="E1000" s="95"/>
      <c r="F1000" s="95"/>
      <c r="G1000" s="95"/>
    </row>
    <row r="1001" spans="1:7" x14ac:dyDescent="0.35">
      <c r="A1001" s="100"/>
      <c r="B1001" s="95"/>
      <c r="C1001" s="95"/>
      <c r="D1001" s="95"/>
      <c r="E1001" s="95"/>
      <c r="F1001" s="95"/>
      <c r="G1001" s="95"/>
    </row>
    <row r="1002" spans="1:7" x14ac:dyDescent="0.35">
      <c r="A1002" s="100"/>
      <c r="B1002" s="95"/>
      <c r="C1002" s="95"/>
      <c r="D1002" s="95"/>
      <c r="E1002" s="95"/>
      <c r="F1002" s="95"/>
      <c r="G1002" s="95"/>
    </row>
    <row r="1003" spans="1:7" x14ac:dyDescent="0.35">
      <c r="A1003" s="100"/>
      <c r="B1003" s="95"/>
      <c r="C1003" s="95"/>
      <c r="D1003" s="95"/>
      <c r="E1003" s="95"/>
      <c r="F1003" s="95"/>
      <c r="G1003" s="95"/>
    </row>
    <row r="1004" spans="1:7" x14ac:dyDescent="0.35">
      <c r="A1004" s="100"/>
      <c r="B1004" s="95"/>
      <c r="C1004" s="95"/>
      <c r="D1004" s="95"/>
      <c r="E1004" s="95"/>
      <c r="F1004" s="95"/>
      <c r="G1004" s="95"/>
    </row>
    <row r="1005" spans="1:7" x14ac:dyDescent="0.35">
      <c r="A1005" s="100"/>
      <c r="B1005" s="95"/>
      <c r="C1005" s="95"/>
      <c r="D1005" s="95"/>
      <c r="E1005" s="95"/>
      <c r="F1005" s="95"/>
      <c r="G1005" s="95"/>
    </row>
    <row r="1006" spans="1:7" x14ac:dyDescent="0.35">
      <c r="A1006" s="100"/>
      <c r="B1006" s="95"/>
      <c r="C1006" s="95"/>
      <c r="D1006" s="95"/>
      <c r="E1006" s="95"/>
      <c r="F1006" s="95"/>
      <c r="G1006" s="95"/>
    </row>
    <row r="1007" spans="1:7" x14ac:dyDescent="0.35">
      <c r="A1007" s="100"/>
      <c r="B1007" s="95"/>
      <c r="C1007" s="95"/>
      <c r="D1007" s="95"/>
      <c r="E1007" s="95"/>
      <c r="F1007" s="95"/>
      <c r="G1007" s="95"/>
    </row>
    <row r="1008" spans="1:7" x14ac:dyDescent="0.35">
      <c r="A1008" s="100"/>
      <c r="B1008" s="95"/>
      <c r="C1008" s="95"/>
      <c r="D1008" s="95"/>
      <c r="E1008" s="95"/>
      <c r="F1008" s="95"/>
      <c r="G1008" s="95"/>
    </row>
    <row r="1009" spans="1:7" x14ac:dyDescent="0.35">
      <c r="A1009" s="100"/>
      <c r="B1009" s="95"/>
      <c r="C1009" s="95"/>
      <c r="D1009" s="95"/>
      <c r="E1009" s="95"/>
      <c r="F1009" s="95"/>
      <c r="G1009" s="95"/>
    </row>
    <row r="1010" spans="1:7" x14ac:dyDescent="0.35">
      <c r="A1010" s="100"/>
      <c r="B1010" s="95"/>
      <c r="C1010" s="95"/>
      <c r="D1010" s="95"/>
      <c r="E1010" s="95"/>
      <c r="F1010" s="95"/>
      <c r="G1010" s="95"/>
    </row>
    <row r="1011" spans="1:7" x14ac:dyDescent="0.35">
      <c r="A1011" s="100"/>
      <c r="B1011" s="95"/>
      <c r="C1011" s="95"/>
      <c r="D1011" s="95"/>
      <c r="E1011" s="95"/>
      <c r="F1011" s="95"/>
      <c r="G1011" s="95"/>
    </row>
    <row r="1012" spans="1:7" x14ac:dyDescent="0.35">
      <c r="A1012" s="100"/>
      <c r="B1012" s="95"/>
      <c r="C1012" s="95"/>
      <c r="D1012" s="95"/>
      <c r="E1012" s="95"/>
      <c r="F1012" s="95"/>
      <c r="G1012" s="95"/>
    </row>
    <row r="1013" spans="1:7" x14ac:dyDescent="0.35">
      <c r="A1013" s="100"/>
      <c r="B1013" s="95"/>
      <c r="C1013" s="95"/>
      <c r="D1013" s="95"/>
      <c r="E1013" s="95"/>
      <c r="F1013" s="95"/>
      <c r="G1013" s="95"/>
    </row>
    <row r="1014" spans="1:7" x14ac:dyDescent="0.35">
      <c r="A1014" s="100"/>
      <c r="B1014" s="95"/>
      <c r="C1014" s="95"/>
      <c r="D1014" s="95"/>
      <c r="E1014" s="95"/>
      <c r="F1014" s="95"/>
      <c r="G1014" s="95"/>
    </row>
    <row r="1015" spans="1:7" x14ac:dyDescent="0.35">
      <c r="A1015" s="100"/>
      <c r="B1015" s="95"/>
      <c r="C1015" s="95"/>
      <c r="D1015" s="95"/>
      <c r="E1015" s="95"/>
      <c r="F1015" s="95"/>
      <c r="G1015" s="95"/>
    </row>
    <row r="1016" spans="1:7" x14ac:dyDescent="0.35">
      <c r="A1016" s="100"/>
      <c r="B1016" s="95"/>
      <c r="C1016" s="95"/>
      <c r="D1016" s="95"/>
      <c r="E1016" s="95"/>
      <c r="F1016" s="95"/>
      <c r="G1016" s="95"/>
    </row>
    <row r="1017" spans="1:7" x14ac:dyDescent="0.35">
      <c r="A1017" s="100"/>
      <c r="B1017" s="95"/>
      <c r="C1017" s="95"/>
      <c r="D1017" s="95"/>
      <c r="E1017" s="95"/>
      <c r="F1017" s="95"/>
      <c r="G1017" s="95"/>
    </row>
    <row r="1018" spans="1:7" x14ac:dyDescent="0.35">
      <c r="A1018" s="100"/>
      <c r="B1018" s="95"/>
      <c r="C1018" s="95"/>
      <c r="D1018" s="95"/>
      <c r="E1018" s="95"/>
      <c r="F1018" s="95"/>
      <c r="G1018" s="95"/>
    </row>
    <row r="1019" spans="1:7" x14ac:dyDescent="0.35">
      <c r="A1019" s="100"/>
      <c r="B1019" s="95"/>
      <c r="C1019" s="95"/>
      <c r="D1019" s="95"/>
      <c r="E1019" s="95"/>
      <c r="F1019" s="95"/>
      <c r="G1019" s="95"/>
    </row>
    <row r="1020" spans="1:7" x14ac:dyDescent="0.35">
      <c r="A1020" s="100"/>
      <c r="B1020" s="95"/>
      <c r="C1020" s="95"/>
      <c r="D1020" s="95"/>
      <c r="E1020" s="95"/>
      <c r="F1020" s="95"/>
      <c r="G1020" s="95"/>
    </row>
    <row r="1021" spans="1:7" x14ac:dyDescent="0.35">
      <c r="A1021" s="100"/>
      <c r="B1021" s="95"/>
      <c r="C1021" s="95"/>
      <c r="D1021" s="95"/>
      <c r="E1021" s="95"/>
      <c r="F1021" s="95"/>
      <c r="G1021" s="95"/>
    </row>
    <row r="1022" spans="1:7" x14ac:dyDescent="0.35">
      <c r="A1022" s="100"/>
      <c r="B1022" s="95"/>
      <c r="C1022" s="95"/>
      <c r="D1022" s="95"/>
      <c r="E1022" s="95"/>
      <c r="F1022" s="95"/>
      <c r="G1022" s="95"/>
    </row>
    <row r="1023" spans="1:7" x14ac:dyDescent="0.35">
      <c r="A1023" s="100"/>
      <c r="B1023" s="95"/>
      <c r="C1023" s="95"/>
      <c r="D1023" s="95"/>
      <c r="E1023" s="95"/>
      <c r="F1023" s="95"/>
      <c r="G1023" s="95"/>
    </row>
    <row r="1024" spans="1:7" x14ac:dyDescent="0.35">
      <c r="A1024" s="100"/>
      <c r="B1024" s="95"/>
      <c r="C1024" s="95"/>
      <c r="D1024" s="95"/>
      <c r="E1024" s="95"/>
      <c r="F1024" s="95"/>
      <c r="G1024" s="95"/>
    </row>
    <row r="1025" spans="1:7" x14ac:dyDescent="0.35">
      <c r="A1025" s="100"/>
      <c r="B1025" s="95"/>
      <c r="C1025" s="95"/>
      <c r="D1025" s="95"/>
      <c r="E1025" s="95"/>
      <c r="F1025" s="95"/>
      <c r="G1025" s="95"/>
    </row>
    <row r="1026" spans="1:7" x14ac:dyDescent="0.35">
      <c r="A1026" s="100"/>
      <c r="B1026" s="95"/>
      <c r="C1026" s="95"/>
      <c r="D1026" s="95"/>
      <c r="E1026" s="95"/>
      <c r="F1026" s="95"/>
      <c r="G1026" s="95"/>
    </row>
    <row r="1027" spans="1:7" x14ac:dyDescent="0.35">
      <c r="A1027" s="100"/>
      <c r="B1027" s="95"/>
      <c r="C1027" s="95"/>
      <c r="D1027" s="95"/>
      <c r="E1027" s="95"/>
      <c r="F1027" s="95"/>
      <c r="G1027" s="95"/>
    </row>
    <row r="1028" spans="1:7" x14ac:dyDescent="0.35">
      <c r="A1028" s="100"/>
      <c r="B1028" s="95"/>
      <c r="C1028" s="95"/>
      <c r="D1028" s="95"/>
      <c r="E1028" s="95"/>
      <c r="F1028" s="95"/>
      <c r="G1028" s="95"/>
    </row>
    <row r="1029" spans="1:7" x14ac:dyDescent="0.35">
      <c r="A1029" s="100"/>
      <c r="B1029" s="95"/>
      <c r="C1029" s="95"/>
      <c r="D1029" s="95"/>
      <c r="E1029" s="95"/>
      <c r="F1029" s="95"/>
      <c r="G1029" s="95"/>
    </row>
    <row r="1030" spans="1:7" x14ac:dyDescent="0.35">
      <c r="A1030" s="100"/>
      <c r="B1030" s="95"/>
      <c r="C1030" s="95"/>
      <c r="D1030" s="95"/>
      <c r="E1030" s="95"/>
      <c r="F1030" s="95"/>
      <c r="G1030" s="95"/>
    </row>
    <row r="1031" spans="1:7" x14ac:dyDescent="0.35">
      <c r="A1031" s="100"/>
      <c r="B1031" s="95"/>
      <c r="C1031" s="95"/>
      <c r="D1031" s="95"/>
      <c r="E1031" s="95"/>
      <c r="F1031" s="95"/>
      <c r="G1031" s="95"/>
    </row>
    <row r="1032" spans="1:7" x14ac:dyDescent="0.35">
      <c r="A1032" s="100"/>
      <c r="B1032" s="95"/>
      <c r="C1032" s="95"/>
      <c r="D1032" s="95"/>
      <c r="E1032" s="95"/>
      <c r="F1032" s="95"/>
      <c r="G1032" s="95"/>
    </row>
    <row r="1033" spans="1:7" x14ac:dyDescent="0.35">
      <c r="A1033" s="100"/>
      <c r="B1033" s="95"/>
      <c r="C1033" s="95"/>
      <c r="D1033" s="95"/>
      <c r="E1033" s="95"/>
      <c r="F1033" s="95"/>
      <c r="G1033" s="95"/>
    </row>
    <row r="1034" spans="1:7" x14ac:dyDescent="0.35">
      <c r="A1034" s="100"/>
      <c r="B1034" s="95"/>
      <c r="C1034" s="95"/>
      <c r="D1034" s="95"/>
      <c r="E1034" s="95"/>
      <c r="F1034" s="95"/>
      <c r="G1034" s="95"/>
    </row>
    <row r="1035" spans="1:7" x14ac:dyDescent="0.35">
      <c r="A1035" s="100"/>
      <c r="B1035" s="95"/>
      <c r="C1035" s="95"/>
      <c r="D1035" s="95"/>
      <c r="E1035" s="95"/>
      <c r="F1035" s="95"/>
      <c r="G1035" s="95"/>
    </row>
    <row r="1036" spans="1:7" x14ac:dyDescent="0.35">
      <c r="A1036" s="100"/>
      <c r="B1036" s="95"/>
      <c r="C1036" s="95"/>
      <c r="D1036" s="95"/>
      <c r="E1036" s="95"/>
      <c r="F1036" s="95"/>
      <c r="G1036" s="95"/>
    </row>
    <row r="1037" spans="1:7" x14ac:dyDescent="0.35">
      <c r="A1037" s="100"/>
      <c r="B1037" s="95"/>
      <c r="C1037" s="95"/>
      <c r="D1037" s="95"/>
      <c r="E1037" s="95"/>
      <c r="F1037" s="95"/>
      <c r="G1037" s="95"/>
    </row>
    <row r="1038" spans="1:7" x14ac:dyDescent="0.35">
      <c r="A1038" s="100"/>
      <c r="B1038" s="95"/>
      <c r="C1038" s="95"/>
      <c r="D1038" s="95"/>
      <c r="E1038" s="95"/>
      <c r="F1038" s="95"/>
      <c r="G1038" s="95"/>
    </row>
    <row r="1039" spans="1:7" x14ac:dyDescent="0.35">
      <c r="A1039" s="100"/>
      <c r="B1039" s="95"/>
      <c r="C1039" s="95"/>
      <c r="D1039" s="95"/>
      <c r="E1039" s="95"/>
      <c r="F1039" s="95"/>
      <c r="G1039" s="95"/>
    </row>
    <row r="1040" spans="1:7" x14ac:dyDescent="0.35">
      <c r="A1040" s="100"/>
      <c r="B1040" s="95"/>
      <c r="C1040" s="95"/>
      <c r="D1040" s="95"/>
      <c r="E1040" s="95"/>
      <c r="F1040" s="95"/>
      <c r="G1040" s="95"/>
    </row>
    <row r="1041" spans="1:7" x14ac:dyDescent="0.35">
      <c r="A1041" s="100"/>
      <c r="B1041" s="95"/>
      <c r="C1041" s="95"/>
      <c r="D1041" s="95"/>
      <c r="E1041" s="95"/>
      <c r="F1041" s="95"/>
      <c r="G1041" s="95"/>
    </row>
    <row r="1042" spans="1:7" x14ac:dyDescent="0.35">
      <c r="A1042" s="100"/>
      <c r="B1042" s="95"/>
      <c r="C1042" s="95"/>
      <c r="D1042" s="95"/>
      <c r="E1042" s="95"/>
      <c r="F1042" s="95"/>
      <c r="G1042" s="95"/>
    </row>
    <row r="1043" spans="1:7" x14ac:dyDescent="0.35">
      <c r="A1043" s="100"/>
      <c r="B1043" s="95"/>
      <c r="C1043" s="95"/>
      <c r="D1043" s="95"/>
      <c r="E1043" s="95"/>
      <c r="F1043" s="95"/>
      <c r="G1043" s="95"/>
    </row>
    <row r="1044" spans="1:7" x14ac:dyDescent="0.35">
      <c r="A1044" s="100"/>
      <c r="B1044" s="95"/>
      <c r="C1044" s="95"/>
      <c r="D1044" s="95"/>
      <c r="E1044" s="95"/>
      <c r="F1044" s="95"/>
      <c r="G1044" s="95"/>
    </row>
    <row r="1045" spans="1:7" x14ac:dyDescent="0.35">
      <c r="A1045" s="100"/>
      <c r="B1045" s="95"/>
      <c r="C1045" s="95"/>
      <c r="D1045" s="95"/>
      <c r="E1045" s="95"/>
      <c r="F1045" s="95"/>
      <c r="G1045" s="95"/>
    </row>
    <row r="1046" spans="1:7" x14ac:dyDescent="0.35">
      <c r="A1046" s="100"/>
      <c r="B1046" s="95"/>
      <c r="C1046" s="95"/>
      <c r="D1046" s="95"/>
      <c r="E1046" s="95"/>
      <c r="F1046" s="95"/>
      <c r="G1046" s="95"/>
    </row>
    <row r="1047" spans="1:7" x14ac:dyDescent="0.35">
      <c r="A1047" s="100"/>
      <c r="B1047" s="95"/>
      <c r="C1047" s="95"/>
      <c r="D1047" s="95"/>
      <c r="E1047" s="95"/>
      <c r="F1047" s="95"/>
      <c r="G1047" s="95"/>
    </row>
    <row r="1048" spans="1:7" x14ac:dyDescent="0.35">
      <c r="A1048" s="100"/>
      <c r="B1048" s="95"/>
      <c r="C1048" s="95"/>
      <c r="D1048" s="95"/>
      <c r="E1048" s="95"/>
      <c r="F1048" s="95"/>
      <c r="G1048" s="95"/>
    </row>
    <row r="1049" spans="1:7" x14ac:dyDescent="0.35">
      <c r="A1049" s="100"/>
      <c r="B1049" s="95"/>
      <c r="C1049" s="95"/>
      <c r="D1049" s="95"/>
      <c r="E1049" s="95"/>
      <c r="F1049" s="95"/>
      <c r="G1049" s="95"/>
    </row>
    <row r="1050" spans="1:7" x14ac:dyDescent="0.35">
      <c r="A1050" s="100"/>
      <c r="B1050" s="95"/>
      <c r="C1050" s="95"/>
      <c r="D1050" s="95"/>
      <c r="E1050" s="95"/>
      <c r="F1050" s="95"/>
      <c r="G1050" s="95"/>
    </row>
    <row r="1051" spans="1:7" x14ac:dyDescent="0.35">
      <c r="A1051" s="100"/>
      <c r="B1051" s="95"/>
      <c r="C1051" s="95"/>
      <c r="D1051" s="95"/>
      <c r="E1051" s="95"/>
      <c r="F1051" s="95"/>
      <c r="G1051" s="95"/>
    </row>
    <row r="1052" spans="1:7" x14ac:dyDescent="0.35">
      <c r="A1052" s="100"/>
      <c r="B1052" s="95"/>
      <c r="C1052" s="95"/>
      <c r="D1052" s="95"/>
      <c r="E1052" s="95"/>
      <c r="F1052" s="95"/>
      <c r="G1052" s="95"/>
    </row>
    <row r="1053" spans="1:7" x14ac:dyDescent="0.35">
      <c r="A1053" s="100"/>
      <c r="B1053" s="95"/>
      <c r="C1053" s="95"/>
      <c r="D1053" s="95"/>
      <c r="E1053" s="95"/>
      <c r="F1053" s="95"/>
      <c r="G1053" s="95"/>
    </row>
    <row r="1054" spans="1:7" x14ac:dyDescent="0.35">
      <c r="A1054" s="100"/>
      <c r="B1054" s="95"/>
      <c r="C1054" s="95"/>
      <c r="D1054" s="95"/>
      <c r="E1054" s="95"/>
      <c r="F1054" s="95"/>
      <c r="G1054" s="95"/>
    </row>
    <row r="1055" spans="1:7" x14ac:dyDescent="0.35">
      <c r="A1055" s="100"/>
      <c r="B1055" s="95"/>
      <c r="C1055" s="95"/>
      <c r="D1055" s="95"/>
      <c r="E1055" s="95"/>
      <c r="F1055" s="95"/>
      <c r="G1055" s="95"/>
    </row>
    <row r="1056" spans="1:7" x14ac:dyDescent="0.35">
      <c r="A1056" s="100"/>
      <c r="B1056" s="95"/>
      <c r="C1056" s="95"/>
      <c r="D1056" s="95"/>
      <c r="E1056" s="95"/>
      <c r="F1056" s="95"/>
      <c r="G1056" s="95"/>
    </row>
    <row r="1057" spans="1:7" x14ac:dyDescent="0.35">
      <c r="A1057" s="100"/>
      <c r="B1057" s="95"/>
      <c r="C1057" s="95"/>
      <c r="D1057" s="95"/>
      <c r="E1057" s="95"/>
      <c r="F1057" s="95"/>
      <c r="G1057" s="95"/>
    </row>
    <row r="1058" spans="1:7" x14ac:dyDescent="0.35">
      <c r="A1058" s="100"/>
      <c r="B1058" s="95"/>
      <c r="C1058" s="95"/>
      <c r="D1058" s="95"/>
      <c r="E1058" s="95"/>
      <c r="F1058" s="95"/>
      <c r="G1058" s="95"/>
    </row>
    <row r="1059" spans="1:7" x14ac:dyDescent="0.35">
      <c r="A1059" s="100"/>
      <c r="B1059" s="95"/>
      <c r="C1059" s="95"/>
      <c r="D1059" s="95"/>
      <c r="E1059" s="95"/>
      <c r="F1059" s="95"/>
      <c r="G1059" s="95"/>
    </row>
    <row r="1060" spans="1:7" x14ac:dyDescent="0.35">
      <c r="A1060" s="100"/>
      <c r="B1060" s="95"/>
      <c r="C1060" s="95"/>
      <c r="D1060" s="95"/>
      <c r="E1060" s="95"/>
      <c r="F1060" s="95"/>
      <c r="G1060" s="95"/>
    </row>
    <row r="1061" spans="1:7" x14ac:dyDescent="0.35">
      <c r="A1061" s="100"/>
      <c r="B1061" s="95"/>
      <c r="C1061" s="95"/>
      <c r="D1061" s="95"/>
      <c r="E1061" s="95"/>
      <c r="F1061" s="95"/>
      <c r="G1061" s="95"/>
    </row>
    <row r="1062" spans="1:7" x14ac:dyDescent="0.35">
      <c r="A1062" s="100"/>
      <c r="B1062" s="95"/>
      <c r="C1062" s="95"/>
      <c r="D1062" s="95"/>
      <c r="E1062" s="95"/>
      <c r="F1062" s="95"/>
      <c r="G1062" s="95"/>
    </row>
    <row r="1063" spans="1:7" x14ac:dyDescent="0.35">
      <c r="A1063" s="100"/>
      <c r="B1063" s="95"/>
      <c r="C1063" s="95"/>
      <c r="D1063" s="95"/>
      <c r="E1063" s="95"/>
      <c r="F1063" s="95"/>
      <c r="G1063" s="95"/>
    </row>
    <row r="1064" spans="1:7" x14ac:dyDescent="0.35">
      <c r="A1064" s="100"/>
      <c r="B1064" s="95"/>
      <c r="C1064" s="95"/>
      <c r="D1064" s="95"/>
      <c r="E1064" s="95"/>
      <c r="F1064" s="95"/>
      <c r="G1064" s="95"/>
    </row>
    <row r="1065" spans="1:7" x14ac:dyDescent="0.35">
      <c r="A1065" s="100"/>
      <c r="B1065" s="95"/>
      <c r="C1065" s="95"/>
      <c r="D1065" s="95"/>
      <c r="E1065" s="95"/>
      <c r="F1065" s="95"/>
      <c r="G1065" s="95"/>
    </row>
    <row r="1066" spans="1:7" x14ac:dyDescent="0.35">
      <c r="A1066" s="100"/>
      <c r="B1066" s="95"/>
      <c r="C1066" s="95"/>
      <c r="D1066" s="95"/>
      <c r="E1066" s="95"/>
      <c r="F1066" s="95"/>
      <c r="G1066" s="95"/>
    </row>
    <row r="1067" spans="1:7" x14ac:dyDescent="0.35">
      <c r="A1067" s="100"/>
      <c r="B1067" s="95"/>
      <c r="C1067" s="95"/>
      <c r="D1067" s="95"/>
      <c r="E1067" s="95"/>
      <c r="F1067" s="95"/>
      <c r="G1067" s="95"/>
    </row>
    <row r="1068" spans="1:7" x14ac:dyDescent="0.35">
      <c r="A1068" s="100"/>
      <c r="B1068" s="95"/>
      <c r="C1068" s="95"/>
      <c r="D1068" s="95"/>
      <c r="E1068" s="95"/>
      <c r="F1068" s="95"/>
      <c r="G1068" s="95"/>
    </row>
    <row r="1069" spans="1:7" x14ac:dyDescent="0.35">
      <c r="A1069" s="100"/>
      <c r="B1069" s="95"/>
      <c r="C1069" s="95"/>
      <c r="D1069" s="95"/>
      <c r="E1069" s="95"/>
      <c r="F1069" s="95"/>
      <c r="G1069" s="95"/>
    </row>
    <row r="1070" spans="1:7" x14ac:dyDescent="0.35">
      <c r="A1070" s="100"/>
      <c r="B1070" s="95"/>
      <c r="C1070" s="95"/>
      <c r="D1070" s="95"/>
      <c r="E1070" s="95"/>
      <c r="F1070" s="95"/>
      <c r="G1070" s="95"/>
    </row>
    <row r="1071" spans="1:7" x14ac:dyDescent="0.35">
      <c r="A1071" s="100"/>
      <c r="B1071" s="95"/>
      <c r="C1071" s="95"/>
      <c r="D1071" s="95"/>
      <c r="E1071" s="95"/>
      <c r="F1071" s="95"/>
      <c r="G1071" s="95"/>
    </row>
    <row r="1072" spans="1:7" x14ac:dyDescent="0.35">
      <c r="A1072" s="100"/>
      <c r="B1072" s="95"/>
      <c r="C1072" s="95"/>
      <c r="D1072" s="95"/>
      <c r="E1072" s="95"/>
      <c r="F1072" s="95"/>
      <c r="G1072" s="95"/>
    </row>
    <row r="1073" spans="1:7" x14ac:dyDescent="0.35">
      <c r="A1073" s="100"/>
      <c r="B1073" s="95"/>
      <c r="C1073" s="95"/>
      <c r="D1073" s="95"/>
      <c r="E1073" s="95"/>
      <c r="F1073" s="95"/>
      <c r="G1073" s="95"/>
    </row>
    <row r="1074" spans="1:7" x14ac:dyDescent="0.35">
      <c r="A1074" s="100"/>
      <c r="B1074" s="95"/>
      <c r="C1074" s="95"/>
      <c r="D1074" s="95"/>
      <c r="E1074" s="95"/>
      <c r="F1074" s="95"/>
      <c r="G1074" s="95"/>
    </row>
    <row r="1075" spans="1:7" x14ac:dyDescent="0.35">
      <c r="A1075" s="100"/>
      <c r="B1075" s="95"/>
      <c r="C1075" s="95"/>
      <c r="D1075" s="95"/>
      <c r="E1075" s="95"/>
      <c r="F1075" s="95"/>
      <c r="G1075" s="95"/>
    </row>
    <row r="1076" spans="1:7" x14ac:dyDescent="0.35">
      <c r="A1076" s="100"/>
      <c r="B1076" s="95"/>
      <c r="C1076" s="95"/>
      <c r="D1076" s="95"/>
      <c r="E1076" s="95"/>
      <c r="F1076" s="95"/>
      <c r="G1076" s="95"/>
    </row>
    <row r="1077" spans="1:7" x14ac:dyDescent="0.35">
      <c r="A1077" s="100"/>
      <c r="B1077" s="95"/>
      <c r="C1077" s="95"/>
      <c r="D1077" s="95"/>
      <c r="E1077" s="95"/>
      <c r="F1077" s="95"/>
      <c r="G1077" s="95"/>
    </row>
    <row r="1078" spans="1:7" x14ac:dyDescent="0.35">
      <c r="A1078" s="100"/>
      <c r="B1078" s="95"/>
      <c r="C1078" s="95"/>
      <c r="D1078" s="95"/>
      <c r="E1078" s="95"/>
      <c r="F1078" s="95"/>
      <c r="G1078" s="95"/>
    </row>
    <row r="1079" spans="1:7" x14ac:dyDescent="0.35">
      <c r="A1079" s="100"/>
      <c r="B1079" s="95"/>
      <c r="C1079" s="95"/>
      <c r="D1079" s="95"/>
      <c r="E1079" s="95"/>
      <c r="F1079" s="95"/>
      <c r="G1079" s="95"/>
    </row>
    <row r="1080" spans="1:7" x14ac:dyDescent="0.35">
      <c r="A1080" s="100"/>
      <c r="B1080" s="95"/>
      <c r="C1080" s="95"/>
      <c r="D1080" s="95"/>
      <c r="E1080" s="95"/>
      <c r="F1080" s="95"/>
      <c r="G1080" s="95"/>
    </row>
    <row r="1081" spans="1:7" x14ac:dyDescent="0.35">
      <c r="A1081" s="100"/>
      <c r="B1081" s="95"/>
      <c r="C1081" s="95"/>
      <c r="D1081" s="95"/>
      <c r="E1081" s="95"/>
      <c r="F1081" s="95"/>
      <c r="G1081" s="95"/>
    </row>
    <row r="1082" spans="1:7" x14ac:dyDescent="0.35">
      <c r="A1082" s="100"/>
      <c r="B1082" s="95"/>
      <c r="C1082" s="95"/>
      <c r="D1082" s="95"/>
      <c r="E1082" s="95"/>
      <c r="F1082" s="95"/>
      <c r="G1082" s="95"/>
    </row>
    <row r="1083" spans="1:7" x14ac:dyDescent="0.35">
      <c r="A1083" s="100"/>
      <c r="B1083" s="95"/>
      <c r="C1083" s="95"/>
      <c r="D1083" s="95"/>
      <c r="E1083" s="95"/>
      <c r="F1083" s="95"/>
      <c r="G1083" s="95"/>
    </row>
    <row r="1084" spans="1:7" x14ac:dyDescent="0.35">
      <c r="A1084" s="100"/>
      <c r="B1084" s="95"/>
      <c r="C1084" s="95"/>
      <c r="D1084" s="95"/>
      <c r="E1084" s="95"/>
      <c r="F1084" s="95"/>
      <c r="G1084" s="95"/>
    </row>
    <row r="1085" spans="1:7" x14ac:dyDescent="0.35">
      <c r="A1085" s="100"/>
      <c r="B1085" s="95"/>
      <c r="C1085" s="95"/>
      <c r="D1085" s="95"/>
      <c r="E1085" s="95"/>
      <c r="F1085" s="95"/>
      <c r="G1085" s="95"/>
    </row>
    <row r="1086" spans="1:7" x14ac:dyDescent="0.35">
      <c r="A1086" s="100"/>
      <c r="B1086" s="95"/>
      <c r="C1086" s="95"/>
      <c r="D1086" s="95"/>
      <c r="E1086" s="95"/>
      <c r="F1086" s="95"/>
      <c r="G1086" s="95"/>
    </row>
    <row r="1087" spans="1:7" x14ac:dyDescent="0.35">
      <c r="A1087" s="100"/>
      <c r="B1087" s="95"/>
      <c r="C1087" s="95"/>
      <c r="D1087" s="95"/>
      <c r="E1087" s="95"/>
      <c r="F1087" s="95"/>
      <c r="G1087" s="95"/>
    </row>
    <row r="1088" spans="1:7" x14ac:dyDescent="0.35">
      <c r="A1088" s="100"/>
      <c r="B1088" s="95"/>
      <c r="C1088" s="95"/>
      <c r="D1088" s="95"/>
      <c r="E1088" s="95"/>
      <c r="F1088" s="95"/>
      <c r="G1088" s="95"/>
    </row>
    <row r="1089" spans="1:7" x14ac:dyDescent="0.35">
      <c r="A1089" s="100"/>
      <c r="B1089" s="95"/>
      <c r="C1089" s="95"/>
      <c r="D1089" s="95"/>
      <c r="E1089" s="95"/>
      <c r="F1089" s="95"/>
      <c r="G1089" s="95"/>
    </row>
    <row r="1090" spans="1:7" x14ac:dyDescent="0.35">
      <c r="A1090" s="100"/>
      <c r="B1090" s="95"/>
      <c r="C1090" s="95"/>
      <c r="D1090" s="95"/>
      <c r="E1090" s="95"/>
      <c r="F1090" s="95"/>
      <c r="G1090" s="95"/>
    </row>
    <row r="1091" spans="1:7" x14ac:dyDescent="0.35">
      <c r="A1091" s="100"/>
      <c r="B1091" s="95"/>
      <c r="C1091" s="95"/>
      <c r="D1091" s="95"/>
      <c r="E1091" s="95"/>
      <c r="F1091" s="95"/>
      <c r="G1091" s="95"/>
    </row>
    <row r="1092" spans="1:7" x14ac:dyDescent="0.35">
      <c r="A1092" s="100"/>
      <c r="B1092" s="95"/>
      <c r="C1092" s="95"/>
      <c r="D1092" s="95"/>
      <c r="E1092" s="95"/>
      <c r="F1092" s="95"/>
      <c r="G1092" s="95"/>
    </row>
    <row r="1093" spans="1:7" x14ac:dyDescent="0.35">
      <c r="A1093" s="100"/>
      <c r="B1093" s="95"/>
      <c r="C1093" s="95"/>
      <c r="D1093" s="95"/>
      <c r="E1093" s="95"/>
      <c r="F1093" s="95"/>
      <c r="G1093" s="95"/>
    </row>
    <row r="1094" spans="1:7" x14ac:dyDescent="0.35">
      <c r="A1094" s="100"/>
      <c r="B1094" s="95"/>
      <c r="C1094" s="95"/>
      <c r="D1094" s="95"/>
      <c r="E1094" s="95"/>
      <c r="F1094" s="95"/>
      <c r="G1094" s="95"/>
    </row>
    <row r="1095" spans="1:7" x14ac:dyDescent="0.35">
      <c r="A1095" s="100"/>
      <c r="B1095" s="95"/>
      <c r="C1095" s="95"/>
      <c r="D1095" s="95"/>
      <c r="E1095" s="95"/>
      <c r="F1095" s="95"/>
      <c r="G1095" s="95"/>
    </row>
    <row r="1096" spans="1:7" x14ac:dyDescent="0.35">
      <c r="A1096" s="100"/>
      <c r="B1096" s="95"/>
      <c r="C1096" s="95"/>
      <c r="D1096" s="95"/>
      <c r="E1096" s="95"/>
      <c r="F1096" s="95"/>
      <c r="G1096" s="95"/>
    </row>
    <row r="1097" spans="1:7" x14ac:dyDescent="0.35">
      <c r="A1097" s="100"/>
      <c r="B1097" s="95"/>
      <c r="C1097" s="95"/>
      <c r="D1097" s="95"/>
      <c r="E1097" s="95"/>
      <c r="F1097" s="95"/>
      <c r="G1097" s="95"/>
    </row>
    <row r="1098" spans="1:7" x14ac:dyDescent="0.35">
      <c r="A1098" s="100"/>
      <c r="B1098" s="95"/>
      <c r="C1098" s="95"/>
      <c r="D1098" s="95"/>
      <c r="E1098" s="95"/>
      <c r="F1098" s="95"/>
      <c r="G1098" s="95"/>
    </row>
    <row r="1099" spans="1:7" x14ac:dyDescent="0.35">
      <c r="A1099" s="100"/>
      <c r="B1099" s="95"/>
      <c r="C1099" s="95"/>
      <c r="D1099" s="95"/>
      <c r="E1099" s="95"/>
      <c r="F1099" s="95"/>
      <c r="G1099" s="95"/>
    </row>
    <row r="1100" spans="1:7" x14ac:dyDescent="0.35">
      <c r="A1100" s="100"/>
      <c r="B1100" s="95"/>
      <c r="C1100" s="95"/>
      <c r="D1100" s="95"/>
      <c r="E1100" s="95"/>
      <c r="F1100" s="95"/>
      <c r="G1100" s="95"/>
    </row>
    <row r="1101" spans="1:7" x14ac:dyDescent="0.35">
      <c r="A1101" s="100"/>
      <c r="B1101" s="95"/>
      <c r="C1101" s="95"/>
      <c r="D1101" s="95"/>
      <c r="E1101" s="95"/>
      <c r="F1101" s="95"/>
      <c r="G1101" s="95"/>
    </row>
    <row r="1102" spans="1:7" x14ac:dyDescent="0.35">
      <c r="A1102" s="100"/>
      <c r="B1102" s="95"/>
      <c r="C1102" s="95"/>
      <c r="D1102" s="95"/>
      <c r="E1102" s="95"/>
      <c r="F1102" s="95"/>
      <c r="G1102" s="95"/>
    </row>
    <row r="1103" spans="1:7" x14ac:dyDescent="0.35">
      <c r="A1103" s="100"/>
      <c r="B1103" s="95"/>
      <c r="C1103" s="95"/>
      <c r="D1103" s="95"/>
      <c r="E1103" s="95"/>
      <c r="F1103" s="95"/>
      <c r="G1103" s="95"/>
    </row>
    <row r="1104" spans="1:7" x14ac:dyDescent="0.35">
      <c r="A1104" s="100"/>
      <c r="B1104" s="95"/>
      <c r="C1104" s="95"/>
      <c r="D1104" s="95"/>
      <c r="E1104" s="95"/>
      <c r="F1104" s="95"/>
      <c r="G1104" s="95"/>
    </row>
    <row r="1105" spans="1:7" x14ac:dyDescent="0.35">
      <c r="A1105" s="100"/>
      <c r="B1105" s="95"/>
      <c r="C1105" s="95"/>
      <c r="D1105" s="95"/>
      <c r="E1105" s="95"/>
      <c r="F1105" s="95"/>
      <c r="G1105" s="95"/>
    </row>
    <row r="1106" spans="1:7" x14ac:dyDescent="0.35">
      <c r="A1106" s="100"/>
      <c r="B1106" s="95"/>
      <c r="C1106" s="95"/>
      <c r="D1106" s="95"/>
      <c r="E1106" s="95"/>
      <c r="F1106" s="95"/>
      <c r="G1106" s="95"/>
    </row>
    <row r="1107" spans="1:7" x14ac:dyDescent="0.35">
      <c r="A1107" s="100"/>
      <c r="B1107" s="95"/>
      <c r="C1107" s="95"/>
      <c r="D1107" s="95"/>
      <c r="E1107" s="95"/>
      <c r="F1107" s="95"/>
      <c r="G1107" s="95"/>
    </row>
    <row r="1108" spans="1:7" x14ac:dyDescent="0.35">
      <c r="A1108" s="100"/>
      <c r="B1108" s="95"/>
      <c r="C1108" s="95"/>
      <c r="D1108" s="95"/>
      <c r="E1108" s="95"/>
      <c r="F1108" s="95"/>
      <c r="G1108" s="95"/>
    </row>
    <row r="1109" spans="1:7" x14ac:dyDescent="0.35">
      <c r="A1109" s="100"/>
      <c r="B1109" s="95"/>
      <c r="C1109" s="95"/>
      <c r="D1109" s="95"/>
      <c r="E1109" s="95"/>
      <c r="F1109" s="95"/>
      <c r="G1109" s="95"/>
    </row>
    <row r="1110" spans="1:7" x14ac:dyDescent="0.35">
      <c r="A1110" s="100"/>
      <c r="B1110" s="95"/>
      <c r="C1110" s="95"/>
      <c r="D1110" s="95"/>
      <c r="E1110" s="95"/>
      <c r="F1110" s="95"/>
      <c r="G1110" s="95"/>
    </row>
    <row r="1111" spans="1:7" x14ac:dyDescent="0.35">
      <c r="A1111" s="100"/>
      <c r="B1111" s="95"/>
      <c r="C1111" s="95"/>
      <c r="D1111" s="95"/>
      <c r="E1111" s="95"/>
      <c r="F1111" s="95"/>
      <c r="G1111" s="95"/>
    </row>
    <row r="1112" spans="1:7" x14ac:dyDescent="0.35">
      <c r="A1112" s="100"/>
      <c r="B1112" s="95"/>
      <c r="C1112" s="95"/>
      <c r="D1112" s="95"/>
      <c r="E1112" s="95"/>
      <c r="F1112" s="95"/>
      <c r="G1112" s="95"/>
    </row>
    <row r="1113" spans="1:7" x14ac:dyDescent="0.35">
      <c r="A1113" s="100"/>
      <c r="B1113" s="95"/>
      <c r="C1113" s="95"/>
      <c r="D1113" s="95"/>
      <c r="E1113" s="95"/>
      <c r="F1113" s="95"/>
      <c r="G1113" s="95"/>
    </row>
    <row r="1114" spans="1:7" x14ac:dyDescent="0.35">
      <c r="A1114" s="100"/>
      <c r="B1114" s="95"/>
      <c r="C1114" s="95"/>
      <c r="D1114" s="95"/>
      <c r="E1114" s="95"/>
      <c r="F1114" s="95"/>
      <c r="G1114" s="95"/>
    </row>
    <row r="1115" spans="1:7" x14ac:dyDescent="0.35">
      <c r="A1115" s="100"/>
      <c r="B1115" s="95"/>
      <c r="C1115" s="95"/>
      <c r="D1115" s="95"/>
      <c r="E1115" s="95"/>
      <c r="F1115" s="95"/>
      <c r="G1115" s="95"/>
    </row>
    <row r="1116" spans="1:7" x14ac:dyDescent="0.35">
      <c r="A1116" s="100"/>
      <c r="B1116" s="95"/>
      <c r="C1116" s="95"/>
      <c r="D1116" s="95"/>
      <c r="E1116" s="95"/>
      <c r="F1116" s="95"/>
      <c r="G1116" s="95"/>
    </row>
    <row r="1117" spans="1:7" x14ac:dyDescent="0.35">
      <c r="A1117" s="100"/>
      <c r="B1117" s="95"/>
      <c r="C1117" s="95"/>
      <c r="D1117" s="95"/>
      <c r="E1117" s="95"/>
      <c r="F1117" s="95"/>
      <c r="G1117" s="95"/>
    </row>
    <row r="1118" spans="1:7" x14ac:dyDescent="0.35">
      <c r="A1118" s="100"/>
      <c r="B1118" s="95"/>
      <c r="C1118" s="95"/>
      <c r="D1118" s="95"/>
      <c r="E1118" s="95"/>
      <c r="F1118" s="95"/>
      <c r="G1118" s="95"/>
    </row>
    <row r="1119" spans="1:7" x14ac:dyDescent="0.35">
      <c r="A1119" s="100"/>
      <c r="B1119" s="95"/>
      <c r="C1119" s="95"/>
      <c r="D1119" s="95"/>
      <c r="E1119" s="95"/>
      <c r="F1119" s="95"/>
      <c r="G1119" s="95"/>
    </row>
    <row r="1120" spans="1:7" x14ac:dyDescent="0.35">
      <c r="A1120" s="100"/>
      <c r="B1120" s="95"/>
      <c r="C1120" s="95"/>
      <c r="D1120" s="95"/>
      <c r="E1120" s="95"/>
      <c r="F1120" s="95"/>
      <c r="G1120" s="95"/>
    </row>
    <row r="1121" spans="1:7" x14ac:dyDescent="0.35">
      <c r="A1121" s="100"/>
      <c r="B1121" s="95"/>
      <c r="C1121" s="95"/>
      <c r="D1121" s="95"/>
      <c r="E1121" s="95"/>
      <c r="F1121" s="95"/>
      <c r="G1121" s="95"/>
    </row>
    <row r="1122" spans="1:7" x14ac:dyDescent="0.35">
      <c r="A1122" s="100"/>
      <c r="B1122" s="95"/>
      <c r="C1122" s="95"/>
      <c r="D1122" s="95"/>
      <c r="E1122" s="95"/>
      <c r="F1122" s="95"/>
      <c r="G1122" s="95"/>
    </row>
    <row r="1123" spans="1:7" x14ac:dyDescent="0.35">
      <c r="A1123" s="100"/>
      <c r="B1123" s="95"/>
      <c r="C1123" s="95"/>
      <c r="D1123" s="95"/>
      <c r="E1123" s="95"/>
      <c r="F1123" s="95"/>
      <c r="G1123" s="95"/>
    </row>
    <row r="1124" spans="1:7" x14ac:dyDescent="0.35">
      <c r="A1124" s="100"/>
      <c r="B1124" s="95"/>
      <c r="C1124" s="95"/>
      <c r="D1124" s="95"/>
      <c r="E1124" s="95"/>
      <c r="F1124" s="95"/>
      <c r="G1124" s="95"/>
    </row>
    <row r="1125" spans="1:7" x14ac:dyDescent="0.35">
      <c r="A1125" s="100"/>
      <c r="B1125" s="95"/>
      <c r="C1125" s="95"/>
      <c r="D1125" s="95"/>
      <c r="E1125" s="95"/>
      <c r="F1125" s="95"/>
      <c r="G1125" s="95"/>
    </row>
    <row r="1126" spans="1:7" x14ac:dyDescent="0.35">
      <c r="A1126" s="100"/>
      <c r="B1126" s="95"/>
      <c r="C1126" s="95"/>
      <c r="D1126" s="95"/>
      <c r="E1126" s="95"/>
      <c r="F1126" s="95"/>
      <c r="G1126" s="95"/>
    </row>
    <row r="1127" spans="1:7" x14ac:dyDescent="0.35">
      <c r="A1127" s="100"/>
      <c r="B1127" s="95"/>
      <c r="C1127" s="95"/>
      <c r="D1127" s="95"/>
      <c r="E1127" s="95"/>
      <c r="F1127" s="95"/>
      <c r="G1127" s="95"/>
    </row>
    <row r="1128" spans="1:7" x14ac:dyDescent="0.35">
      <c r="A1128" s="100"/>
      <c r="B1128" s="95"/>
      <c r="C1128" s="95"/>
      <c r="D1128" s="95"/>
      <c r="E1128" s="95"/>
      <c r="F1128" s="95"/>
      <c r="G1128" s="95"/>
    </row>
    <row r="1129" spans="1:7" x14ac:dyDescent="0.35">
      <c r="A1129" s="100"/>
      <c r="B1129" s="95"/>
      <c r="C1129" s="95"/>
      <c r="D1129" s="95"/>
      <c r="E1129" s="95"/>
      <c r="F1129" s="95"/>
      <c r="G1129" s="95"/>
    </row>
    <row r="1130" spans="1:7" x14ac:dyDescent="0.35">
      <c r="A1130" s="100"/>
      <c r="B1130" s="95"/>
      <c r="C1130" s="95"/>
      <c r="D1130" s="95"/>
      <c r="E1130" s="95"/>
      <c r="F1130" s="95"/>
      <c r="G1130" s="95"/>
    </row>
    <row r="1131" spans="1:7" x14ac:dyDescent="0.35">
      <c r="A1131" s="100"/>
      <c r="B1131" s="95"/>
      <c r="C1131" s="95"/>
      <c r="D1131" s="95"/>
      <c r="E1131" s="95"/>
      <c r="F1131" s="95"/>
      <c r="G1131" s="95"/>
    </row>
    <row r="1132" spans="1:7" x14ac:dyDescent="0.35">
      <c r="A1132" s="100"/>
      <c r="B1132" s="95"/>
      <c r="C1132" s="95"/>
      <c r="D1132" s="95"/>
      <c r="E1132" s="95"/>
      <c r="F1132" s="95"/>
      <c r="G1132" s="95"/>
    </row>
    <row r="1133" spans="1:7" x14ac:dyDescent="0.35">
      <c r="A1133" s="100"/>
      <c r="B1133" s="95"/>
      <c r="C1133" s="95"/>
      <c r="D1133" s="95"/>
      <c r="E1133" s="95"/>
      <c r="F1133" s="95"/>
      <c r="G1133" s="95"/>
    </row>
    <row r="1134" spans="1:7" x14ac:dyDescent="0.35">
      <c r="A1134" s="100"/>
      <c r="B1134" s="95"/>
      <c r="C1134" s="95"/>
      <c r="D1134" s="95"/>
      <c r="E1134" s="95"/>
      <c r="F1134" s="95"/>
      <c r="G1134" s="95"/>
    </row>
    <row r="1135" spans="1:7" x14ac:dyDescent="0.35">
      <c r="A1135" s="100"/>
      <c r="B1135" s="95"/>
      <c r="C1135" s="95"/>
      <c r="D1135" s="95"/>
      <c r="E1135" s="95"/>
      <c r="F1135" s="95"/>
      <c r="G1135" s="95"/>
    </row>
    <row r="1136" spans="1:7" x14ac:dyDescent="0.35">
      <c r="A1136" s="100"/>
      <c r="B1136" s="95"/>
      <c r="C1136" s="95"/>
      <c r="D1136" s="95"/>
      <c r="E1136" s="95"/>
      <c r="F1136" s="95"/>
      <c r="G1136" s="95"/>
    </row>
    <row r="1137" spans="1:7" x14ac:dyDescent="0.35">
      <c r="A1137" s="100"/>
      <c r="B1137" s="95"/>
      <c r="C1137" s="95"/>
      <c r="D1137" s="95"/>
      <c r="E1137" s="95"/>
      <c r="F1137" s="95"/>
      <c r="G1137" s="95"/>
    </row>
    <row r="1138" spans="1:7" x14ac:dyDescent="0.35">
      <c r="A1138" s="100"/>
      <c r="B1138" s="95"/>
      <c r="C1138" s="95"/>
      <c r="D1138" s="95"/>
      <c r="E1138" s="95"/>
      <c r="F1138" s="95"/>
      <c r="G1138" s="95"/>
    </row>
    <row r="1139" spans="1:7" x14ac:dyDescent="0.35">
      <c r="A1139" s="100"/>
      <c r="B1139" s="95"/>
      <c r="C1139" s="95"/>
      <c r="D1139" s="95"/>
      <c r="E1139" s="95"/>
      <c r="F1139" s="95"/>
      <c r="G1139" s="95"/>
    </row>
    <row r="1140" spans="1:7" x14ac:dyDescent="0.35">
      <c r="A1140" s="100"/>
      <c r="B1140" s="95"/>
      <c r="C1140" s="95"/>
      <c r="D1140" s="95"/>
      <c r="E1140" s="95"/>
      <c r="F1140" s="95"/>
      <c r="G1140" s="95"/>
    </row>
    <row r="1141" spans="1:7" x14ac:dyDescent="0.35">
      <c r="A1141" s="100"/>
      <c r="B1141" s="95"/>
      <c r="C1141" s="95"/>
      <c r="D1141" s="95"/>
      <c r="E1141" s="95"/>
      <c r="F1141" s="95"/>
      <c r="G1141" s="95"/>
    </row>
    <row r="1142" spans="1:7" x14ac:dyDescent="0.35">
      <c r="A1142" s="100"/>
      <c r="B1142" s="95"/>
      <c r="C1142" s="95"/>
      <c r="D1142" s="95"/>
      <c r="E1142" s="95"/>
      <c r="F1142" s="95"/>
      <c r="G1142" s="95"/>
    </row>
    <row r="1143" spans="1:7" x14ac:dyDescent="0.35">
      <c r="A1143" s="100"/>
      <c r="B1143" s="95"/>
      <c r="C1143" s="95"/>
      <c r="D1143" s="95"/>
      <c r="E1143" s="95"/>
      <c r="F1143" s="95"/>
      <c r="G1143" s="95"/>
    </row>
    <row r="1144" spans="1:7" x14ac:dyDescent="0.35">
      <c r="A1144" s="100"/>
      <c r="B1144" s="95"/>
      <c r="C1144" s="95"/>
      <c r="D1144" s="95"/>
      <c r="E1144" s="95"/>
      <c r="F1144" s="95"/>
      <c r="G1144" s="95"/>
    </row>
    <row r="1145" spans="1:7" x14ac:dyDescent="0.35">
      <c r="A1145" s="100"/>
      <c r="B1145" s="95"/>
      <c r="C1145" s="95"/>
      <c r="D1145" s="95"/>
      <c r="E1145" s="95"/>
      <c r="F1145" s="95"/>
      <c r="G1145" s="95"/>
    </row>
    <row r="1146" spans="1:7" x14ac:dyDescent="0.35">
      <c r="A1146" s="100"/>
      <c r="B1146" s="95"/>
      <c r="C1146" s="95"/>
      <c r="D1146" s="95"/>
      <c r="E1146" s="95"/>
      <c r="F1146" s="95"/>
      <c r="G1146" s="95"/>
    </row>
    <row r="1147" spans="1:7" x14ac:dyDescent="0.35">
      <c r="A1147" s="100"/>
      <c r="B1147" s="95"/>
      <c r="C1147" s="95"/>
      <c r="D1147" s="95"/>
      <c r="E1147" s="95"/>
      <c r="F1147" s="95"/>
      <c r="G1147" s="95"/>
    </row>
    <row r="1148" spans="1:7" x14ac:dyDescent="0.35">
      <c r="A1148" s="100"/>
      <c r="B1148" s="95"/>
      <c r="C1148" s="95"/>
      <c r="D1148" s="95"/>
      <c r="E1148" s="95"/>
      <c r="F1148" s="95"/>
      <c r="G1148" s="95"/>
    </row>
    <row r="1149" spans="1:7" x14ac:dyDescent="0.35">
      <c r="A1149" s="100"/>
      <c r="B1149" s="95"/>
      <c r="C1149" s="95"/>
      <c r="D1149" s="95"/>
      <c r="E1149" s="95"/>
      <c r="F1149" s="95"/>
      <c r="G1149" s="95"/>
    </row>
    <row r="1150" spans="1:7" x14ac:dyDescent="0.35">
      <c r="A1150" s="100"/>
      <c r="B1150" s="95"/>
      <c r="C1150" s="95"/>
      <c r="D1150" s="95"/>
      <c r="E1150" s="95"/>
      <c r="F1150" s="95"/>
      <c r="G1150" s="95"/>
    </row>
    <row r="1151" spans="1:7" x14ac:dyDescent="0.35">
      <c r="A1151" s="100"/>
      <c r="B1151" s="95"/>
      <c r="C1151" s="95"/>
      <c r="D1151" s="95"/>
      <c r="E1151" s="95"/>
      <c r="F1151" s="95"/>
      <c r="G1151" s="95"/>
    </row>
    <row r="1152" spans="1:7" x14ac:dyDescent="0.35">
      <c r="A1152" s="100"/>
      <c r="B1152" s="95"/>
      <c r="C1152" s="95"/>
      <c r="D1152" s="95"/>
      <c r="E1152" s="95"/>
      <c r="F1152" s="95"/>
      <c r="G1152" s="95"/>
    </row>
    <row r="1153" spans="1:7" x14ac:dyDescent="0.35">
      <c r="A1153" s="100"/>
      <c r="B1153" s="95"/>
      <c r="C1153" s="95"/>
      <c r="D1153" s="95"/>
      <c r="E1153" s="95"/>
      <c r="F1153" s="95"/>
      <c r="G1153" s="95"/>
    </row>
    <row r="1154" spans="1:7" x14ac:dyDescent="0.35">
      <c r="A1154" s="100"/>
      <c r="B1154" s="95"/>
      <c r="C1154" s="95"/>
      <c r="D1154" s="95"/>
      <c r="E1154" s="95"/>
      <c r="F1154" s="95"/>
      <c r="G1154" s="95"/>
    </row>
    <row r="1155" spans="1:7" x14ac:dyDescent="0.35">
      <c r="A1155" s="100"/>
      <c r="B1155" s="95"/>
      <c r="C1155" s="95"/>
      <c r="D1155" s="95"/>
      <c r="E1155" s="95"/>
      <c r="F1155" s="95"/>
      <c r="G1155" s="95"/>
    </row>
    <row r="1156" spans="1:7" x14ac:dyDescent="0.35">
      <c r="A1156" s="100"/>
      <c r="B1156" s="95"/>
      <c r="C1156" s="95"/>
      <c r="D1156" s="95"/>
      <c r="E1156" s="95"/>
      <c r="F1156" s="95"/>
      <c r="G1156" s="95"/>
    </row>
    <row r="1157" spans="1:7" x14ac:dyDescent="0.35">
      <c r="A1157" s="100"/>
      <c r="B1157" s="95"/>
      <c r="C1157" s="95"/>
      <c r="D1157" s="95"/>
      <c r="E1157" s="95"/>
      <c r="F1157" s="95"/>
      <c r="G1157" s="95"/>
    </row>
    <row r="1158" spans="1:7" x14ac:dyDescent="0.35">
      <c r="A1158" s="100"/>
      <c r="B1158" s="95"/>
      <c r="C1158" s="95"/>
      <c r="D1158" s="95"/>
      <c r="E1158" s="95"/>
      <c r="F1158" s="95"/>
      <c r="G1158" s="95"/>
    </row>
    <row r="1159" spans="1:7" x14ac:dyDescent="0.35">
      <c r="A1159" s="100"/>
      <c r="B1159" s="95"/>
      <c r="C1159" s="95"/>
      <c r="D1159" s="95"/>
      <c r="E1159" s="95"/>
      <c r="F1159" s="95"/>
      <c r="G1159" s="95"/>
    </row>
    <row r="1160" spans="1:7" x14ac:dyDescent="0.35">
      <c r="A1160" s="100"/>
      <c r="B1160" s="95"/>
      <c r="C1160" s="95"/>
      <c r="D1160" s="95"/>
      <c r="E1160" s="95"/>
      <c r="F1160" s="95"/>
      <c r="G1160" s="95"/>
    </row>
    <row r="1161" spans="1:7" x14ac:dyDescent="0.35">
      <c r="A1161" s="100"/>
      <c r="B1161" s="95"/>
      <c r="C1161" s="95"/>
      <c r="D1161" s="95"/>
      <c r="E1161" s="95"/>
      <c r="F1161" s="95"/>
      <c r="G1161" s="95"/>
    </row>
    <row r="1162" spans="1:7" x14ac:dyDescent="0.35">
      <c r="A1162" s="100"/>
      <c r="B1162" s="95"/>
      <c r="C1162" s="95"/>
      <c r="D1162" s="95"/>
      <c r="E1162" s="95"/>
      <c r="F1162" s="95"/>
      <c r="G1162" s="95"/>
    </row>
    <row r="1163" spans="1:7" x14ac:dyDescent="0.35">
      <c r="A1163" s="100"/>
      <c r="B1163" s="95"/>
      <c r="C1163" s="95"/>
      <c r="D1163" s="95"/>
      <c r="E1163" s="95"/>
      <c r="F1163" s="95"/>
      <c r="G1163" s="95"/>
    </row>
    <row r="1164" spans="1:7" x14ac:dyDescent="0.35">
      <c r="A1164" s="100"/>
      <c r="B1164" s="95"/>
      <c r="C1164" s="95"/>
      <c r="D1164" s="95"/>
      <c r="E1164" s="95"/>
      <c r="F1164" s="95"/>
      <c r="G1164" s="95"/>
    </row>
    <row r="1165" spans="1:7" x14ac:dyDescent="0.35">
      <c r="A1165" s="100"/>
      <c r="B1165" s="95"/>
      <c r="C1165" s="95"/>
      <c r="D1165" s="95"/>
      <c r="E1165" s="95"/>
      <c r="F1165" s="95"/>
      <c r="G1165" s="95"/>
    </row>
    <row r="1166" spans="1:7" x14ac:dyDescent="0.35">
      <c r="A1166" s="100"/>
      <c r="B1166" s="95"/>
      <c r="C1166" s="95"/>
      <c r="D1166" s="95"/>
      <c r="E1166" s="95"/>
      <c r="F1166" s="95"/>
      <c r="G1166" s="95"/>
    </row>
    <row r="1167" spans="1:7" x14ac:dyDescent="0.35">
      <c r="A1167" s="100"/>
      <c r="B1167" s="95"/>
      <c r="C1167" s="95"/>
      <c r="D1167" s="95"/>
      <c r="E1167" s="95"/>
      <c r="F1167" s="95"/>
      <c r="G1167" s="95"/>
    </row>
    <row r="1168" spans="1:7" x14ac:dyDescent="0.35">
      <c r="A1168" s="100"/>
      <c r="B1168" s="95"/>
      <c r="C1168" s="95"/>
      <c r="D1168" s="95"/>
      <c r="E1168" s="95"/>
      <c r="F1168" s="95"/>
      <c r="G1168" s="95"/>
    </row>
    <row r="1169" spans="1:7" x14ac:dyDescent="0.35">
      <c r="A1169" s="100"/>
      <c r="B1169" s="95"/>
      <c r="C1169" s="95"/>
      <c r="D1169" s="95"/>
      <c r="E1169" s="95"/>
      <c r="F1169" s="95"/>
      <c r="G1169" s="95"/>
    </row>
    <row r="1170" spans="1:7" x14ac:dyDescent="0.35">
      <c r="A1170" s="100"/>
      <c r="B1170" s="95"/>
      <c r="C1170" s="95"/>
      <c r="D1170" s="95"/>
      <c r="E1170" s="95"/>
      <c r="F1170" s="95"/>
      <c r="G1170" s="95"/>
    </row>
    <row r="1171" spans="1:7" x14ac:dyDescent="0.35">
      <c r="A1171" s="100"/>
      <c r="B1171" s="95"/>
      <c r="C1171" s="95"/>
      <c r="D1171" s="95"/>
      <c r="E1171" s="95"/>
      <c r="F1171" s="95"/>
      <c r="G1171" s="95"/>
    </row>
    <row r="1172" spans="1:7" x14ac:dyDescent="0.35">
      <c r="A1172" s="100"/>
      <c r="B1172" s="95"/>
      <c r="C1172" s="95"/>
      <c r="D1172" s="95"/>
      <c r="E1172" s="95"/>
      <c r="F1172" s="95"/>
      <c r="G1172" s="95"/>
    </row>
    <row r="1173" spans="1:7" x14ac:dyDescent="0.35">
      <c r="A1173" s="100"/>
      <c r="B1173" s="95"/>
      <c r="C1173" s="95"/>
      <c r="D1173" s="95"/>
      <c r="E1173" s="95"/>
      <c r="F1173" s="95"/>
      <c r="G1173" s="95"/>
    </row>
    <row r="1174" spans="1:7" x14ac:dyDescent="0.35">
      <c r="A1174" s="100"/>
      <c r="B1174" s="95"/>
      <c r="C1174" s="95"/>
      <c r="D1174" s="95"/>
      <c r="E1174" s="95"/>
      <c r="F1174" s="95"/>
      <c r="G1174" s="95"/>
    </row>
    <row r="1175" spans="1:7" x14ac:dyDescent="0.35">
      <c r="A1175" s="100"/>
      <c r="B1175" s="95"/>
      <c r="C1175" s="95"/>
      <c r="D1175" s="95"/>
      <c r="E1175" s="95"/>
      <c r="F1175" s="95"/>
      <c r="G1175" s="95"/>
    </row>
    <row r="1176" spans="1:7" x14ac:dyDescent="0.35">
      <c r="A1176" s="100"/>
      <c r="B1176" s="95"/>
      <c r="C1176" s="95"/>
      <c r="D1176" s="95"/>
      <c r="E1176" s="95"/>
      <c r="F1176" s="95"/>
      <c r="G1176" s="95"/>
    </row>
    <row r="1177" spans="1:7" x14ac:dyDescent="0.35">
      <c r="A1177" s="100"/>
      <c r="B1177" s="95"/>
      <c r="C1177" s="95"/>
      <c r="D1177" s="95"/>
      <c r="E1177" s="95"/>
      <c r="F1177" s="95"/>
      <c r="G1177" s="95"/>
    </row>
    <row r="1178" spans="1:7" x14ac:dyDescent="0.35">
      <c r="A1178" s="100"/>
      <c r="B1178" s="95"/>
      <c r="C1178" s="95"/>
      <c r="D1178" s="95"/>
      <c r="E1178" s="95"/>
      <c r="F1178" s="95"/>
      <c r="G1178" s="95"/>
    </row>
    <row r="1179" spans="1:7" x14ac:dyDescent="0.35">
      <c r="A1179" s="100"/>
      <c r="B1179" s="95"/>
      <c r="C1179" s="95"/>
      <c r="D1179" s="95"/>
      <c r="E1179" s="95"/>
      <c r="F1179" s="95"/>
      <c r="G1179" s="95"/>
    </row>
    <row r="1180" spans="1:7" x14ac:dyDescent="0.35">
      <c r="A1180" s="100"/>
      <c r="B1180" s="95"/>
      <c r="C1180" s="95"/>
      <c r="D1180" s="95"/>
      <c r="E1180" s="95"/>
      <c r="F1180" s="95"/>
      <c r="G1180" s="95"/>
    </row>
    <row r="1181" spans="1:7" x14ac:dyDescent="0.35">
      <c r="A1181" s="100"/>
      <c r="B1181" s="95"/>
      <c r="C1181" s="95"/>
      <c r="D1181" s="95"/>
      <c r="E1181" s="95"/>
      <c r="F1181" s="95"/>
      <c r="G1181" s="95"/>
    </row>
    <row r="1182" spans="1:7" x14ac:dyDescent="0.35">
      <c r="A1182" s="100"/>
      <c r="B1182" s="95"/>
      <c r="C1182" s="95"/>
      <c r="D1182" s="95"/>
      <c r="E1182" s="95"/>
      <c r="F1182" s="95"/>
      <c r="G1182" s="95"/>
    </row>
    <row r="1183" spans="1:7" x14ac:dyDescent="0.35">
      <c r="A1183" s="100"/>
      <c r="B1183" s="95"/>
      <c r="C1183" s="95"/>
      <c r="D1183" s="95"/>
      <c r="E1183" s="95"/>
      <c r="F1183" s="95"/>
      <c r="G1183" s="95"/>
    </row>
    <row r="1184" spans="1:7" x14ac:dyDescent="0.35">
      <c r="A1184" s="100"/>
      <c r="B1184" s="95"/>
      <c r="C1184" s="95"/>
      <c r="D1184" s="95"/>
      <c r="E1184" s="95"/>
      <c r="F1184" s="95"/>
      <c r="G1184" s="95"/>
    </row>
    <row r="1185" spans="1:7" x14ac:dyDescent="0.35">
      <c r="A1185" s="100"/>
      <c r="B1185" s="95"/>
      <c r="C1185" s="95"/>
      <c r="D1185" s="95"/>
      <c r="E1185" s="95"/>
      <c r="F1185" s="95"/>
      <c r="G1185" s="95"/>
    </row>
    <row r="1186" spans="1:7" x14ac:dyDescent="0.35">
      <c r="A1186" s="100"/>
      <c r="B1186" s="95"/>
      <c r="C1186" s="95"/>
      <c r="D1186" s="95"/>
      <c r="E1186" s="95"/>
      <c r="F1186" s="95"/>
      <c r="G1186" s="95"/>
    </row>
    <row r="1187" spans="1:7" x14ac:dyDescent="0.35">
      <c r="A1187" s="100"/>
      <c r="B1187" s="95"/>
      <c r="C1187" s="95"/>
      <c r="D1187" s="95"/>
      <c r="E1187" s="95"/>
      <c r="F1187" s="95"/>
      <c r="G1187" s="95"/>
    </row>
    <row r="1188" spans="1:7" x14ac:dyDescent="0.35">
      <c r="A1188" s="100"/>
      <c r="B1188" s="95"/>
      <c r="C1188" s="95"/>
      <c r="D1188" s="95"/>
      <c r="E1188" s="95"/>
      <c r="F1188" s="95"/>
      <c r="G1188" s="95"/>
    </row>
    <row r="1189" spans="1:7" x14ac:dyDescent="0.35">
      <c r="A1189" s="100"/>
      <c r="B1189" s="95"/>
      <c r="C1189" s="95"/>
      <c r="D1189" s="95"/>
      <c r="E1189" s="95"/>
      <c r="F1189" s="95"/>
      <c r="G1189" s="95"/>
    </row>
    <row r="1190" spans="1:7" x14ac:dyDescent="0.35">
      <c r="A1190" s="100"/>
      <c r="B1190" s="95"/>
      <c r="C1190" s="95"/>
      <c r="D1190" s="95"/>
      <c r="E1190" s="95"/>
      <c r="F1190" s="95"/>
      <c r="G1190" s="95"/>
    </row>
    <row r="1191" spans="1:7" x14ac:dyDescent="0.35">
      <c r="A1191" s="100"/>
      <c r="B1191" s="95"/>
      <c r="C1191" s="95"/>
      <c r="D1191" s="95"/>
      <c r="E1191" s="95"/>
      <c r="F1191" s="95"/>
      <c r="G1191" s="95"/>
    </row>
    <row r="1192" spans="1:7" x14ac:dyDescent="0.35">
      <c r="A1192" s="100"/>
      <c r="B1192" s="95"/>
      <c r="C1192" s="95"/>
      <c r="D1192" s="95"/>
      <c r="E1192" s="95"/>
      <c r="F1192" s="95"/>
      <c r="G1192" s="95"/>
    </row>
    <row r="1193" spans="1:7" x14ac:dyDescent="0.35">
      <c r="A1193" s="100"/>
      <c r="B1193" s="95"/>
      <c r="C1193" s="95"/>
      <c r="D1193" s="95"/>
      <c r="E1193" s="95"/>
      <c r="F1193" s="95"/>
      <c r="G1193" s="95"/>
    </row>
    <row r="1194" spans="1:7" x14ac:dyDescent="0.35">
      <c r="A1194" s="100"/>
      <c r="B1194" s="95"/>
      <c r="C1194" s="95"/>
      <c r="D1194" s="95"/>
      <c r="E1194" s="95"/>
      <c r="F1194" s="95"/>
      <c r="G1194" s="95"/>
    </row>
    <row r="1195" spans="1:7" x14ac:dyDescent="0.35">
      <c r="A1195" s="100"/>
      <c r="B1195" s="95"/>
      <c r="C1195" s="95"/>
      <c r="D1195" s="95"/>
      <c r="E1195" s="95"/>
      <c r="F1195" s="95"/>
      <c r="G1195" s="95"/>
    </row>
    <row r="1196" spans="1:7" x14ac:dyDescent="0.35">
      <c r="A1196" s="100"/>
      <c r="B1196" s="95"/>
      <c r="C1196" s="95"/>
      <c r="D1196" s="95"/>
      <c r="E1196" s="95"/>
      <c r="F1196" s="95"/>
      <c r="G1196" s="95"/>
    </row>
    <row r="1197" spans="1:7" x14ac:dyDescent="0.35">
      <c r="A1197" s="100"/>
      <c r="B1197" s="95"/>
      <c r="C1197" s="95"/>
      <c r="D1197" s="95"/>
      <c r="E1197" s="95"/>
      <c r="F1197" s="95"/>
      <c r="G1197" s="95"/>
    </row>
    <row r="1198" spans="1:7" x14ac:dyDescent="0.35">
      <c r="A1198" s="100"/>
      <c r="B1198" s="95"/>
      <c r="C1198" s="95"/>
      <c r="D1198" s="95"/>
      <c r="E1198" s="95"/>
      <c r="F1198" s="95"/>
      <c r="G1198" s="95"/>
    </row>
    <row r="1199" spans="1:7" x14ac:dyDescent="0.35">
      <c r="A1199" s="100"/>
      <c r="B1199" s="95"/>
      <c r="C1199" s="95"/>
      <c r="D1199" s="95"/>
      <c r="E1199" s="95"/>
      <c r="F1199" s="95"/>
      <c r="G1199" s="95"/>
    </row>
    <row r="1200" spans="1:7" x14ac:dyDescent="0.35">
      <c r="A1200" s="100"/>
      <c r="B1200" s="95"/>
      <c r="C1200" s="95"/>
      <c r="D1200" s="95"/>
      <c r="E1200" s="95"/>
      <c r="F1200" s="95"/>
      <c r="G1200" s="95"/>
    </row>
    <row r="1201" spans="1:7" x14ac:dyDescent="0.35">
      <c r="A1201" s="100"/>
      <c r="B1201" s="95"/>
      <c r="C1201" s="95"/>
      <c r="D1201" s="95"/>
      <c r="E1201" s="95"/>
      <c r="F1201" s="95"/>
      <c r="G1201" s="95"/>
    </row>
    <row r="1202" spans="1:7" x14ac:dyDescent="0.35">
      <c r="A1202" s="100"/>
      <c r="B1202" s="95"/>
      <c r="C1202" s="95"/>
      <c r="D1202" s="95"/>
      <c r="E1202" s="95"/>
      <c r="F1202" s="95"/>
      <c r="G1202" s="95"/>
    </row>
    <row r="1203" spans="1:7" x14ac:dyDescent="0.35">
      <c r="A1203" s="100"/>
      <c r="B1203" s="95"/>
      <c r="C1203" s="95"/>
      <c r="D1203" s="95"/>
      <c r="E1203" s="95"/>
      <c r="F1203" s="95"/>
      <c r="G1203" s="95"/>
    </row>
    <row r="1204" spans="1:7" x14ac:dyDescent="0.35">
      <c r="A1204" s="100"/>
      <c r="B1204" s="95"/>
      <c r="C1204" s="95"/>
      <c r="D1204" s="95"/>
      <c r="E1204" s="95"/>
      <c r="F1204" s="95"/>
      <c r="G1204" s="95"/>
    </row>
    <row r="1205" spans="1:7" x14ac:dyDescent="0.35">
      <c r="A1205" s="100"/>
      <c r="B1205" s="95"/>
      <c r="C1205" s="95"/>
      <c r="D1205" s="95"/>
      <c r="E1205" s="95"/>
      <c r="F1205" s="95"/>
      <c r="G1205" s="95"/>
    </row>
    <row r="1206" spans="1:7" x14ac:dyDescent="0.35">
      <c r="A1206" s="100"/>
      <c r="B1206" s="95"/>
      <c r="C1206" s="95"/>
      <c r="D1206" s="95"/>
      <c r="E1206" s="95"/>
      <c r="F1206" s="95"/>
      <c r="G1206" s="95"/>
    </row>
    <row r="1207" spans="1:7" x14ac:dyDescent="0.35">
      <c r="A1207" s="100"/>
      <c r="B1207" s="95"/>
      <c r="C1207" s="95"/>
      <c r="D1207" s="95"/>
      <c r="E1207" s="95"/>
      <c r="F1207" s="95"/>
      <c r="G1207" s="95"/>
    </row>
    <row r="1208" spans="1:7" x14ac:dyDescent="0.35">
      <c r="A1208" s="100"/>
      <c r="B1208" s="95"/>
      <c r="C1208" s="95"/>
      <c r="D1208" s="95"/>
      <c r="E1208" s="95"/>
      <c r="F1208" s="95"/>
      <c r="G1208" s="95"/>
    </row>
    <row r="1209" spans="1:7" x14ac:dyDescent="0.35">
      <c r="A1209" s="100"/>
      <c r="B1209" s="95"/>
      <c r="C1209" s="95"/>
      <c r="D1209" s="95"/>
      <c r="E1209" s="95"/>
      <c r="F1209" s="95"/>
      <c r="G1209" s="95"/>
    </row>
    <row r="1210" spans="1:7" x14ac:dyDescent="0.35">
      <c r="A1210" s="100"/>
      <c r="B1210" s="95"/>
      <c r="C1210" s="95"/>
      <c r="D1210" s="95"/>
      <c r="E1210" s="95"/>
      <c r="F1210" s="95"/>
      <c r="G1210" s="95"/>
    </row>
    <row r="1211" spans="1:7" x14ac:dyDescent="0.35">
      <c r="A1211" s="100"/>
      <c r="B1211" s="95"/>
      <c r="C1211" s="95"/>
      <c r="D1211" s="95"/>
      <c r="E1211" s="95"/>
      <c r="F1211" s="95"/>
      <c r="G1211" s="95"/>
    </row>
    <row r="1212" spans="1:7" x14ac:dyDescent="0.35">
      <c r="A1212" s="100"/>
      <c r="B1212" s="95"/>
      <c r="C1212" s="95"/>
      <c r="D1212" s="95"/>
      <c r="E1212" s="95"/>
      <c r="F1212" s="95"/>
      <c r="G1212" s="95"/>
    </row>
    <row r="1213" spans="1:7" x14ac:dyDescent="0.35">
      <c r="A1213" s="100"/>
      <c r="B1213" s="95"/>
      <c r="C1213" s="95"/>
      <c r="D1213" s="95"/>
      <c r="E1213" s="95"/>
      <c r="F1213" s="95"/>
      <c r="G1213" s="95"/>
    </row>
    <row r="1214" spans="1:7" x14ac:dyDescent="0.35">
      <c r="A1214" s="100"/>
      <c r="B1214" s="95"/>
      <c r="C1214" s="95"/>
      <c r="D1214" s="95"/>
      <c r="E1214" s="95"/>
      <c r="F1214" s="95"/>
      <c r="G1214" s="95"/>
    </row>
    <row r="1215" spans="1:7" x14ac:dyDescent="0.35">
      <c r="A1215" s="100"/>
      <c r="B1215" s="95"/>
      <c r="C1215" s="95"/>
      <c r="D1215" s="95"/>
      <c r="E1215" s="95"/>
      <c r="F1215" s="95"/>
      <c r="G1215" s="95"/>
    </row>
    <row r="1216" spans="1:7" x14ac:dyDescent="0.35">
      <c r="A1216" s="100"/>
      <c r="B1216" s="95"/>
      <c r="C1216" s="95"/>
      <c r="D1216" s="95"/>
      <c r="E1216" s="95"/>
      <c r="F1216" s="95"/>
      <c r="G1216" s="95"/>
    </row>
    <row r="1217" spans="1:7" x14ac:dyDescent="0.35">
      <c r="A1217" s="100"/>
      <c r="B1217" s="95"/>
      <c r="C1217" s="95"/>
      <c r="D1217" s="95"/>
      <c r="E1217" s="95"/>
      <c r="F1217" s="95"/>
      <c r="G1217" s="95"/>
    </row>
    <row r="1218" spans="1:7" x14ac:dyDescent="0.35">
      <c r="A1218" s="100"/>
      <c r="B1218" s="95"/>
      <c r="C1218" s="95"/>
      <c r="D1218" s="95"/>
      <c r="E1218" s="95"/>
      <c r="F1218" s="95"/>
      <c r="G1218" s="95"/>
    </row>
    <row r="1219" spans="1:7" x14ac:dyDescent="0.35">
      <c r="A1219" s="100"/>
      <c r="B1219" s="95"/>
      <c r="C1219" s="95"/>
      <c r="D1219" s="95"/>
      <c r="E1219" s="95"/>
      <c r="F1219" s="95"/>
      <c r="G1219" s="95"/>
    </row>
    <row r="1220" spans="1:7" x14ac:dyDescent="0.35">
      <c r="A1220" s="100"/>
      <c r="B1220" s="95"/>
      <c r="C1220" s="95"/>
      <c r="D1220" s="95"/>
      <c r="E1220" s="95"/>
      <c r="F1220" s="95"/>
      <c r="G1220" s="95"/>
    </row>
    <row r="1221" spans="1:7" x14ac:dyDescent="0.35">
      <c r="A1221" s="100"/>
      <c r="B1221" s="95"/>
      <c r="C1221" s="95"/>
      <c r="D1221" s="95"/>
      <c r="E1221" s="95"/>
      <c r="F1221" s="95"/>
      <c r="G1221" s="95"/>
    </row>
    <row r="1222" spans="1:7" x14ac:dyDescent="0.35">
      <c r="A1222" s="100"/>
      <c r="B1222" s="95"/>
      <c r="C1222" s="95"/>
      <c r="D1222" s="95"/>
      <c r="E1222" s="95"/>
      <c r="F1222" s="95"/>
      <c r="G1222" s="95"/>
    </row>
    <row r="1223" spans="1:7" x14ac:dyDescent="0.35">
      <c r="A1223" s="100"/>
      <c r="B1223" s="95"/>
      <c r="C1223" s="95"/>
      <c r="D1223" s="95"/>
      <c r="E1223" s="95"/>
      <c r="F1223" s="95"/>
      <c r="G1223" s="95"/>
    </row>
    <row r="1224" spans="1:7" x14ac:dyDescent="0.35">
      <c r="A1224" s="100"/>
      <c r="B1224" s="95"/>
      <c r="C1224" s="95"/>
      <c r="D1224" s="95"/>
      <c r="E1224" s="95"/>
      <c r="F1224" s="95"/>
      <c r="G1224" s="95"/>
    </row>
    <row r="1225" spans="1:7" x14ac:dyDescent="0.35">
      <c r="A1225" s="100"/>
      <c r="B1225" s="95"/>
      <c r="C1225" s="95"/>
      <c r="D1225" s="95"/>
      <c r="E1225" s="95"/>
      <c r="F1225" s="95"/>
      <c r="G1225" s="95"/>
    </row>
    <row r="1226" spans="1:7" x14ac:dyDescent="0.35">
      <c r="A1226" s="100"/>
      <c r="B1226" s="95"/>
      <c r="C1226" s="95"/>
      <c r="D1226" s="95"/>
      <c r="E1226" s="95"/>
      <c r="F1226" s="95"/>
      <c r="G1226" s="95"/>
    </row>
    <row r="1227" spans="1:7" x14ac:dyDescent="0.35">
      <c r="A1227" s="100"/>
      <c r="B1227" s="95"/>
      <c r="C1227" s="95"/>
      <c r="D1227" s="95"/>
      <c r="E1227" s="95"/>
      <c r="F1227" s="95"/>
      <c r="G1227" s="95"/>
    </row>
    <row r="1228" spans="1:7" x14ac:dyDescent="0.35">
      <c r="A1228" s="100"/>
      <c r="B1228" s="95"/>
      <c r="C1228" s="95"/>
      <c r="D1228" s="95"/>
      <c r="E1228" s="95"/>
      <c r="F1228" s="95"/>
      <c r="G1228" s="95"/>
    </row>
    <row r="1229" spans="1:7" x14ac:dyDescent="0.35">
      <c r="A1229" s="100"/>
      <c r="B1229" s="95"/>
      <c r="C1229" s="95"/>
      <c r="D1229" s="95"/>
      <c r="E1229" s="95"/>
      <c r="F1229" s="95"/>
      <c r="G1229" s="95"/>
    </row>
    <row r="1230" spans="1:7" x14ac:dyDescent="0.35">
      <c r="A1230" s="100"/>
      <c r="B1230" s="95"/>
      <c r="C1230" s="95"/>
      <c r="D1230" s="95"/>
      <c r="E1230" s="95"/>
      <c r="F1230" s="95"/>
      <c r="G1230" s="95"/>
    </row>
    <row r="1231" spans="1:7" x14ac:dyDescent="0.35">
      <c r="A1231" s="100"/>
      <c r="B1231" s="95"/>
      <c r="C1231" s="95"/>
      <c r="D1231" s="95"/>
      <c r="E1231" s="95"/>
      <c r="F1231" s="95"/>
      <c r="G1231" s="95"/>
    </row>
    <row r="1232" spans="1:7" x14ac:dyDescent="0.35">
      <c r="A1232" s="100"/>
      <c r="B1232" s="95"/>
      <c r="C1232" s="95"/>
      <c r="D1232" s="95"/>
      <c r="E1232" s="95"/>
      <c r="F1232" s="95"/>
      <c r="G1232" s="95"/>
    </row>
    <row r="1233" spans="1:7" x14ac:dyDescent="0.35">
      <c r="A1233" s="100"/>
      <c r="B1233" s="95"/>
      <c r="C1233" s="95"/>
      <c r="D1233" s="95"/>
      <c r="E1233" s="95"/>
      <c r="F1233" s="95"/>
      <c r="G1233" s="95"/>
    </row>
    <row r="1234" spans="1:7" x14ac:dyDescent="0.35">
      <c r="A1234" s="100"/>
      <c r="B1234" s="95"/>
      <c r="C1234" s="95"/>
      <c r="D1234" s="95"/>
      <c r="E1234" s="95"/>
      <c r="F1234" s="95"/>
      <c r="G1234" s="95"/>
    </row>
    <row r="1235" spans="1:7" x14ac:dyDescent="0.35">
      <c r="A1235" s="100"/>
      <c r="B1235" s="95"/>
      <c r="C1235" s="95"/>
      <c r="D1235" s="95"/>
      <c r="E1235" s="95"/>
      <c r="F1235" s="95"/>
      <c r="G1235" s="95"/>
    </row>
    <row r="1236" spans="1:7" x14ac:dyDescent="0.35">
      <c r="A1236" s="100"/>
      <c r="B1236" s="95"/>
      <c r="C1236" s="95"/>
      <c r="D1236" s="95"/>
      <c r="E1236" s="95"/>
      <c r="F1236" s="95"/>
      <c r="G1236" s="95"/>
    </row>
    <row r="1237" spans="1:7" x14ac:dyDescent="0.35">
      <c r="A1237" s="100"/>
      <c r="B1237" s="95"/>
      <c r="C1237" s="95"/>
      <c r="D1237" s="95"/>
      <c r="E1237" s="95"/>
      <c r="F1237" s="95"/>
      <c r="G1237" s="95"/>
    </row>
    <row r="1238" spans="1:7" x14ac:dyDescent="0.35">
      <c r="A1238" s="100"/>
      <c r="B1238" s="95"/>
      <c r="C1238" s="95"/>
      <c r="D1238" s="95"/>
      <c r="E1238" s="95"/>
      <c r="F1238" s="95"/>
      <c r="G1238" s="95"/>
    </row>
    <row r="1239" spans="1:7" x14ac:dyDescent="0.35">
      <c r="A1239" s="100"/>
      <c r="B1239" s="95"/>
      <c r="C1239" s="95"/>
      <c r="D1239" s="95"/>
      <c r="E1239" s="95"/>
      <c r="F1239" s="95"/>
      <c r="G1239" s="95"/>
    </row>
    <row r="1240" spans="1:7" x14ac:dyDescent="0.35">
      <c r="A1240" s="100"/>
      <c r="B1240" s="95"/>
      <c r="C1240" s="95"/>
      <c r="D1240" s="95"/>
      <c r="E1240" s="95"/>
      <c r="F1240" s="95"/>
      <c r="G1240" s="95"/>
    </row>
    <row r="1241" spans="1:7" x14ac:dyDescent="0.35">
      <c r="A1241" s="100"/>
      <c r="B1241" s="95"/>
      <c r="C1241" s="95"/>
      <c r="D1241" s="95"/>
      <c r="E1241" s="95"/>
      <c r="F1241" s="95"/>
      <c r="G1241" s="95"/>
    </row>
    <row r="1242" spans="1:7" x14ac:dyDescent="0.35">
      <c r="A1242" s="100"/>
      <c r="B1242" s="95"/>
      <c r="C1242" s="95"/>
      <c r="D1242" s="95"/>
      <c r="E1242" s="95"/>
      <c r="F1242" s="95"/>
      <c r="G1242" s="95"/>
    </row>
    <row r="1243" spans="1:7" x14ac:dyDescent="0.35">
      <c r="A1243" s="100"/>
      <c r="B1243" s="95"/>
      <c r="C1243" s="95"/>
      <c r="D1243" s="95"/>
      <c r="E1243" s="95"/>
      <c r="F1243" s="95"/>
      <c r="G1243" s="95"/>
    </row>
    <row r="1244" spans="1:7" x14ac:dyDescent="0.35">
      <c r="A1244" s="100"/>
      <c r="B1244" s="95"/>
      <c r="C1244" s="95"/>
      <c r="D1244" s="95"/>
      <c r="E1244" s="95"/>
      <c r="F1244" s="95"/>
      <c r="G1244" s="95"/>
    </row>
    <row r="1245" spans="1:7" x14ac:dyDescent="0.35">
      <c r="A1245" s="100"/>
      <c r="B1245" s="95"/>
      <c r="C1245" s="95"/>
      <c r="D1245" s="95"/>
      <c r="E1245" s="95"/>
      <c r="F1245" s="95"/>
      <c r="G1245" s="95"/>
    </row>
    <row r="1246" spans="1:7" x14ac:dyDescent="0.35">
      <c r="A1246" s="100"/>
      <c r="B1246" s="95"/>
      <c r="C1246" s="95"/>
      <c r="D1246" s="95"/>
      <c r="E1246" s="95"/>
      <c r="F1246" s="95"/>
      <c r="G1246" s="95"/>
    </row>
    <row r="1247" spans="1:7" x14ac:dyDescent="0.35">
      <c r="A1247" s="100"/>
      <c r="B1247" s="95"/>
      <c r="C1247" s="95"/>
      <c r="D1247" s="95"/>
      <c r="E1247" s="95"/>
      <c r="F1247" s="95"/>
      <c r="G1247" s="95"/>
    </row>
    <row r="1248" spans="1:7" x14ac:dyDescent="0.35">
      <c r="A1248" s="100"/>
      <c r="B1248" s="95"/>
      <c r="C1248" s="95"/>
      <c r="D1248" s="95"/>
      <c r="E1248" s="95"/>
      <c r="F1248" s="95"/>
      <c r="G1248" s="95"/>
    </row>
    <row r="1249" spans="1:7" x14ac:dyDescent="0.35">
      <c r="A1249" s="100"/>
      <c r="B1249" s="95"/>
      <c r="C1249" s="95"/>
      <c r="D1249" s="95"/>
      <c r="E1249" s="95"/>
      <c r="F1249" s="95"/>
      <c r="G1249" s="95"/>
    </row>
    <row r="1250" spans="1:7" x14ac:dyDescent="0.35">
      <c r="A1250" s="100"/>
      <c r="B1250" s="95"/>
      <c r="C1250" s="95"/>
      <c r="D1250" s="95"/>
      <c r="E1250" s="95"/>
      <c r="F1250" s="95"/>
      <c r="G1250" s="95"/>
    </row>
    <row r="1251" spans="1:7" x14ac:dyDescent="0.35">
      <c r="A1251" s="100"/>
      <c r="B1251" s="95"/>
      <c r="C1251" s="95"/>
      <c r="D1251" s="95"/>
      <c r="E1251" s="95"/>
      <c r="F1251" s="95"/>
      <c r="G1251" s="95"/>
    </row>
    <row r="1252" spans="1:7" x14ac:dyDescent="0.35">
      <c r="A1252" s="100"/>
      <c r="B1252" s="95"/>
      <c r="C1252" s="95"/>
      <c r="D1252" s="95"/>
      <c r="E1252" s="95"/>
      <c r="F1252" s="95"/>
      <c r="G1252" s="95"/>
    </row>
    <row r="1253" spans="1:7" x14ac:dyDescent="0.35">
      <c r="A1253" s="100"/>
      <c r="B1253" s="95"/>
      <c r="C1253" s="95"/>
      <c r="D1253" s="95"/>
      <c r="E1253" s="95"/>
      <c r="F1253" s="95"/>
      <c r="G1253" s="95"/>
    </row>
    <row r="1254" spans="1:7" x14ac:dyDescent="0.35">
      <c r="A1254" s="100"/>
      <c r="B1254" s="95"/>
      <c r="C1254" s="95"/>
      <c r="D1254" s="95"/>
      <c r="E1254" s="95"/>
      <c r="F1254" s="95"/>
      <c r="G1254" s="95"/>
    </row>
    <row r="1255" spans="1:7" x14ac:dyDescent="0.35">
      <c r="A1255" s="100"/>
      <c r="B1255" s="95"/>
      <c r="C1255" s="95"/>
      <c r="D1255" s="95"/>
      <c r="E1255" s="95"/>
      <c r="F1255" s="95"/>
      <c r="G1255" s="95"/>
    </row>
    <row r="1256" spans="1:7" x14ac:dyDescent="0.35">
      <c r="A1256" s="100"/>
      <c r="B1256" s="95"/>
      <c r="C1256" s="95"/>
      <c r="D1256" s="95"/>
      <c r="E1256" s="95"/>
      <c r="F1256" s="95"/>
      <c r="G1256" s="95"/>
    </row>
    <row r="1257" spans="1:7" x14ac:dyDescent="0.35">
      <c r="A1257" s="100"/>
      <c r="B1257" s="95"/>
      <c r="C1257" s="95"/>
      <c r="D1257" s="95"/>
      <c r="E1257" s="95"/>
      <c r="F1257" s="95"/>
      <c r="G1257" s="95"/>
    </row>
    <row r="1258" spans="1:7" x14ac:dyDescent="0.35">
      <c r="A1258" s="100"/>
      <c r="B1258" s="95"/>
      <c r="C1258" s="95"/>
      <c r="D1258" s="95"/>
      <c r="E1258" s="95"/>
      <c r="F1258" s="95"/>
      <c r="G1258" s="95"/>
    </row>
    <row r="1259" spans="1:7" x14ac:dyDescent="0.35">
      <c r="A1259" s="100"/>
      <c r="B1259" s="95"/>
      <c r="C1259" s="95"/>
      <c r="D1259" s="95"/>
      <c r="E1259" s="95"/>
      <c r="F1259" s="95"/>
      <c r="G1259" s="95"/>
    </row>
    <row r="1260" spans="1:7" x14ac:dyDescent="0.35">
      <c r="A1260" s="100"/>
      <c r="B1260" s="95"/>
      <c r="C1260" s="95"/>
      <c r="D1260" s="95"/>
      <c r="E1260" s="95"/>
      <c r="F1260" s="95"/>
      <c r="G1260" s="95"/>
    </row>
    <row r="1261" spans="1:7" x14ac:dyDescent="0.35">
      <c r="A1261" s="100"/>
      <c r="B1261" s="95"/>
      <c r="C1261" s="95"/>
      <c r="D1261" s="95"/>
      <c r="E1261" s="95"/>
      <c r="F1261" s="95"/>
      <c r="G1261" s="95"/>
    </row>
    <row r="1262" spans="1:7" x14ac:dyDescent="0.35">
      <c r="A1262" s="100"/>
      <c r="B1262" s="95"/>
      <c r="C1262" s="95"/>
      <c r="D1262" s="95"/>
      <c r="E1262" s="95"/>
      <c r="F1262" s="95"/>
      <c r="G1262" s="95"/>
    </row>
    <row r="1263" spans="1:7" x14ac:dyDescent="0.35">
      <c r="A1263" s="100"/>
      <c r="B1263" s="95"/>
      <c r="C1263" s="95"/>
      <c r="D1263" s="95"/>
      <c r="E1263" s="95"/>
      <c r="F1263" s="95"/>
      <c r="G1263" s="95"/>
    </row>
    <row r="1264" spans="1:7" x14ac:dyDescent="0.35">
      <c r="A1264" s="100"/>
      <c r="B1264" s="95"/>
      <c r="C1264" s="95"/>
      <c r="D1264" s="95"/>
      <c r="E1264" s="95"/>
      <c r="F1264" s="95"/>
      <c r="G1264" s="95"/>
    </row>
    <row r="1265" spans="1:7" x14ac:dyDescent="0.35">
      <c r="A1265" s="100"/>
      <c r="B1265" s="95"/>
      <c r="C1265" s="95"/>
      <c r="D1265" s="95"/>
      <c r="E1265" s="95"/>
      <c r="F1265" s="95"/>
      <c r="G1265" s="95"/>
    </row>
    <row r="1266" spans="1:7" x14ac:dyDescent="0.35">
      <c r="A1266" s="100"/>
      <c r="B1266" s="95"/>
      <c r="C1266" s="95"/>
      <c r="D1266" s="95"/>
      <c r="E1266" s="95"/>
      <c r="F1266" s="95"/>
      <c r="G1266" s="95"/>
    </row>
    <row r="1267" spans="1:7" x14ac:dyDescent="0.35">
      <c r="A1267" s="100"/>
      <c r="B1267" s="95"/>
      <c r="C1267" s="95"/>
      <c r="D1267" s="95"/>
      <c r="E1267" s="95"/>
      <c r="F1267" s="95"/>
      <c r="G1267" s="95"/>
    </row>
    <row r="1268" spans="1:7" x14ac:dyDescent="0.35">
      <c r="A1268" s="100"/>
      <c r="B1268" s="95"/>
      <c r="C1268" s="95"/>
      <c r="D1268" s="95"/>
      <c r="E1268" s="95"/>
      <c r="F1268" s="95"/>
      <c r="G1268" s="95"/>
    </row>
    <row r="1269" spans="1:7" x14ac:dyDescent="0.35">
      <c r="A1269" s="100"/>
      <c r="B1269" s="95"/>
      <c r="C1269" s="95"/>
      <c r="D1269" s="95"/>
      <c r="E1269" s="95"/>
      <c r="F1269" s="95"/>
      <c r="G1269" s="95"/>
    </row>
    <row r="1270" spans="1:7" x14ac:dyDescent="0.35">
      <c r="A1270" s="100"/>
      <c r="B1270" s="95"/>
      <c r="C1270" s="95"/>
      <c r="D1270" s="95"/>
      <c r="E1270" s="95"/>
      <c r="F1270" s="95"/>
      <c r="G1270" s="95"/>
    </row>
    <row r="1271" spans="1:7" x14ac:dyDescent="0.35">
      <c r="A1271" s="100"/>
      <c r="B1271" s="95"/>
      <c r="C1271" s="95"/>
      <c r="D1271" s="95"/>
      <c r="E1271" s="95"/>
      <c r="F1271" s="95"/>
      <c r="G1271" s="95"/>
    </row>
    <row r="1272" spans="1:7" x14ac:dyDescent="0.35">
      <c r="A1272" s="100"/>
      <c r="B1272" s="95"/>
      <c r="C1272" s="95"/>
      <c r="D1272" s="95"/>
      <c r="E1272" s="95"/>
      <c r="F1272" s="95"/>
      <c r="G1272" s="95"/>
    </row>
    <row r="1273" spans="1:7" x14ac:dyDescent="0.35">
      <c r="A1273" s="100"/>
      <c r="B1273" s="95"/>
      <c r="C1273" s="95"/>
      <c r="D1273" s="95"/>
      <c r="E1273" s="95"/>
      <c r="F1273" s="95"/>
      <c r="G1273" s="95"/>
    </row>
    <row r="1274" spans="1:7" x14ac:dyDescent="0.35">
      <c r="A1274" s="100"/>
      <c r="B1274" s="95"/>
      <c r="C1274" s="95"/>
      <c r="D1274" s="95"/>
      <c r="E1274" s="95"/>
      <c r="F1274" s="95"/>
      <c r="G1274" s="95"/>
    </row>
    <row r="1275" spans="1:7" x14ac:dyDescent="0.35">
      <c r="A1275" s="100"/>
      <c r="B1275" s="95"/>
      <c r="C1275" s="95"/>
      <c r="D1275" s="95"/>
      <c r="E1275" s="95"/>
      <c r="F1275" s="95"/>
      <c r="G1275" s="95"/>
    </row>
    <row r="1276" spans="1:7" x14ac:dyDescent="0.35">
      <c r="A1276" s="100"/>
      <c r="B1276" s="95"/>
      <c r="C1276" s="95"/>
      <c r="D1276" s="95"/>
      <c r="E1276" s="95"/>
      <c r="F1276" s="95"/>
      <c r="G1276" s="95"/>
    </row>
    <row r="1277" spans="1:7" x14ac:dyDescent="0.35">
      <c r="A1277" s="100"/>
      <c r="B1277" s="95"/>
      <c r="C1277" s="95"/>
      <c r="D1277" s="95"/>
      <c r="E1277" s="95"/>
      <c r="F1277" s="95"/>
      <c r="G1277" s="95"/>
    </row>
    <row r="1278" spans="1:7" x14ac:dyDescent="0.35">
      <c r="A1278" s="100"/>
      <c r="B1278" s="95"/>
      <c r="C1278" s="95"/>
      <c r="D1278" s="95"/>
      <c r="E1278" s="95"/>
      <c r="F1278" s="95"/>
      <c r="G1278" s="95"/>
    </row>
    <row r="1279" spans="1:7" x14ac:dyDescent="0.35">
      <c r="A1279" s="100"/>
      <c r="B1279" s="95"/>
      <c r="C1279" s="95"/>
      <c r="D1279" s="95"/>
      <c r="E1279" s="95"/>
      <c r="F1279" s="95"/>
      <c r="G1279" s="95"/>
    </row>
    <row r="1280" spans="1:7" x14ac:dyDescent="0.35">
      <c r="A1280" s="100"/>
      <c r="B1280" s="95"/>
      <c r="C1280" s="95"/>
      <c r="D1280" s="95"/>
      <c r="E1280" s="95"/>
      <c r="F1280" s="95"/>
      <c r="G1280" s="95"/>
    </row>
    <row r="1281" spans="1:7" x14ac:dyDescent="0.35">
      <c r="A1281" s="100"/>
      <c r="B1281" s="95"/>
      <c r="C1281" s="95"/>
      <c r="D1281" s="95"/>
      <c r="E1281" s="95"/>
      <c r="F1281" s="95"/>
      <c r="G1281" s="95"/>
    </row>
    <row r="1282" spans="1:7" x14ac:dyDescent="0.35">
      <c r="A1282" s="100"/>
      <c r="B1282" s="95"/>
      <c r="C1282" s="95"/>
      <c r="D1282" s="95"/>
      <c r="E1282" s="95"/>
      <c r="F1282" s="95"/>
      <c r="G1282" s="95"/>
    </row>
    <row r="1283" spans="1:7" x14ac:dyDescent="0.35">
      <c r="A1283" s="100"/>
      <c r="B1283" s="95"/>
      <c r="C1283" s="95"/>
      <c r="D1283" s="95"/>
      <c r="E1283" s="95"/>
      <c r="F1283" s="95"/>
      <c r="G1283" s="95"/>
    </row>
    <row r="1284" spans="1:7" x14ac:dyDescent="0.35">
      <c r="A1284" s="100"/>
      <c r="B1284" s="95"/>
      <c r="C1284" s="95"/>
      <c r="D1284" s="95"/>
      <c r="E1284" s="95"/>
      <c r="F1284" s="95"/>
      <c r="G1284" s="95"/>
    </row>
    <row r="1285" spans="1:7" x14ac:dyDescent="0.35">
      <c r="A1285" s="100"/>
      <c r="B1285" s="95"/>
      <c r="C1285" s="95"/>
      <c r="D1285" s="95"/>
      <c r="E1285" s="95"/>
      <c r="F1285" s="95"/>
      <c r="G1285" s="95"/>
    </row>
    <row r="1286" spans="1:7" x14ac:dyDescent="0.35">
      <c r="A1286" s="100"/>
      <c r="B1286" s="95"/>
      <c r="C1286" s="95"/>
      <c r="D1286" s="95"/>
      <c r="E1286" s="95"/>
      <c r="F1286" s="95"/>
      <c r="G1286" s="95"/>
    </row>
    <row r="1287" spans="1:7" x14ac:dyDescent="0.35">
      <c r="A1287" s="100"/>
      <c r="B1287" s="95"/>
      <c r="C1287" s="95"/>
      <c r="D1287" s="95"/>
      <c r="E1287" s="95"/>
      <c r="F1287" s="95"/>
      <c r="G1287" s="95"/>
    </row>
    <row r="1288" spans="1:7" x14ac:dyDescent="0.35">
      <c r="A1288" s="100"/>
      <c r="B1288" s="95"/>
      <c r="C1288" s="95"/>
      <c r="D1288" s="95"/>
      <c r="E1288" s="95"/>
      <c r="F1288" s="95"/>
      <c r="G1288" s="95"/>
    </row>
    <row r="1289" spans="1:7" x14ac:dyDescent="0.35">
      <c r="A1289" s="100"/>
      <c r="B1289" s="95"/>
      <c r="C1289" s="95"/>
      <c r="D1289" s="95"/>
      <c r="E1289" s="95"/>
      <c r="F1289" s="95"/>
      <c r="G1289" s="95"/>
    </row>
    <row r="1290" spans="1:7" x14ac:dyDescent="0.35">
      <c r="A1290" s="100"/>
      <c r="B1290" s="95"/>
      <c r="C1290" s="95"/>
      <c r="D1290" s="95"/>
      <c r="E1290" s="95"/>
      <c r="F1290" s="95"/>
      <c r="G1290" s="95"/>
    </row>
    <row r="1291" spans="1:7" x14ac:dyDescent="0.35">
      <c r="A1291" s="100"/>
      <c r="B1291" s="95"/>
      <c r="C1291" s="95"/>
      <c r="D1291" s="95"/>
      <c r="E1291" s="95"/>
      <c r="F1291" s="95"/>
      <c r="G1291" s="95"/>
    </row>
    <row r="1292" spans="1:7" x14ac:dyDescent="0.35">
      <c r="A1292" s="100"/>
      <c r="B1292" s="95"/>
      <c r="C1292" s="95"/>
      <c r="D1292" s="95"/>
      <c r="E1292" s="95"/>
      <c r="F1292" s="95"/>
      <c r="G1292" s="95"/>
    </row>
    <row r="1293" spans="1:7" x14ac:dyDescent="0.35">
      <c r="A1293" s="100"/>
      <c r="B1293" s="95"/>
      <c r="C1293" s="95"/>
      <c r="D1293" s="95"/>
      <c r="E1293" s="95"/>
      <c r="F1293" s="95"/>
      <c r="G1293" s="95"/>
    </row>
    <row r="1294" spans="1:7" x14ac:dyDescent="0.35">
      <c r="A1294" s="100"/>
      <c r="B1294" s="95"/>
      <c r="C1294" s="95"/>
      <c r="D1294" s="95"/>
      <c r="E1294" s="95"/>
      <c r="F1294" s="95"/>
      <c r="G1294" s="95"/>
    </row>
    <row r="1295" spans="1:7" x14ac:dyDescent="0.35">
      <c r="A1295" s="100"/>
      <c r="B1295" s="95"/>
      <c r="C1295" s="95"/>
      <c r="D1295" s="95"/>
      <c r="E1295" s="95"/>
      <c r="F1295" s="95"/>
      <c r="G1295" s="95"/>
    </row>
    <row r="1296" spans="1:7" x14ac:dyDescent="0.35">
      <c r="A1296" s="100"/>
      <c r="B1296" s="95"/>
      <c r="C1296" s="95"/>
      <c r="D1296" s="95"/>
      <c r="E1296" s="95"/>
      <c r="F1296" s="95"/>
      <c r="G1296" s="95"/>
    </row>
    <row r="1297" spans="1:7" x14ac:dyDescent="0.35">
      <c r="A1297" s="100"/>
      <c r="B1297" s="95"/>
      <c r="C1297" s="95"/>
      <c r="D1297" s="95"/>
      <c r="E1297" s="95"/>
      <c r="F1297" s="95"/>
      <c r="G1297" s="95"/>
    </row>
    <row r="1298" spans="1:7" x14ac:dyDescent="0.35">
      <c r="A1298" s="100"/>
      <c r="B1298" s="95"/>
      <c r="C1298" s="95"/>
      <c r="D1298" s="95"/>
      <c r="E1298" s="95"/>
      <c r="F1298" s="95"/>
      <c r="G1298" s="95"/>
    </row>
    <row r="1299" spans="1:7" x14ac:dyDescent="0.35">
      <c r="A1299" s="100"/>
      <c r="B1299" s="95"/>
      <c r="C1299" s="95"/>
      <c r="D1299" s="95"/>
      <c r="E1299" s="95"/>
      <c r="F1299" s="95"/>
      <c r="G1299" s="95"/>
    </row>
    <row r="1300" spans="1:7" x14ac:dyDescent="0.35">
      <c r="A1300" s="100"/>
      <c r="B1300" s="95"/>
      <c r="C1300" s="95"/>
      <c r="D1300" s="95"/>
      <c r="E1300" s="95"/>
      <c r="F1300" s="95"/>
      <c r="G1300" s="95"/>
    </row>
    <row r="1301" spans="1:7" x14ac:dyDescent="0.35">
      <c r="A1301" s="100"/>
      <c r="B1301" s="95"/>
      <c r="C1301" s="95"/>
      <c r="D1301" s="95"/>
      <c r="E1301" s="95"/>
      <c r="F1301" s="95"/>
      <c r="G1301" s="95"/>
    </row>
    <row r="1302" spans="1:7" x14ac:dyDescent="0.35">
      <c r="A1302" s="100"/>
      <c r="B1302" s="95"/>
      <c r="C1302" s="95"/>
      <c r="D1302" s="95"/>
      <c r="E1302" s="95"/>
      <c r="F1302" s="95"/>
      <c r="G1302" s="95"/>
    </row>
    <row r="1303" spans="1:7" x14ac:dyDescent="0.35">
      <c r="A1303" s="100"/>
      <c r="B1303" s="95"/>
      <c r="C1303" s="95"/>
      <c r="D1303" s="95"/>
      <c r="E1303" s="95"/>
      <c r="F1303" s="95"/>
      <c r="G1303" s="95"/>
    </row>
    <row r="1304" spans="1:7" x14ac:dyDescent="0.35">
      <c r="A1304" s="100"/>
      <c r="B1304" s="95"/>
      <c r="C1304" s="95"/>
      <c r="D1304" s="95"/>
      <c r="E1304" s="95"/>
      <c r="F1304" s="95"/>
      <c r="G1304" s="95"/>
    </row>
    <row r="1305" spans="1:7" x14ac:dyDescent="0.35">
      <c r="A1305" s="100"/>
      <c r="B1305" s="95"/>
      <c r="C1305" s="95"/>
      <c r="D1305" s="95"/>
      <c r="E1305" s="95"/>
      <c r="F1305" s="95"/>
      <c r="G1305" s="95"/>
    </row>
    <row r="1306" spans="1:7" x14ac:dyDescent="0.35">
      <c r="A1306" s="100"/>
      <c r="B1306" s="95"/>
      <c r="C1306" s="95"/>
      <c r="D1306" s="95"/>
      <c r="E1306" s="95"/>
      <c r="F1306" s="95"/>
      <c r="G1306" s="95"/>
    </row>
    <row r="1307" spans="1:7" x14ac:dyDescent="0.35">
      <c r="A1307" s="100"/>
      <c r="B1307" s="95"/>
      <c r="C1307" s="95"/>
      <c r="D1307" s="95"/>
      <c r="E1307" s="95"/>
      <c r="F1307" s="95"/>
      <c r="G1307" s="95"/>
    </row>
    <row r="1308" spans="1:7" x14ac:dyDescent="0.35">
      <c r="A1308" s="100"/>
      <c r="B1308" s="95"/>
      <c r="C1308" s="95"/>
      <c r="D1308" s="95"/>
      <c r="E1308" s="95"/>
      <c r="F1308" s="95"/>
      <c r="G1308" s="95"/>
    </row>
    <row r="1309" spans="1:7" x14ac:dyDescent="0.35">
      <c r="A1309" s="100"/>
      <c r="B1309" s="95"/>
      <c r="C1309" s="95"/>
      <c r="D1309" s="95"/>
      <c r="E1309" s="95"/>
      <c r="F1309" s="95"/>
      <c r="G1309" s="95"/>
    </row>
    <row r="1310" spans="1:7" x14ac:dyDescent="0.35">
      <c r="A1310" s="100"/>
      <c r="B1310" s="95"/>
      <c r="C1310" s="95"/>
      <c r="D1310" s="95"/>
      <c r="E1310" s="95"/>
      <c r="F1310" s="95"/>
      <c r="G1310" s="95"/>
    </row>
    <row r="1311" spans="1:7" x14ac:dyDescent="0.35">
      <c r="A1311" s="100"/>
      <c r="B1311" s="95"/>
      <c r="C1311" s="95"/>
      <c r="D1311" s="95"/>
      <c r="E1311" s="95"/>
      <c r="F1311" s="95"/>
      <c r="G1311" s="95"/>
    </row>
    <row r="1312" spans="1:7" x14ac:dyDescent="0.35">
      <c r="A1312" s="100"/>
      <c r="B1312" s="95"/>
      <c r="C1312" s="95"/>
      <c r="D1312" s="95"/>
      <c r="E1312" s="95"/>
      <c r="F1312" s="95"/>
      <c r="G1312" s="95"/>
    </row>
    <row r="1313" spans="1:7" x14ac:dyDescent="0.35">
      <c r="A1313" s="100"/>
      <c r="B1313" s="95"/>
      <c r="C1313" s="95"/>
      <c r="D1313" s="95"/>
      <c r="E1313" s="95"/>
      <c r="F1313" s="95"/>
      <c r="G1313" s="95"/>
    </row>
    <row r="1314" spans="1:7" x14ac:dyDescent="0.35">
      <c r="A1314" s="100"/>
      <c r="B1314" s="95"/>
      <c r="C1314" s="95"/>
      <c r="D1314" s="95"/>
      <c r="E1314" s="95"/>
      <c r="F1314" s="95"/>
      <c r="G1314" s="95"/>
    </row>
    <row r="1315" spans="1:7" x14ac:dyDescent="0.35">
      <c r="A1315" s="100"/>
      <c r="B1315" s="95"/>
      <c r="C1315" s="95"/>
      <c r="D1315" s="95"/>
      <c r="E1315" s="95"/>
      <c r="F1315" s="95"/>
      <c r="G1315" s="95"/>
    </row>
    <row r="1316" spans="1:7" x14ac:dyDescent="0.35">
      <c r="A1316" s="100"/>
      <c r="B1316" s="95"/>
      <c r="C1316" s="95"/>
      <c r="D1316" s="95"/>
      <c r="E1316" s="95"/>
      <c r="F1316" s="95"/>
      <c r="G1316" s="95"/>
    </row>
    <row r="1317" spans="1:7" x14ac:dyDescent="0.35">
      <c r="A1317" s="100"/>
      <c r="B1317" s="95"/>
      <c r="C1317" s="95"/>
      <c r="D1317" s="95"/>
      <c r="E1317" s="95"/>
      <c r="F1317" s="95"/>
      <c r="G1317" s="95"/>
    </row>
    <row r="1318" spans="1:7" x14ac:dyDescent="0.35">
      <c r="A1318" s="100"/>
      <c r="B1318" s="95"/>
      <c r="C1318" s="95"/>
      <c r="D1318" s="95"/>
      <c r="E1318" s="95"/>
      <c r="F1318" s="95"/>
      <c r="G1318" s="95"/>
    </row>
    <row r="1319" spans="1:7" x14ac:dyDescent="0.35">
      <c r="A1319" s="100"/>
      <c r="B1319" s="95"/>
      <c r="C1319" s="95"/>
      <c r="D1319" s="95"/>
      <c r="E1319" s="95"/>
      <c r="F1319" s="95"/>
      <c r="G1319" s="95"/>
    </row>
    <row r="1320" spans="1:7" x14ac:dyDescent="0.35">
      <c r="A1320" s="100"/>
      <c r="B1320" s="95"/>
      <c r="C1320" s="95"/>
      <c r="D1320" s="95"/>
      <c r="E1320" s="95"/>
      <c r="F1320" s="95"/>
      <c r="G1320" s="95"/>
    </row>
    <row r="1321" spans="1:7" x14ac:dyDescent="0.35">
      <c r="A1321" s="100"/>
      <c r="B1321" s="95"/>
      <c r="C1321" s="95"/>
      <c r="D1321" s="95"/>
      <c r="E1321" s="95"/>
      <c r="F1321" s="95"/>
      <c r="G1321" s="95"/>
    </row>
    <row r="1322" spans="1:7" x14ac:dyDescent="0.35">
      <c r="A1322" s="100"/>
      <c r="B1322" s="95"/>
      <c r="C1322" s="95"/>
      <c r="D1322" s="95"/>
      <c r="E1322" s="95"/>
      <c r="F1322" s="95"/>
      <c r="G1322" s="95"/>
    </row>
    <row r="1323" spans="1:7" x14ac:dyDescent="0.35">
      <c r="A1323" s="100"/>
      <c r="B1323" s="95"/>
      <c r="C1323" s="95"/>
      <c r="D1323" s="95"/>
      <c r="E1323" s="95"/>
      <c r="F1323" s="95"/>
      <c r="G1323" s="95"/>
    </row>
    <row r="1324" spans="1:7" x14ac:dyDescent="0.35">
      <c r="A1324" s="100"/>
      <c r="B1324" s="95"/>
      <c r="C1324" s="95"/>
      <c r="D1324" s="95"/>
      <c r="E1324" s="95"/>
      <c r="F1324" s="95"/>
      <c r="G1324" s="95"/>
    </row>
    <row r="1325" spans="1:7" x14ac:dyDescent="0.35">
      <c r="A1325" s="100"/>
      <c r="B1325" s="95"/>
      <c r="C1325" s="95"/>
      <c r="D1325" s="95"/>
      <c r="E1325" s="95"/>
      <c r="F1325" s="95"/>
      <c r="G1325" s="95"/>
    </row>
    <row r="1326" spans="1:7" x14ac:dyDescent="0.35">
      <c r="A1326" s="100"/>
      <c r="B1326" s="95"/>
      <c r="C1326" s="95"/>
      <c r="D1326" s="95"/>
      <c r="E1326" s="95"/>
      <c r="F1326" s="95"/>
      <c r="G1326" s="95"/>
    </row>
    <row r="1327" spans="1:7" x14ac:dyDescent="0.35">
      <c r="A1327" s="100"/>
      <c r="B1327" s="95"/>
      <c r="C1327" s="95"/>
      <c r="D1327" s="95"/>
      <c r="E1327" s="95"/>
      <c r="F1327" s="95"/>
      <c r="G1327" s="95"/>
    </row>
    <row r="1328" spans="1:7" x14ac:dyDescent="0.35">
      <c r="A1328" s="100"/>
      <c r="B1328" s="95"/>
      <c r="C1328" s="95"/>
      <c r="D1328" s="95"/>
      <c r="E1328" s="95"/>
      <c r="F1328" s="95"/>
      <c r="G1328" s="95"/>
    </row>
    <row r="1329" spans="1:7" x14ac:dyDescent="0.35">
      <c r="A1329" s="100"/>
      <c r="B1329" s="95"/>
      <c r="C1329" s="95"/>
      <c r="D1329" s="95"/>
      <c r="E1329" s="95"/>
      <c r="F1329" s="95"/>
      <c r="G1329" s="95"/>
    </row>
    <row r="1330" spans="1:7" x14ac:dyDescent="0.35">
      <c r="A1330" s="100"/>
      <c r="B1330" s="95"/>
      <c r="C1330" s="95"/>
      <c r="D1330" s="95"/>
      <c r="E1330" s="95"/>
      <c r="F1330" s="95"/>
      <c r="G1330" s="95"/>
    </row>
    <row r="1331" spans="1:7" x14ac:dyDescent="0.35">
      <c r="A1331" s="100"/>
      <c r="B1331" s="95"/>
      <c r="C1331" s="95"/>
      <c r="D1331" s="95"/>
      <c r="E1331" s="95"/>
      <c r="F1331" s="95"/>
      <c r="G1331" s="95"/>
    </row>
    <row r="1332" spans="1:7" x14ac:dyDescent="0.35">
      <c r="A1332" s="100"/>
      <c r="B1332" s="95"/>
      <c r="C1332" s="95"/>
      <c r="D1332" s="95"/>
      <c r="E1332" s="95"/>
      <c r="F1332" s="95"/>
      <c r="G1332" s="95"/>
    </row>
    <row r="1333" spans="1:7" x14ac:dyDescent="0.35">
      <c r="A1333" s="100"/>
      <c r="B1333" s="95"/>
      <c r="C1333" s="95"/>
      <c r="D1333" s="95"/>
      <c r="E1333" s="95"/>
      <c r="F1333" s="95"/>
      <c r="G1333" s="95"/>
    </row>
    <row r="1334" spans="1:7" x14ac:dyDescent="0.35">
      <c r="A1334" s="100"/>
      <c r="B1334" s="95"/>
      <c r="C1334" s="95"/>
      <c r="D1334" s="95"/>
      <c r="E1334" s="95"/>
      <c r="F1334" s="95"/>
      <c r="G1334" s="95"/>
    </row>
    <row r="1335" spans="1:7" x14ac:dyDescent="0.35">
      <c r="A1335" s="100"/>
      <c r="B1335" s="95"/>
      <c r="C1335" s="95"/>
      <c r="D1335" s="95"/>
      <c r="E1335" s="95"/>
      <c r="F1335" s="95"/>
      <c r="G1335" s="95"/>
    </row>
    <row r="1336" spans="1:7" x14ac:dyDescent="0.35">
      <c r="A1336" s="100"/>
      <c r="B1336" s="95"/>
      <c r="C1336" s="95"/>
      <c r="D1336" s="95"/>
      <c r="E1336" s="95"/>
      <c r="F1336" s="95"/>
      <c r="G1336" s="95"/>
    </row>
    <row r="1337" spans="1:7" x14ac:dyDescent="0.35">
      <c r="A1337" s="100"/>
      <c r="B1337" s="95"/>
      <c r="C1337" s="95"/>
      <c r="D1337" s="95"/>
      <c r="E1337" s="95"/>
      <c r="F1337" s="95"/>
      <c r="G1337" s="95"/>
    </row>
    <row r="1338" spans="1:7" x14ac:dyDescent="0.35">
      <c r="A1338" s="100"/>
      <c r="B1338" s="95"/>
      <c r="C1338" s="95"/>
      <c r="D1338" s="95"/>
      <c r="E1338" s="95"/>
      <c r="F1338" s="95"/>
      <c r="G1338" s="95"/>
    </row>
    <row r="1339" spans="1:7" x14ac:dyDescent="0.35">
      <c r="A1339" s="100"/>
      <c r="B1339" s="95"/>
      <c r="C1339" s="95"/>
      <c r="D1339" s="95"/>
      <c r="E1339" s="95"/>
      <c r="F1339" s="95"/>
      <c r="G1339" s="95"/>
    </row>
    <row r="1340" spans="1:7" x14ac:dyDescent="0.35">
      <c r="A1340" s="100"/>
      <c r="B1340" s="95"/>
      <c r="C1340" s="95"/>
      <c r="D1340" s="95"/>
      <c r="E1340" s="95"/>
      <c r="F1340" s="95"/>
      <c r="G1340" s="95"/>
    </row>
    <row r="1341" spans="1:7" x14ac:dyDescent="0.35">
      <c r="A1341" s="100"/>
      <c r="B1341" s="95"/>
      <c r="C1341" s="95"/>
      <c r="D1341" s="95"/>
      <c r="E1341" s="95"/>
      <c r="F1341" s="95"/>
      <c r="G1341" s="95"/>
    </row>
    <row r="1342" spans="1:7" x14ac:dyDescent="0.35">
      <c r="A1342" s="100"/>
      <c r="B1342" s="95"/>
      <c r="C1342" s="95"/>
      <c r="D1342" s="95"/>
      <c r="E1342" s="95"/>
      <c r="F1342" s="95"/>
      <c r="G1342" s="95"/>
    </row>
    <row r="1343" spans="1:7" x14ac:dyDescent="0.35">
      <c r="A1343" s="100"/>
      <c r="B1343" s="95"/>
      <c r="C1343" s="95"/>
      <c r="D1343" s="95"/>
      <c r="E1343" s="95"/>
      <c r="F1343" s="95"/>
      <c r="G1343" s="95"/>
    </row>
    <row r="1344" spans="1:7" x14ac:dyDescent="0.35">
      <c r="A1344" s="100"/>
      <c r="B1344" s="95"/>
      <c r="C1344" s="95"/>
      <c r="D1344" s="95"/>
      <c r="E1344" s="95"/>
      <c r="F1344" s="95"/>
      <c r="G1344" s="95"/>
    </row>
    <row r="1345" spans="1:7" x14ac:dyDescent="0.35">
      <c r="A1345" s="100"/>
      <c r="B1345" s="95"/>
      <c r="C1345" s="95"/>
      <c r="D1345" s="95"/>
      <c r="E1345" s="95"/>
      <c r="F1345" s="95"/>
      <c r="G1345" s="95"/>
    </row>
    <row r="1346" spans="1:7" x14ac:dyDescent="0.35">
      <c r="A1346" s="100"/>
      <c r="B1346" s="95"/>
      <c r="C1346" s="95"/>
      <c r="D1346" s="95"/>
      <c r="E1346" s="95"/>
      <c r="F1346" s="95"/>
      <c r="G1346" s="95"/>
    </row>
    <row r="1347" spans="1:7" x14ac:dyDescent="0.35">
      <c r="A1347" s="100"/>
      <c r="B1347" s="95"/>
      <c r="C1347" s="95"/>
      <c r="D1347" s="95"/>
      <c r="E1347" s="95"/>
      <c r="F1347" s="95"/>
      <c r="G1347" s="95"/>
    </row>
    <row r="1348" spans="1:7" x14ac:dyDescent="0.35">
      <c r="A1348" s="100"/>
      <c r="B1348" s="95"/>
      <c r="C1348" s="95"/>
      <c r="D1348" s="95"/>
      <c r="E1348" s="95"/>
      <c r="F1348" s="95"/>
      <c r="G1348" s="95"/>
    </row>
    <row r="1349" spans="1:7" x14ac:dyDescent="0.35">
      <c r="A1349" s="100"/>
      <c r="B1349" s="95"/>
      <c r="C1349" s="95"/>
      <c r="D1349" s="95"/>
      <c r="E1349" s="95"/>
      <c r="F1349" s="95"/>
      <c r="G1349" s="95"/>
    </row>
    <row r="1350" spans="1:7" x14ac:dyDescent="0.35">
      <c r="A1350" s="100"/>
      <c r="B1350" s="95"/>
      <c r="C1350" s="95"/>
      <c r="D1350" s="95"/>
      <c r="E1350" s="95"/>
      <c r="F1350" s="95"/>
      <c r="G1350" s="95"/>
    </row>
    <row r="1351" spans="1:7" x14ac:dyDescent="0.35">
      <c r="A1351" s="100"/>
      <c r="B1351" s="95"/>
      <c r="C1351" s="95"/>
      <c r="D1351" s="95"/>
      <c r="E1351" s="95"/>
      <c r="F1351" s="95"/>
      <c r="G1351" s="95"/>
    </row>
    <row r="1352" spans="1:7" x14ac:dyDescent="0.35">
      <c r="A1352" s="100"/>
      <c r="B1352" s="95"/>
      <c r="C1352" s="95"/>
      <c r="D1352" s="95"/>
      <c r="E1352" s="95"/>
      <c r="F1352" s="95"/>
      <c r="G1352" s="95"/>
    </row>
    <row r="1353" spans="1:7" x14ac:dyDescent="0.35">
      <c r="A1353" s="100"/>
      <c r="B1353" s="95"/>
      <c r="C1353" s="95"/>
      <c r="D1353" s="95"/>
      <c r="E1353" s="95"/>
      <c r="F1353" s="95"/>
      <c r="G1353" s="95"/>
    </row>
    <row r="1354" spans="1:7" x14ac:dyDescent="0.35">
      <c r="A1354" s="100"/>
      <c r="B1354" s="95"/>
      <c r="C1354" s="95"/>
      <c r="D1354" s="95"/>
      <c r="E1354" s="95"/>
      <c r="F1354" s="95"/>
      <c r="G1354" s="95"/>
    </row>
    <row r="1355" spans="1:7" x14ac:dyDescent="0.35">
      <c r="A1355" s="100"/>
      <c r="B1355" s="95"/>
      <c r="C1355" s="95"/>
      <c r="D1355" s="95"/>
      <c r="E1355" s="95"/>
      <c r="F1355" s="95"/>
      <c r="G1355" s="95"/>
    </row>
    <row r="1356" spans="1:7" x14ac:dyDescent="0.35">
      <c r="A1356" s="100"/>
      <c r="B1356" s="95"/>
      <c r="C1356" s="95"/>
      <c r="D1356" s="95"/>
      <c r="E1356" s="95"/>
      <c r="F1356" s="95"/>
      <c r="G1356" s="95"/>
    </row>
    <row r="1357" spans="1:7" x14ac:dyDescent="0.35">
      <c r="A1357" s="100"/>
      <c r="B1357" s="95"/>
      <c r="C1357" s="95"/>
      <c r="D1357" s="95"/>
      <c r="E1357" s="95"/>
      <c r="F1357" s="95"/>
      <c r="G1357" s="95"/>
    </row>
    <row r="1358" spans="1:7" x14ac:dyDescent="0.35">
      <c r="A1358" s="100"/>
      <c r="B1358" s="95"/>
      <c r="C1358" s="95"/>
      <c r="D1358" s="95"/>
      <c r="E1358" s="95"/>
      <c r="F1358" s="95"/>
      <c r="G1358" s="95"/>
    </row>
    <row r="1359" spans="1:7" x14ac:dyDescent="0.35">
      <c r="A1359" s="100"/>
      <c r="B1359" s="95"/>
      <c r="C1359" s="95"/>
      <c r="D1359" s="95"/>
      <c r="E1359" s="95"/>
      <c r="F1359" s="95"/>
      <c r="G1359" s="95"/>
    </row>
    <row r="1360" spans="1:7" x14ac:dyDescent="0.35">
      <c r="A1360" s="100"/>
      <c r="B1360" s="95"/>
      <c r="C1360" s="95"/>
      <c r="D1360" s="95"/>
      <c r="E1360" s="95"/>
      <c r="F1360" s="95"/>
      <c r="G1360" s="95"/>
    </row>
    <row r="1361" spans="1:7" x14ac:dyDescent="0.35">
      <c r="A1361" s="100"/>
      <c r="B1361" s="95"/>
      <c r="C1361" s="95"/>
      <c r="D1361" s="95"/>
      <c r="E1361" s="95"/>
      <c r="F1361" s="95"/>
      <c r="G1361" s="95"/>
    </row>
    <row r="1362" spans="1:7" x14ac:dyDescent="0.35">
      <c r="A1362" s="100"/>
      <c r="B1362" s="95"/>
      <c r="C1362" s="95"/>
      <c r="D1362" s="95"/>
      <c r="E1362" s="95"/>
      <c r="F1362" s="95"/>
      <c r="G1362" s="95"/>
    </row>
    <row r="1363" spans="1:7" x14ac:dyDescent="0.35">
      <c r="A1363" s="100"/>
      <c r="B1363" s="95"/>
      <c r="C1363" s="95"/>
      <c r="D1363" s="95"/>
      <c r="E1363" s="95"/>
      <c r="F1363" s="95"/>
      <c r="G1363" s="95"/>
    </row>
    <row r="1364" spans="1:7" x14ac:dyDescent="0.35">
      <c r="A1364" s="100"/>
      <c r="B1364" s="95"/>
      <c r="C1364" s="95"/>
      <c r="D1364" s="95"/>
      <c r="E1364" s="95"/>
      <c r="F1364" s="95"/>
      <c r="G1364" s="95"/>
    </row>
    <row r="1365" spans="1:7" x14ac:dyDescent="0.35">
      <c r="A1365" s="100"/>
      <c r="B1365" s="95"/>
      <c r="C1365" s="95"/>
      <c r="D1365" s="95"/>
      <c r="E1365" s="95"/>
      <c r="F1365" s="95"/>
      <c r="G1365" s="95"/>
    </row>
    <row r="1366" spans="1:7" x14ac:dyDescent="0.35">
      <c r="A1366" s="100"/>
      <c r="B1366" s="95"/>
      <c r="C1366" s="95"/>
      <c r="D1366" s="95"/>
      <c r="E1366" s="95"/>
      <c r="F1366" s="95"/>
      <c r="G1366" s="95"/>
    </row>
    <row r="1367" spans="1:7" x14ac:dyDescent="0.35">
      <c r="A1367" s="100"/>
      <c r="B1367" s="95"/>
      <c r="C1367" s="95"/>
      <c r="D1367" s="95"/>
      <c r="E1367" s="95"/>
      <c r="F1367" s="95"/>
      <c r="G1367" s="95"/>
    </row>
    <row r="1368" spans="1:7" x14ac:dyDescent="0.35">
      <c r="A1368" s="100"/>
      <c r="B1368" s="95"/>
      <c r="C1368" s="95"/>
      <c r="D1368" s="95"/>
      <c r="E1368" s="95"/>
      <c r="F1368" s="95"/>
      <c r="G1368" s="95"/>
    </row>
    <row r="1369" spans="1:7" x14ac:dyDescent="0.35">
      <c r="A1369" s="100"/>
      <c r="B1369" s="95"/>
      <c r="C1369" s="95"/>
      <c r="D1369" s="95"/>
      <c r="E1369" s="95"/>
      <c r="F1369" s="95"/>
      <c r="G1369" s="95"/>
    </row>
    <row r="1370" spans="1:7" x14ac:dyDescent="0.35">
      <c r="A1370" s="100"/>
      <c r="B1370" s="95"/>
      <c r="C1370" s="95"/>
      <c r="D1370" s="95"/>
      <c r="E1370" s="95"/>
      <c r="F1370" s="95"/>
      <c r="G1370" s="95"/>
    </row>
    <row r="1371" spans="1:7" x14ac:dyDescent="0.35">
      <c r="A1371" s="100"/>
      <c r="B1371" s="95"/>
      <c r="C1371" s="95"/>
      <c r="D1371" s="95"/>
      <c r="E1371" s="95"/>
      <c r="F1371" s="95"/>
      <c r="G1371" s="95"/>
    </row>
    <row r="1372" spans="1:7" x14ac:dyDescent="0.35">
      <c r="A1372" s="100"/>
      <c r="B1372" s="95"/>
      <c r="C1372" s="95"/>
      <c r="D1372" s="95"/>
      <c r="E1372" s="95"/>
      <c r="F1372" s="95"/>
      <c r="G1372" s="95"/>
    </row>
    <row r="1373" spans="1:7" x14ac:dyDescent="0.35">
      <c r="A1373" s="100"/>
      <c r="B1373" s="95"/>
      <c r="C1373" s="95"/>
      <c r="D1373" s="95"/>
      <c r="E1373" s="95"/>
      <c r="F1373" s="95"/>
      <c r="G1373" s="95"/>
    </row>
    <row r="1374" spans="1:7" x14ac:dyDescent="0.35">
      <c r="A1374" s="100"/>
      <c r="B1374" s="95"/>
      <c r="C1374" s="95"/>
      <c r="D1374" s="95"/>
      <c r="E1374" s="95"/>
      <c r="F1374" s="95"/>
      <c r="G1374" s="95"/>
    </row>
    <row r="1375" spans="1:7" x14ac:dyDescent="0.35">
      <c r="A1375" s="100"/>
      <c r="B1375" s="95"/>
      <c r="C1375" s="95"/>
      <c r="D1375" s="95"/>
      <c r="E1375" s="95"/>
      <c r="F1375" s="95"/>
      <c r="G1375" s="95"/>
    </row>
    <row r="1376" spans="1:7" x14ac:dyDescent="0.35">
      <c r="A1376" s="100"/>
      <c r="B1376" s="95"/>
      <c r="C1376" s="95"/>
      <c r="D1376" s="95"/>
      <c r="E1376" s="95"/>
      <c r="F1376" s="95"/>
      <c r="G1376" s="95"/>
    </row>
    <row r="1377" spans="1:7" x14ac:dyDescent="0.35">
      <c r="A1377" s="100"/>
      <c r="B1377" s="95"/>
      <c r="C1377" s="95"/>
      <c r="D1377" s="95"/>
      <c r="E1377" s="95"/>
      <c r="F1377" s="95"/>
      <c r="G1377" s="95"/>
    </row>
    <row r="1378" spans="1:7" x14ac:dyDescent="0.35">
      <c r="A1378" s="100"/>
      <c r="B1378" s="95"/>
      <c r="C1378" s="95"/>
      <c r="D1378" s="95"/>
      <c r="E1378" s="95"/>
      <c r="F1378" s="95"/>
      <c r="G1378" s="95"/>
    </row>
    <row r="1379" spans="1:7" x14ac:dyDescent="0.35">
      <c r="A1379" s="100"/>
      <c r="B1379" s="95"/>
      <c r="C1379" s="95"/>
      <c r="D1379" s="95"/>
      <c r="E1379" s="95"/>
      <c r="F1379" s="95"/>
      <c r="G1379" s="95"/>
    </row>
    <row r="1380" spans="1:7" x14ac:dyDescent="0.35">
      <c r="A1380" s="100"/>
      <c r="B1380" s="95"/>
      <c r="C1380" s="95"/>
      <c r="D1380" s="95"/>
      <c r="E1380" s="95"/>
      <c r="F1380" s="95"/>
      <c r="G1380" s="95"/>
    </row>
    <row r="1381" spans="1:7" x14ac:dyDescent="0.35">
      <c r="A1381" s="100"/>
      <c r="B1381" s="95"/>
      <c r="C1381" s="95"/>
      <c r="D1381" s="95"/>
      <c r="E1381" s="95"/>
      <c r="F1381" s="95"/>
      <c r="G1381" s="95"/>
    </row>
    <row r="1382" spans="1:7" x14ac:dyDescent="0.35">
      <c r="A1382" s="100"/>
      <c r="B1382" s="95"/>
      <c r="C1382" s="95"/>
      <c r="D1382" s="95"/>
      <c r="E1382" s="95"/>
      <c r="F1382" s="95"/>
      <c r="G1382" s="95"/>
    </row>
    <row r="1383" spans="1:7" x14ac:dyDescent="0.35">
      <c r="A1383" s="100"/>
      <c r="B1383" s="95"/>
      <c r="C1383" s="95"/>
      <c r="D1383" s="95"/>
      <c r="E1383" s="95"/>
      <c r="F1383" s="95"/>
      <c r="G1383" s="95"/>
    </row>
    <row r="1384" spans="1:7" x14ac:dyDescent="0.35">
      <c r="A1384" s="100"/>
      <c r="B1384" s="95"/>
      <c r="C1384" s="95"/>
      <c r="D1384" s="95"/>
      <c r="E1384" s="95"/>
      <c r="F1384" s="95"/>
      <c r="G1384" s="95"/>
    </row>
    <row r="1385" spans="1:7" x14ac:dyDescent="0.35">
      <c r="A1385" s="100"/>
      <c r="B1385" s="95"/>
      <c r="C1385" s="95"/>
      <c r="D1385" s="95"/>
      <c r="E1385" s="95"/>
      <c r="F1385" s="95"/>
      <c r="G1385" s="95"/>
    </row>
    <row r="1386" spans="1:7" x14ac:dyDescent="0.35">
      <c r="A1386" s="100"/>
      <c r="B1386" s="95"/>
      <c r="C1386" s="95"/>
      <c r="D1386" s="95"/>
      <c r="E1386" s="95"/>
      <c r="F1386" s="95"/>
      <c r="G1386" s="95"/>
    </row>
    <row r="1387" spans="1:7" x14ac:dyDescent="0.35">
      <c r="A1387" s="100"/>
      <c r="B1387" s="95"/>
      <c r="C1387" s="95"/>
      <c r="D1387" s="95"/>
      <c r="E1387" s="95"/>
      <c r="F1387" s="95"/>
      <c r="G1387" s="95"/>
    </row>
    <row r="1388" spans="1:7" x14ac:dyDescent="0.35">
      <c r="A1388" s="100"/>
      <c r="B1388" s="95"/>
      <c r="C1388" s="95"/>
      <c r="D1388" s="95"/>
      <c r="E1388" s="95"/>
      <c r="F1388" s="95"/>
      <c r="G1388" s="95"/>
    </row>
    <row r="1389" spans="1:7" x14ac:dyDescent="0.35">
      <c r="A1389" s="100"/>
      <c r="B1389" s="95"/>
      <c r="C1389" s="95"/>
      <c r="D1389" s="95"/>
      <c r="E1389" s="95"/>
      <c r="F1389" s="95"/>
      <c r="G1389" s="95"/>
    </row>
    <row r="1390" spans="1:7" x14ac:dyDescent="0.35">
      <c r="A1390" s="100"/>
      <c r="B1390" s="95"/>
      <c r="C1390" s="95"/>
      <c r="D1390" s="95"/>
      <c r="E1390" s="95"/>
      <c r="F1390" s="95"/>
      <c r="G1390" s="95"/>
    </row>
    <row r="1391" spans="1:7" x14ac:dyDescent="0.35">
      <c r="A1391" s="100"/>
      <c r="B1391" s="95"/>
      <c r="C1391" s="95"/>
      <c r="D1391" s="95"/>
      <c r="E1391" s="95"/>
      <c r="F1391" s="95"/>
      <c r="G1391" s="95"/>
    </row>
    <row r="1392" spans="1:7" x14ac:dyDescent="0.35">
      <c r="A1392" s="100"/>
      <c r="B1392" s="95"/>
      <c r="C1392" s="95"/>
      <c r="D1392" s="95"/>
      <c r="E1392" s="95"/>
      <c r="F1392" s="95"/>
      <c r="G1392" s="95"/>
    </row>
    <row r="1393" spans="1:7" x14ac:dyDescent="0.35">
      <c r="A1393" s="100"/>
      <c r="B1393" s="95"/>
      <c r="C1393" s="95"/>
      <c r="D1393" s="95"/>
      <c r="E1393" s="95"/>
      <c r="F1393" s="95"/>
      <c r="G1393" s="95"/>
    </row>
    <row r="1394" spans="1:7" x14ac:dyDescent="0.35">
      <c r="A1394" s="100"/>
      <c r="B1394" s="95"/>
      <c r="C1394" s="95"/>
      <c r="D1394" s="95"/>
      <c r="E1394" s="95"/>
      <c r="F1394" s="95"/>
      <c r="G1394" s="95"/>
    </row>
    <row r="1395" spans="1:7" x14ac:dyDescent="0.35">
      <c r="A1395" s="100"/>
      <c r="B1395" s="95"/>
      <c r="C1395" s="95"/>
      <c r="D1395" s="95"/>
      <c r="E1395" s="95"/>
      <c r="F1395" s="95"/>
      <c r="G1395" s="95"/>
    </row>
    <row r="1396" spans="1:7" x14ac:dyDescent="0.35">
      <c r="A1396" s="100"/>
      <c r="B1396" s="95"/>
      <c r="C1396" s="95"/>
      <c r="D1396" s="95"/>
      <c r="E1396" s="95"/>
      <c r="F1396" s="95"/>
      <c r="G1396" s="95"/>
    </row>
    <row r="1397" spans="1:7" x14ac:dyDescent="0.35">
      <c r="A1397" s="100"/>
      <c r="B1397" s="95"/>
      <c r="C1397" s="95"/>
      <c r="D1397" s="95"/>
      <c r="E1397" s="95"/>
      <c r="F1397" s="95"/>
      <c r="G1397" s="95"/>
    </row>
    <row r="1398" spans="1:7" x14ac:dyDescent="0.35">
      <c r="A1398" s="100"/>
      <c r="B1398" s="95"/>
      <c r="C1398" s="95"/>
      <c r="D1398" s="95"/>
      <c r="E1398" s="95"/>
      <c r="F1398" s="95"/>
      <c r="G1398" s="95"/>
    </row>
    <row r="1399" spans="1:7" x14ac:dyDescent="0.35">
      <c r="A1399" s="100"/>
      <c r="B1399" s="95"/>
      <c r="C1399" s="95"/>
      <c r="D1399" s="95"/>
      <c r="E1399" s="95"/>
      <c r="F1399" s="95"/>
      <c r="G1399" s="95"/>
    </row>
    <row r="1400" spans="1:7" x14ac:dyDescent="0.35">
      <c r="A1400" s="100"/>
      <c r="B1400" s="95"/>
      <c r="C1400" s="95"/>
      <c r="D1400" s="95"/>
      <c r="E1400" s="95"/>
      <c r="F1400" s="95"/>
      <c r="G1400" s="95"/>
    </row>
    <row r="1401" spans="1:7" x14ac:dyDescent="0.35">
      <c r="A1401" s="100"/>
      <c r="B1401" s="95"/>
      <c r="C1401" s="95"/>
      <c r="D1401" s="95"/>
      <c r="E1401" s="95"/>
      <c r="F1401" s="95"/>
      <c r="G1401" s="95"/>
    </row>
    <row r="1402" spans="1:7" x14ac:dyDescent="0.35">
      <c r="A1402" s="100"/>
      <c r="B1402" s="95"/>
      <c r="C1402" s="95"/>
      <c r="D1402" s="95"/>
      <c r="E1402" s="95"/>
      <c r="F1402" s="95"/>
      <c r="G1402" s="95"/>
    </row>
    <row r="1403" spans="1:7" x14ac:dyDescent="0.35">
      <c r="A1403" s="100"/>
      <c r="B1403" s="95"/>
      <c r="C1403" s="95"/>
      <c r="D1403" s="95"/>
      <c r="E1403" s="95"/>
      <c r="F1403" s="95"/>
      <c r="G1403" s="95"/>
    </row>
    <row r="1404" spans="1:7" x14ac:dyDescent="0.35">
      <c r="A1404" s="100"/>
      <c r="B1404" s="95"/>
      <c r="C1404" s="95"/>
      <c r="D1404" s="95"/>
      <c r="E1404" s="95"/>
      <c r="F1404" s="95"/>
      <c r="G1404" s="95"/>
    </row>
    <row r="1405" spans="1:7" x14ac:dyDescent="0.35">
      <c r="A1405" s="100"/>
      <c r="B1405" s="95"/>
      <c r="C1405" s="95"/>
      <c r="D1405" s="95"/>
      <c r="E1405" s="95"/>
      <c r="F1405" s="95"/>
      <c r="G1405" s="95"/>
    </row>
    <row r="1406" spans="1:7" x14ac:dyDescent="0.35">
      <c r="A1406" s="100"/>
      <c r="B1406" s="95"/>
      <c r="C1406" s="95"/>
      <c r="D1406" s="95"/>
      <c r="E1406" s="95"/>
      <c r="F1406" s="95"/>
      <c r="G1406" s="95"/>
    </row>
    <row r="1407" spans="1:7" x14ac:dyDescent="0.35">
      <c r="A1407" s="100"/>
      <c r="B1407" s="95"/>
      <c r="C1407" s="95"/>
      <c r="D1407" s="95"/>
      <c r="E1407" s="95"/>
      <c r="F1407" s="95"/>
      <c r="G1407" s="95"/>
    </row>
    <row r="1408" spans="1:7" x14ac:dyDescent="0.35">
      <c r="A1408" s="100"/>
      <c r="B1408" s="95"/>
      <c r="C1408" s="95"/>
      <c r="D1408" s="95"/>
      <c r="E1408" s="95"/>
      <c r="F1408" s="95"/>
      <c r="G1408" s="95"/>
    </row>
    <row r="1409" spans="1:7" x14ac:dyDescent="0.35">
      <c r="A1409" s="100"/>
      <c r="B1409" s="95"/>
      <c r="C1409" s="95"/>
      <c r="D1409" s="95"/>
      <c r="E1409" s="95"/>
      <c r="F1409" s="95"/>
      <c r="G1409" s="95"/>
    </row>
    <row r="1410" spans="1:7" x14ac:dyDescent="0.35">
      <c r="A1410" s="100"/>
      <c r="B1410" s="95"/>
      <c r="C1410" s="95"/>
      <c r="D1410" s="95"/>
      <c r="E1410" s="95"/>
      <c r="F1410" s="95"/>
      <c r="G1410" s="95"/>
    </row>
    <row r="1411" spans="1:7" x14ac:dyDescent="0.35">
      <c r="A1411" s="100"/>
      <c r="B1411" s="95"/>
      <c r="C1411" s="95"/>
      <c r="D1411" s="95"/>
      <c r="E1411" s="95"/>
      <c r="F1411" s="95"/>
      <c r="G1411" s="95"/>
    </row>
    <row r="1412" spans="1:7" x14ac:dyDescent="0.35">
      <c r="A1412" s="100"/>
      <c r="B1412" s="95"/>
      <c r="C1412" s="95"/>
      <c r="D1412" s="95"/>
      <c r="E1412" s="95"/>
      <c r="F1412" s="95"/>
      <c r="G1412" s="95"/>
    </row>
    <row r="1413" spans="1:7" x14ac:dyDescent="0.35">
      <c r="A1413" s="100"/>
      <c r="B1413" s="95"/>
      <c r="C1413" s="95"/>
      <c r="D1413" s="95"/>
      <c r="E1413" s="95"/>
      <c r="F1413" s="95"/>
      <c r="G1413" s="95"/>
    </row>
    <row r="1414" spans="1:7" x14ac:dyDescent="0.35">
      <c r="A1414" s="100"/>
      <c r="B1414" s="95"/>
      <c r="C1414" s="95"/>
      <c r="D1414" s="95"/>
      <c r="E1414" s="95"/>
      <c r="F1414" s="95"/>
      <c r="G1414" s="95"/>
    </row>
    <row r="1415" spans="1:7" x14ac:dyDescent="0.35">
      <c r="A1415" s="100"/>
      <c r="B1415" s="95"/>
      <c r="C1415" s="95"/>
      <c r="D1415" s="95"/>
      <c r="E1415" s="95"/>
      <c r="F1415" s="95"/>
      <c r="G1415" s="95"/>
    </row>
    <row r="1416" spans="1:7" x14ac:dyDescent="0.35">
      <c r="A1416" s="100"/>
      <c r="B1416" s="95"/>
      <c r="C1416" s="95"/>
      <c r="D1416" s="95"/>
      <c r="E1416" s="95"/>
      <c r="F1416" s="95"/>
      <c r="G1416" s="95"/>
    </row>
    <row r="1417" spans="1:7" x14ac:dyDescent="0.35">
      <c r="A1417" s="100"/>
      <c r="B1417" s="95"/>
      <c r="C1417" s="95"/>
      <c r="D1417" s="95"/>
      <c r="E1417" s="95"/>
      <c r="F1417" s="95"/>
      <c r="G1417" s="95"/>
    </row>
    <row r="1418" spans="1:7" x14ac:dyDescent="0.35">
      <c r="A1418" s="100"/>
      <c r="B1418" s="95"/>
      <c r="C1418" s="95"/>
      <c r="D1418" s="95"/>
      <c r="E1418" s="95"/>
      <c r="F1418" s="95"/>
      <c r="G1418" s="95"/>
    </row>
    <row r="1419" spans="1:7" x14ac:dyDescent="0.35">
      <c r="A1419" s="100"/>
      <c r="B1419" s="95"/>
      <c r="C1419" s="95"/>
      <c r="D1419" s="95"/>
      <c r="E1419" s="95"/>
      <c r="F1419" s="95"/>
      <c r="G1419" s="95"/>
    </row>
    <row r="1420" spans="1:7" x14ac:dyDescent="0.35">
      <c r="A1420" s="100"/>
      <c r="B1420" s="95"/>
      <c r="C1420" s="95"/>
      <c r="D1420" s="95"/>
      <c r="E1420" s="95"/>
      <c r="F1420" s="95"/>
      <c r="G1420" s="95"/>
    </row>
    <row r="1421" spans="1:7" x14ac:dyDescent="0.35">
      <c r="A1421" s="100"/>
      <c r="B1421" s="95"/>
      <c r="C1421" s="95"/>
      <c r="D1421" s="95"/>
      <c r="E1421" s="95"/>
      <c r="F1421" s="95"/>
      <c r="G1421" s="95"/>
    </row>
    <row r="1422" spans="1:7" x14ac:dyDescent="0.35">
      <c r="A1422" s="100"/>
      <c r="B1422" s="95"/>
      <c r="C1422" s="95"/>
      <c r="D1422" s="95"/>
      <c r="E1422" s="95"/>
      <c r="F1422" s="95"/>
      <c r="G1422" s="95"/>
    </row>
    <row r="1423" spans="1:7" x14ac:dyDescent="0.35">
      <c r="A1423" s="100"/>
      <c r="B1423" s="95"/>
      <c r="C1423" s="95"/>
      <c r="D1423" s="95"/>
      <c r="E1423" s="95"/>
      <c r="F1423" s="95"/>
      <c r="G1423" s="95"/>
    </row>
    <row r="1424" spans="1:7" x14ac:dyDescent="0.35">
      <c r="A1424" s="100"/>
      <c r="B1424" s="95"/>
      <c r="C1424" s="95"/>
      <c r="D1424" s="95"/>
      <c r="E1424" s="95"/>
      <c r="F1424" s="95"/>
      <c r="G1424" s="95"/>
    </row>
    <row r="1425" spans="1:7" x14ac:dyDescent="0.35">
      <c r="A1425" s="100"/>
      <c r="B1425" s="95"/>
      <c r="C1425" s="95"/>
      <c r="D1425" s="95"/>
      <c r="E1425" s="95"/>
      <c r="F1425" s="95"/>
      <c r="G1425" s="95"/>
    </row>
    <row r="1426" spans="1:7" x14ac:dyDescent="0.35">
      <c r="A1426" s="100"/>
      <c r="B1426" s="95"/>
      <c r="C1426" s="95"/>
      <c r="D1426" s="95"/>
      <c r="E1426" s="95"/>
      <c r="F1426" s="95"/>
      <c r="G1426" s="95"/>
    </row>
    <row r="1427" spans="1:7" x14ac:dyDescent="0.35">
      <c r="A1427" s="100"/>
      <c r="B1427" s="95"/>
      <c r="C1427" s="95"/>
      <c r="D1427" s="95"/>
      <c r="E1427" s="95"/>
      <c r="F1427" s="95"/>
      <c r="G1427" s="95"/>
    </row>
    <row r="1428" spans="1:7" x14ac:dyDescent="0.35">
      <c r="A1428" s="100"/>
      <c r="B1428" s="95"/>
      <c r="C1428" s="95"/>
      <c r="D1428" s="95"/>
      <c r="E1428" s="95"/>
      <c r="F1428" s="95"/>
      <c r="G1428" s="95"/>
    </row>
    <row r="1429" spans="1:7" x14ac:dyDescent="0.35">
      <c r="A1429" s="100"/>
      <c r="B1429" s="95"/>
      <c r="C1429" s="95"/>
      <c r="D1429" s="95"/>
      <c r="E1429" s="95"/>
      <c r="F1429" s="95"/>
      <c r="G1429" s="95"/>
    </row>
    <row r="1430" spans="1:7" x14ac:dyDescent="0.35">
      <c r="A1430" s="100"/>
      <c r="B1430" s="95"/>
      <c r="C1430" s="95"/>
      <c r="D1430" s="95"/>
      <c r="E1430" s="95"/>
      <c r="F1430" s="95"/>
      <c r="G1430" s="95"/>
    </row>
    <row r="1431" spans="1:7" x14ac:dyDescent="0.35">
      <c r="A1431" s="100"/>
      <c r="B1431" s="95"/>
      <c r="C1431" s="95"/>
      <c r="D1431" s="95"/>
      <c r="E1431" s="95"/>
      <c r="F1431" s="95"/>
      <c r="G1431" s="95"/>
    </row>
    <row r="1432" spans="1:7" x14ac:dyDescent="0.35">
      <c r="A1432" s="100"/>
      <c r="B1432" s="95"/>
      <c r="C1432" s="95"/>
      <c r="D1432" s="95"/>
      <c r="E1432" s="95"/>
      <c r="F1432" s="95"/>
      <c r="G1432" s="95"/>
    </row>
    <row r="1433" spans="1:7" x14ac:dyDescent="0.35">
      <c r="A1433" s="100"/>
      <c r="B1433" s="95"/>
      <c r="C1433" s="95"/>
      <c r="D1433" s="95"/>
      <c r="E1433" s="95"/>
      <c r="F1433" s="95"/>
      <c r="G1433" s="95"/>
    </row>
    <row r="1434" spans="1:7" x14ac:dyDescent="0.35">
      <c r="A1434" s="100"/>
      <c r="B1434" s="95"/>
      <c r="C1434" s="95"/>
      <c r="D1434" s="95"/>
      <c r="E1434" s="95"/>
      <c r="F1434" s="95"/>
      <c r="G1434" s="95"/>
    </row>
    <row r="1435" spans="1:7" x14ac:dyDescent="0.35">
      <c r="A1435" s="100"/>
      <c r="B1435" s="95"/>
      <c r="C1435" s="95"/>
      <c r="D1435" s="95"/>
      <c r="E1435" s="95"/>
      <c r="F1435" s="95"/>
      <c r="G1435" s="95"/>
    </row>
    <row r="1436" spans="1:7" x14ac:dyDescent="0.35">
      <c r="A1436" s="100"/>
      <c r="B1436" s="95"/>
      <c r="C1436" s="95"/>
      <c r="D1436" s="95"/>
      <c r="E1436" s="95"/>
      <c r="F1436" s="95"/>
      <c r="G1436" s="95"/>
    </row>
    <row r="1437" spans="1:7" x14ac:dyDescent="0.35">
      <c r="A1437" s="100"/>
      <c r="B1437" s="95"/>
      <c r="C1437" s="95"/>
      <c r="D1437" s="95"/>
      <c r="E1437" s="95"/>
      <c r="F1437" s="95"/>
      <c r="G1437" s="95"/>
    </row>
    <row r="1438" spans="1:7" x14ac:dyDescent="0.35">
      <c r="A1438" s="100"/>
      <c r="B1438" s="95"/>
      <c r="C1438" s="95"/>
      <c r="D1438" s="95"/>
      <c r="E1438" s="95"/>
      <c r="F1438" s="95"/>
      <c r="G1438" s="95"/>
    </row>
    <row r="1439" spans="1:7" x14ac:dyDescent="0.35">
      <c r="A1439" s="100"/>
      <c r="B1439" s="95"/>
      <c r="C1439" s="95"/>
      <c r="D1439" s="95"/>
      <c r="E1439" s="95"/>
      <c r="F1439" s="95"/>
      <c r="G1439" s="95"/>
    </row>
    <row r="1440" spans="1:7" x14ac:dyDescent="0.35">
      <c r="A1440" s="100"/>
      <c r="B1440" s="95"/>
      <c r="C1440" s="95"/>
      <c r="D1440" s="95"/>
      <c r="E1440" s="95"/>
      <c r="F1440" s="95"/>
      <c r="G1440" s="95"/>
    </row>
    <row r="1441" spans="1:7" x14ac:dyDescent="0.35">
      <c r="A1441" s="100"/>
      <c r="B1441" s="95"/>
      <c r="C1441" s="95"/>
      <c r="D1441" s="95"/>
      <c r="E1441" s="95"/>
      <c r="F1441" s="95"/>
      <c r="G1441" s="95"/>
    </row>
    <row r="1442" spans="1:7" x14ac:dyDescent="0.35">
      <c r="A1442" s="100"/>
      <c r="B1442" s="95"/>
      <c r="C1442" s="95"/>
      <c r="D1442" s="95"/>
      <c r="E1442" s="95"/>
      <c r="F1442" s="95"/>
      <c r="G1442" s="95"/>
    </row>
    <row r="1443" spans="1:7" x14ac:dyDescent="0.35">
      <c r="A1443" s="100"/>
      <c r="B1443" s="95"/>
      <c r="C1443" s="95"/>
      <c r="D1443" s="95"/>
      <c r="E1443" s="95"/>
      <c r="F1443" s="95"/>
      <c r="G1443" s="95"/>
    </row>
    <row r="1444" spans="1:7" x14ac:dyDescent="0.35">
      <c r="A1444" s="100"/>
      <c r="B1444" s="95"/>
      <c r="C1444" s="95"/>
      <c r="D1444" s="95"/>
      <c r="E1444" s="95"/>
      <c r="F1444" s="95"/>
      <c r="G1444" s="95"/>
    </row>
    <row r="1445" spans="1:7" x14ac:dyDescent="0.35">
      <c r="A1445" s="100"/>
      <c r="B1445" s="95"/>
      <c r="C1445" s="95"/>
      <c r="D1445" s="95"/>
      <c r="E1445" s="95"/>
      <c r="F1445" s="95"/>
      <c r="G1445" s="95"/>
    </row>
    <row r="1446" spans="1:7" x14ac:dyDescent="0.35">
      <c r="A1446" s="100"/>
      <c r="B1446" s="95"/>
      <c r="C1446" s="95"/>
      <c r="D1446" s="95"/>
      <c r="E1446" s="95"/>
      <c r="F1446" s="95"/>
      <c r="G1446" s="95"/>
    </row>
    <row r="1447" spans="1:7" x14ac:dyDescent="0.35">
      <c r="A1447" s="100"/>
      <c r="B1447" s="95"/>
      <c r="C1447" s="95"/>
      <c r="D1447" s="95"/>
      <c r="E1447" s="95"/>
      <c r="F1447" s="95"/>
      <c r="G1447" s="95"/>
    </row>
    <row r="1448" spans="1:7" x14ac:dyDescent="0.35">
      <c r="A1448" s="100"/>
      <c r="B1448" s="95"/>
      <c r="C1448" s="95"/>
      <c r="D1448" s="95"/>
      <c r="E1448" s="95"/>
      <c r="F1448" s="95"/>
      <c r="G1448" s="95"/>
    </row>
    <row r="1449" spans="1:7" x14ac:dyDescent="0.35">
      <c r="A1449" s="100"/>
      <c r="B1449" s="95"/>
      <c r="C1449" s="95"/>
      <c r="D1449" s="95"/>
      <c r="E1449" s="95"/>
      <c r="F1449" s="95"/>
      <c r="G1449" s="95"/>
    </row>
    <row r="1450" spans="1:7" x14ac:dyDescent="0.35">
      <c r="A1450" s="100"/>
      <c r="B1450" s="95"/>
      <c r="C1450" s="95"/>
      <c r="D1450" s="95"/>
      <c r="E1450" s="95"/>
      <c r="F1450" s="95"/>
      <c r="G1450" s="95"/>
    </row>
    <row r="1451" spans="1:7" x14ac:dyDescent="0.35">
      <c r="A1451" s="100"/>
      <c r="B1451" s="95"/>
      <c r="C1451" s="95"/>
      <c r="D1451" s="95"/>
      <c r="E1451" s="95"/>
      <c r="F1451" s="95"/>
      <c r="G1451" s="95"/>
    </row>
    <row r="1452" spans="1:7" x14ac:dyDescent="0.35">
      <c r="A1452" s="100"/>
      <c r="B1452" s="95"/>
      <c r="C1452" s="95"/>
      <c r="D1452" s="95"/>
      <c r="E1452" s="95"/>
      <c r="F1452" s="95"/>
      <c r="G1452" s="95"/>
    </row>
    <row r="1453" spans="1:7" x14ac:dyDescent="0.35">
      <c r="A1453" s="100"/>
      <c r="B1453" s="95"/>
      <c r="C1453" s="95"/>
      <c r="D1453" s="95"/>
      <c r="E1453" s="95"/>
      <c r="F1453" s="95"/>
      <c r="G1453" s="95"/>
    </row>
    <row r="1454" spans="1:7" x14ac:dyDescent="0.35">
      <c r="A1454" s="100"/>
      <c r="B1454" s="95"/>
      <c r="C1454" s="95"/>
      <c r="D1454" s="95"/>
      <c r="E1454" s="95"/>
      <c r="F1454" s="95"/>
      <c r="G1454" s="95"/>
    </row>
    <row r="1455" spans="1:7" x14ac:dyDescent="0.35">
      <c r="A1455" s="100"/>
      <c r="B1455" s="95"/>
      <c r="C1455" s="95"/>
      <c r="D1455" s="95"/>
      <c r="E1455" s="95"/>
      <c r="F1455" s="95"/>
      <c r="G1455" s="95"/>
    </row>
    <row r="1456" spans="1:7" x14ac:dyDescent="0.35">
      <c r="A1456" s="100"/>
      <c r="B1456" s="95"/>
      <c r="C1456" s="95"/>
      <c r="D1456" s="95"/>
      <c r="E1456" s="95"/>
      <c r="F1456" s="95"/>
      <c r="G1456" s="95"/>
    </row>
    <row r="1457" spans="1:7" x14ac:dyDescent="0.35">
      <c r="A1457" s="100"/>
      <c r="B1457" s="95"/>
      <c r="C1457" s="95"/>
      <c r="D1457" s="95"/>
      <c r="E1457" s="95"/>
      <c r="F1457" s="95"/>
      <c r="G1457" s="95"/>
    </row>
    <row r="1458" spans="1:7" x14ac:dyDescent="0.35">
      <c r="A1458" s="100"/>
      <c r="B1458" s="95"/>
      <c r="C1458" s="95"/>
      <c r="D1458" s="95"/>
      <c r="E1458" s="95"/>
      <c r="F1458" s="95"/>
      <c r="G1458" s="95"/>
    </row>
    <row r="1459" spans="1:7" x14ac:dyDescent="0.35">
      <c r="A1459" s="100"/>
      <c r="B1459" s="95"/>
      <c r="C1459" s="95"/>
      <c r="D1459" s="95"/>
      <c r="E1459" s="95"/>
      <c r="F1459" s="95"/>
      <c r="G1459" s="95"/>
    </row>
    <row r="1460" spans="1:7" x14ac:dyDescent="0.35">
      <c r="A1460" s="100"/>
      <c r="B1460" s="95"/>
      <c r="C1460" s="95"/>
      <c r="D1460" s="95"/>
      <c r="E1460" s="95"/>
      <c r="F1460" s="95"/>
      <c r="G1460" s="95"/>
    </row>
    <row r="1461" spans="1:7" x14ac:dyDescent="0.35">
      <c r="A1461" s="100"/>
      <c r="B1461" s="95"/>
      <c r="C1461" s="95"/>
      <c r="D1461" s="95"/>
      <c r="E1461" s="95"/>
      <c r="F1461" s="95"/>
      <c r="G1461" s="95"/>
    </row>
    <row r="1462" spans="1:7" x14ac:dyDescent="0.35">
      <c r="A1462" s="100"/>
      <c r="B1462" s="95"/>
      <c r="C1462" s="95"/>
      <c r="D1462" s="95"/>
      <c r="E1462" s="95"/>
      <c r="F1462" s="95"/>
      <c r="G1462" s="95"/>
    </row>
    <row r="1463" spans="1:7" x14ac:dyDescent="0.35">
      <c r="A1463" s="100"/>
      <c r="B1463" s="95"/>
      <c r="C1463" s="95"/>
      <c r="D1463" s="95"/>
      <c r="E1463" s="95"/>
      <c r="F1463" s="95"/>
      <c r="G1463" s="95"/>
    </row>
    <row r="1464" spans="1:7" x14ac:dyDescent="0.35">
      <c r="A1464" s="100"/>
      <c r="B1464" s="95"/>
      <c r="C1464" s="95"/>
      <c r="D1464" s="95"/>
      <c r="E1464" s="95"/>
      <c r="F1464" s="95"/>
      <c r="G1464" s="95"/>
    </row>
    <row r="1465" spans="1:7" x14ac:dyDescent="0.35">
      <c r="A1465" s="100"/>
      <c r="B1465" s="95"/>
      <c r="C1465" s="95"/>
      <c r="D1465" s="95"/>
      <c r="E1465" s="95"/>
      <c r="F1465" s="95"/>
      <c r="G1465" s="95"/>
    </row>
    <row r="1466" spans="1:7" x14ac:dyDescent="0.35">
      <c r="A1466" s="100"/>
      <c r="B1466" s="95"/>
      <c r="C1466" s="95"/>
      <c r="D1466" s="95"/>
      <c r="E1466" s="95"/>
      <c r="F1466" s="95"/>
      <c r="G1466" s="95"/>
    </row>
    <row r="1467" spans="1:7" x14ac:dyDescent="0.35">
      <c r="A1467" s="100"/>
      <c r="B1467" s="95"/>
      <c r="C1467" s="95"/>
      <c r="D1467" s="95"/>
      <c r="E1467" s="95"/>
      <c r="F1467" s="95"/>
      <c r="G1467" s="95"/>
    </row>
    <row r="1468" spans="1:7" x14ac:dyDescent="0.35">
      <c r="A1468" s="100"/>
      <c r="B1468" s="95"/>
      <c r="C1468" s="95"/>
      <c r="D1468" s="95"/>
      <c r="E1468" s="95"/>
      <c r="F1468" s="95"/>
      <c r="G1468" s="95"/>
    </row>
    <row r="1469" spans="1:7" x14ac:dyDescent="0.35">
      <c r="A1469" s="100"/>
      <c r="B1469" s="95"/>
      <c r="C1469" s="95"/>
      <c r="D1469" s="95"/>
      <c r="E1469" s="95"/>
      <c r="F1469" s="95"/>
      <c r="G1469" s="95"/>
    </row>
    <row r="1470" spans="1:7" x14ac:dyDescent="0.35">
      <c r="A1470" s="100"/>
      <c r="B1470" s="95"/>
      <c r="C1470" s="95"/>
      <c r="D1470" s="95"/>
      <c r="E1470" s="95"/>
      <c r="F1470" s="95"/>
      <c r="G1470" s="95"/>
    </row>
    <row r="1471" spans="1:7" x14ac:dyDescent="0.35">
      <c r="A1471" s="100"/>
      <c r="B1471" s="95"/>
      <c r="C1471" s="95"/>
      <c r="D1471" s="95"/>
      <c r="E1471" s="95"/>
      <c r="F1471" s="95"/>
      <c r="G1471" s="95"/>
    </row>
    <row r="1472" spans="1:7" x14ac:dyDescent="0.35">
      <c r="A1472" s="100"/>
      <c r="B1472" s="95"/>
      <c r="C1472" s="95"/>
      <c r="D1472" s="95"/>
      <c r="E1472" s="95"/>
      <c r="F1472" s="95"/>
      <c r="G1472" s="95"/>
    </row>
    <row r="1473" spans="1:7" x14ac:dyDescent="0.35">
      <c r="A1473" s="100"/>
      <c r="B1473" s="95"/>
      <c r="C1473" s="95"/>
      <c r="D1473" s="95"/>
      <c r="E1473" s="95"/>
      <c r="F1473" s="95"/>
      <c r="G1473" s="95"/>
    </row>
    <row r="1474" spans="1:7" x14ac:dyDescent="0.35">
      <c r="A1474" s="100"/>
      <c r="B1474" s="95"/>
      <c r="C1474" s="95"/>
      <c r="D1474" s="95"/>
      <c r="E1474" s="95"/>
      <c r="F1474" s="95"/>
      <c r="G1474" s="95"/>
    </row>
    <row r="1475" spans="1:7" x14ac:dyDescent="0.35">
      <c r="A1475" s="100"/>
      <c r="B1475" s="95"/>
      <c r="C1475" s="95"/>
      <c r="D1475" s="95"/>
      <c r="E1475" s="95"/>
      <c r="F1475" s="95"/>
      <c r="G1475" s="95"/>
    </row>
    <row r="1476" spans="1:7" x14ac:dyDescent="0.35">
      <c r="A1476" s="100"/>
      <c r="B1476" s="95"/>
      <c r="C1476" s="95"/>
      <c r="D1476" s="95"/>
      <c r="E1476" s="95"/>
      <c r="F1476" s="95"/>
      <c r="G1476" s="95"/>
    </row>
    <row r="1477" spans="1:7" x14ac:dyDescent="0.35">
      <c r="A1477" s="100"/>
      <c r="B1477" s="95"/>
      <c r="C1477" s="95"/>
      <c r="D1477" s="95"/>
      <c r="E1477" s="95"/>
      <c r="F1477" s="95"/>
      <c r="G1477" s="95"/>
    </row>
    <row r="1478" spans="1:7" x14ac:dyDescent="0.35">
      <c r="A1478" s="100"/>
      <c r="B1478" s="95"/>
      <c r="C1478" s="95"/>
      <c r="D1478" s="95"/>
      <c r="E1478" s="95"/>
      <c r="F1478" s="95"/>
      <c r="G1478" s="95"/>
    </row>
    <row r="1479" spans="1:7" x14ac:dyDescent="0.35">
      <c r="A1479" s="100"/>
      <c r="B1479" s="95"/>
      <c r="C1479" s="95"/>
      <c r="D1479" s="95"/>
      <c r="E1479" s="95"/>
      <c r="F1479" s="95"/>
      <c r="G1479" s="95"/>
    </row>
    <row r="1480" spans="1:7" x14ac:dyDescent="0.35">
      <c r="A1480" s="100"/>
      <c r="B1480" s="95"/>
      <c r="C1480" s="95"/>
      <c r="D1480" s="95"/>
      <c r="E1480" s="95"/>
      <c r="F1480" s="95"/>
      <c r="G1480" s="95"/>
    </row>
    <row r="1481" spans="1:7" x14ac:dyDescent="0.35">
      <c r="A1481" s="100"/>
      <c r="B1481" s="95"/>
      <c r="C1481" s="95"/>
      <c r="D1481" s="95"/>
      <c r="E1481" s="95"/>
      <c r="F1481" s="95"/>
      <c r="G1481" s="95"/>
    </row>
    <row r="1482" spans="1:7" x14ac:dyDescent="0.35">
      <c r="A1482" s="100"/>
      <c r="B1482" s="95"/>
      <c r="C1482" s="95"/>
      <c r="D1482" s="95"/>
      <c r="E1482" s="95"/>
      <c r="F1482" s="95"/>
      <c r="G1482" s="95"/>
    </row>
    <row r="1483" spans="1:7" x14ac:dyDescent="0.35">
      <c r="A1483" s="100"/>
      <c r="B1483" s="95"/>
      <c r="C1483" s="95"/>
      <c r="D1483" s="95"/>
      <c r="E1483" s="95"/>
      <c r="F1483" s="95"/>
      <c r="G1483" s="95"/>
    </row>
    <row r="1484" spans="1:7" x14ac:dyDescent="0.35">
      <c r="A1484" s="100"/>
      <c r="B1484" s="95"/>
      <c r="C1484" s="95"/>
      <c r="D1484" s="95"/>
      <c r="E1484" s="95"/>
      <c r="F1484" s="95"/>
      <c r="G1484" s="95"/>
    </row>
    <row r="1485" spans="1:7" x14ac:dyDescent="0.35">
      <c r="A1485" s="100"/>
      <c r="B1485" s="95"/>
      <c r="C1485" s="95"/>
      <c r="D1485" s="95"/>
      <c r="E1485" s="95"/>
      <c r="F1485" s="95"/>
      <c r="G1485" s="95"/>
    </row>
    <row r="1486" spans="1:7" x14ac:dyDescent="0.35">
      <c r="A1486" s="100"/>
      <c r="B1486" s="95"/>
      <c r="C1486" s="95"/>
      <c r="D1486" s="95"/>
      <c r="E1486" s="95"/>
      <c r="F1486" s="95"/>
      <c r="G1486" s="95"/>
    </row>
    <row r="1487" spans="1:7" x14ac:dyDescent="0.35">
      <c r="A1487" s="100"/>
      <c r="B1487" s="95"/>
      <c r="C1487" s="95"/>
      <c r="D1487" s="95"/>
      <c r="E1487" s="95"/>
      <c r="F1487" s="95"/>
      <c r="G1487" s="95"/>
    </row>
    <row r="1488" spans="1:7" x14ac:dyDescent="0.35">
      <c r="A1488" s="100"/>
      <c r="B1488" s="95"/>
      <c r="C1488" s="95"/>
      <c r="D1488" s="95"/>
      <c r="E1488" s="95"/>
      <c r="F1488" s="95"/>
      <c r="G1488" s="95"/>
    </row>
    <row r="1489" spans="1:7" x14ac:dyDescent="0.35">
      <c r="A1489" s="100"/>
      <c r="B1489" s="95"/>
      <c r="C1489" s="95"/>
      <c r="D1489" s="95"/>
      <c r="E1489" s="95"/>
      <c r="F1489" s="95"/>
      <c r="G1489" s="95"/>
    </row>
    <row r="1490" spans="1:7" x14ac:dyDescent="0.35">
      <c r="A1490" s="100"/>
      <c r="B1490" s="95"/>
      <c r="C1490" s="95"/>
      <c r="D1490" s="95"/>
      <c r="E1490" s="95"/>
      <c r="F1490" s="95"/>
      <c r="G1490" s="95"/>
    </row>
    <row r="1491" spans="1:7" x14ac:dyDescent="0.35">
      <c r="A1491" s="100"/>
      <c r="B1491" s="95"/>
      <c r="C1491" s="95"/>
      <c r="D1491" s="95"/>
      <c r="E1491" s="95"/>
      <c r="F1491" s="95"/>
      <c r="G1491" s="95"/>
    </row>
    <row r="1492" spans="1:7" x14ac:dyDescent="0.35">
      <c r="A1492" s="100"/>
      <c r="B1492" s="95"/>
      <c r="C1492" s="95"/>
      <c r="D1492" s="95"/>
      <c r="E1492" s="95"/>
      <c r="F1492" s="95"/>
      <c r="G1492" s="95"/>
    </row>
    <row r="1493" spans="1:7" x14ac:dyDescent="0.35">
      <c r="A1493" s="100"/>
      <c r="B1493" s="95"/>
      <c r="C1493" s="95"/>
      <c r="D1493" s="95"/>
      <c r="E1493" s="95"/>
      <c r="F1493" s="95"/>
      <c r="G1493" s="95"/>
    </row>
    <row r="1494" spans="1:7" x14ac:dyDescent="0.35">
      <c r="A1494" s="100"/>
      <c r="B1494" s="95"/>
      <c r="C1494" s="95"/>
      <c r="D1494" s="95"/>
      <c r="E1494" s="95"/>
      <c r="F1494" s="95"/>
      <c r="G1494" s="95"/>
    </row>
    <row r="1495" spans="1:7" x14ac:dyDescent="0.35">
      <c r="A1495" s="100"/>
      <c r="B1495" s="95"/>
      <c r="C1495" s="95"/>
      <c r="D1495" s="95"/>
      <c r="E1495" s="95"/>
      <c r="F1495" s="95"/>
      <c r="G1495" s="95"/>
    </row>
    <row r="1496" spans="1:7" x14ac:dyDescent="0.35">
      <c r="A1496" s="100"/>
      <c r="B1496" s="95"/>
      <c r="C1496" s="95"/>
      <c r="D1496" s="95"/>
      <c r="E1496" s="95"/>
      <c r="F1496" s="95"/>
      <c r="G1496" s="95"/>
    </row>
    <row r="1497" spans="1:7" x14ac:dyDescent="0.35">
      <c r="A1497" s="100"/>
      <c r="B1497" s="95"/>
      <c r="C1497" s="95"/>
      <c r="D1497" s="95"/>
      <c r="E1497" s="95"/>
      <c r="F1497" s="95"/>
      <c r="G1497" s="95"/>
    </row>
    <row r="1498" spans="1:7" x14ac:dyDescent="0.35">
      <c r="A1498" s="100"/>
      <c r="B1498" s="95"/>
      <c r="C1498" s="95"/>
      <c r="D1498" s="95"/>
      <c r="E1498" s="95"/>
      <c r="F1498" s="95"/>
      <c r="G1498" s="95"/>
    </row>
    <row r="1499" spans="1:7" x14ac:dyDescent="0.35">
      <c r="A1499" s="100"/>
      <c r="B1499" s="95"/>
      <c r="C1499" s="95"/>
      <c r="D1499" s="95"/>
      <c r="E1499" s="95"/>
      <c r="F1499" s="95"/>
      <c r="G1499" s="95"/>
    </row>
    <row r="1500" spans="1:7" x14ac:dyDescent="0.35">
      <c r="A1500" s="100"/>
      <c r="B1500" s="95"/>
      <c r="C1500" s="95"/>
      <c r="D1500" s="95"/>
      <c r="E1500" s="95"/>
      <c r="F1500" s="95"/>
      <c r="G1500" s="95"/>
    </row>
    <row r="1501" spans="1:7" x14ac:dyDescent="0.35">
      <c r="A1501" s="100"/>
      <c r="B1501" s="95"/>
      <c r="C1501" s="95"/>
      <c r="D1501" s="95"/>
      <c r="E1501" s="95"/>
      <c r="F1501" s="95"/>
      <c r="G1501" s="95"/>
    </row>
    <row r="1502" spans="1:7" x14ac:dyDescent="0.35">
      <c r="A1502" s="100"/>
      <c r="B1502" s="95"/>
      <c r="C1502" s="95"/>
      <c r="D1502" s="95"/>
      <c r="E1502" s="95"/>
      <c r="F1502" s="95"/>
      <c r="G1502" s="95"/>
    </row>
    <row r="1503" spans="1:7" x14ac:dyDescent="0.35">
      <c r="A1503" s="100"/>
      <c r="B1503" s="95"/>
      <c r="C1503" s="95"/>
      <c r="D1503" s="95"/>
      <c r="E1503" s="95"/>
      <c r="F1503" s="95"/>
      <c r="G1503" s="95"/>
    </row>
    <row r="1504" spans="1:7" x14ac:dyDescent="0.35">
      <c r="A1504" s="100"/>
      <c r="B1504" s="95"/>
      <c r="C1504" s="95"/>
      <c r="D1504" s="95"/>
      <c r="E1504" s="95"/>
      <c r="F1504" s="95"/>
      <c r="G1504" s="95"/>
    </row>
    <row r="1505" spans="1:7" x14ac:dyDescent="0.35">
      <c r="A1505" s="100"/>
      <c r="B1505" s="95"/>
      <c r="C1505" s="95"/>
      <c r="D1505" s="95"/>
      <c r="E1505" s="95"/>
      <c r="F1505" s="95"/>
      <c r="G1505" s="95"/>
    </row>
    <row r="1506" spans="1:7" x14ac:dyDescent="0.35">
      <c r="A1506" s="100"/>
      <c r="B1506" s="95"/>
      <c r="C1506" s="95"/>
      <c r="D1506" s="95"/>
      <c r="E1506" s="95"/>
      <c r="F1506" s="95"/>
      <c r="G1506" s="95"/>
    </row>
    <row r="1507" spans="1:7" x14ac:dyDescent="0.35">
      <c r="A1507" s="100"/>
      <c r="B1507" s="95"/>
      <c r="C1507" s="95"/>
      <c r="D1507" s="95"/>
      <c r="E1507" s="95"/>
      <c r="F1507" s="95"/>
      <c r="G1507" s="95"/>
    </row>
    <row r="1508" spans="1:7" x14ac:dyDescent="0.35">
      <c r="A1508" s="100"/>
      <c r="B1508" s="95"/>
      <c r="C1508" s="95"/>
      <c r="D1508" s="95"/>
      <c r="E1508" s="95"/>
      <c r="F1508" s="95"/>
      <c r="G1508" s="95"/>
    </row>
    <row r="1509" spans="1:7" x14ac:dyDescent="0.35">
      <c r="A1509" s="100"/>
      <c r="B1509" s="95"/>
      <c r="C1509" s="95"/>
      <c r="D1509" s="95"/>
      <c r="E1509" s="95"/>
      <c r="F1509" s="95"/>
      <c r="G1509" s="95"/>
    </row>
    <row r="1510" spans="1:7" x14ac:dyDescent="0.35">
      <c r="A1510" s="100"/>
      <c r="B1510" s="95"/>
      <c r="C1510" s="95"/>
      <c r="D1510" s="95"/>
      <c r="E1510" s="95"/>
      <c r="F1510" s="95"/>
      <c r="G1510" s="95"/>
    </row>
    <row r="1511" spans="1:7" x14ac:dyDescent="0.35">
      <c r="A1511" s="100"/>
      <c r="B1511" s="95"/>
      <c r="C1511" s="95"/>
      <c r="D1511" s="95"/>
      <c r="E1511" s="95"/>
      <c r="F1511" s="95"/>
      <c r="G1511" s="95"/>
    </row>
    <row r="1512" spans="1:7" x14ac:dyDescent="0.35">
      <c r="A1512" s="100"/>
      <c r="B1512" s="95"/>
      <c r="C1512" s="95"/>
      <c r="D1512" s="95"/>
      <c r="E1512" s="95"/>
      <c r="F1512" s="95"/>
      <c r="G1512" s="95"/>
    </row>
    <row r="1513" spans="1:7" x14ac:dyDescent="0.35">
      <c r="A1513" s="100"/>
      <c r="B1513" s="95"/>
      <c r="C1513" s="95"/>
      <c r="D1513" s="95"/>
      <c r="E1513" s="95"/>
      <c r="F1513" s="95"/>
      <c r="G1513" s="95"/>
    </row>
    <row r="1514" spans="1:7" x14ac:dyDescent="0.35">
      <c r="A1514" s="100"/>
      <c r="B1514" s="95"/>
      <c r="C1514" s="95"/>
      <c r="D1514" s="95"/>
      <c r="E1514" s="95"/>
      <c r="F1514" s="95"/>
      <c r="G1514" s="95"/>
    </row>
    <row r="1515" spans="1:7" x14ac:dyDescent="0.35">
      <c r="A1515" s="100"/>
      <c r="B1515" s="95"/>
      <c r="C1515" s="95"/>
      <c r="D1515" s="95"/>
      <c r="E1515" s="95"/>
      <c r="F1515" s="95"/>
      <c r="G1515" s="95"/>
    </row>
    <row r="1516" spans="1:7" x14ac:dyDescent="0.35">
      <c r="A1516" s="100"/>
      <c r="B1516" s="95"/>
      <c r="C1516" s="95"/>
      <c r="D1516" s="95"/>
      <c r="E1516" s="95"/>
      <c r="F1516" s="95"/>
      <c r="G1516" s="95"/>
    </row>
    <row r="1517" spans="1:7" x14ac:dyDescent="0.35">
      <c r="A1517" s="100"/>
      <c r="B1517" s="95"/>
      <c r="C1517" s="95"/>
      <c r="D1517" s="95"/>
      <c r="E1517" s="95"/>
      <c r="F1517" s="95"/>
      <c r="G1517" s="95"/>
    </row>
    <row r="1518" spans="1:7" x14ac:dyDescent="0.35">
      <c r="A1518" s="100"/>
      <c r="B1518" s="95"/>
      <c r="C1518" s="95"/>
      <c r="D1518" s="95"/>
      <c r="E1518" s="95"/>
      <c r="F1518" s="95"/>
      <c r="G1518" s="95"/>
    </row>
    <row r="1519" spans="1:7" x14ac:dyDescent="0.35">
      <c r="A1519" s="100"/>
      <c r="B1519" s="95"/>
      <c r="C1519" s="95"/>
      <c r="D1519" s="95"/>
      <c r="E1519" s="95"/>
      <c r="F1519" s="95"/>
      <c r="G1519" s="95"/>
    </row>
    <row r="1520" spans="1:7" x14ac:dyDescent="0.35">
      <c r="A1520" s="100"/>
      <c r="B1520" s="95"/>
      <c r="C1520" s="95"/>
      <c r="D1520" s="95"/>
      <c r="E1520" s="95"/>
      <c r="F1520" s="95"/>
      <c r="G1520" s="95"/>
    </row>
    <row r="1521" spans="1:7" x14ac:dyDescent="0.35">
      <c r="A1521" s="100"/>
      <c r="B1521" s="95"/>
      <c r="C1521" s="95"/>
      <c r="D1521" s="95"/>
      <c r="E1521" s="95"/>
      <c r="F1521" s="95"/>
      <c r="G1521" s="95"/>
    </row>
    <row r="1522" spans="1:7" x14ac:dyDescent="0.35">
      <c r="A1522" s="100"/>
      <c r="B1522" s="95"/>
      <c r="C1522" s="95"/>
      <c r="D1522" s="95"/>
      <c r="E1522" s="95"/>
      <c r="F1522" s="95"/>
      <c r="G1522" s="95"/>
    </row>
    <row r="1523" spans="1:7" x14ac:dyDescent="0.35">
      <c r="A1523" s="100"/>
      <c r="B1523" s="95"/>
      <c r="C1523" s="95"/>
      <c r="D1523" s="95"/>
      <c r="E1523" s="95"/>
      <c r="F1523" s="95"/>
      <c r="G1523" s="95"/>
    </row>
    <row r="1524" spans="1:7" x14ac:dyDescent="0.35">
      <c r="A1524" s="100"/>
      <c r="B1524" s="95"/>
      <c r="C1524" s="95"/>
      <c r="D1524" s="95"/>
      <c r="E1524" s="95"/>
      <c r="F1524" s="95"/>
      <c r="G1524" s="95"/>
    </row>
    <row r="1525" spans="1:7" x14ac:dyDescent="0.35">
      <c r="A1525" s="100"/>
      <c r="B1525" s="95"/>
      <c r="C1525" s="95"/>
      <c r="D1525" s="95"/>
      <c r="E1525" s="95"/>
      <c r="F1525" s="95"/>
      <c r="G1525" s="95"/>
    </row>
    <row r="1526" spans="1:7" x14ac:dyDescent="0.35">
      <c r="A1526" s="100"/>
      <c r="B1526" s="95"/>
      <c r="C1526" s="95"/>
      <c r="D1526" s="95"/>
      <c r="E1526" s="95"/>
      <c r="F1526" s="95"/>
      <c r="G1526" s="95"/>
    </row>
    <row r="1527" spans="1:7" x14ac:dyDescent="0.35">
      <c r="A1527" s="100"/>
      <c r="B1527" s="95"/>
      <c r="C1527" s="95"/>
      <c r="D1527" s="95"/>
      <c r="E1527" s="95"/>
      <c r="F1527" s="95"/>
      <c r="G1527" s="95"/>
    </row>
    <row r="1528" spans="1:7" x14ac:dyDescent="0.35">
      <c r="A1528" s="100"/>
      <c r="B1528" s="95"/>
      <c r="C1528" s="95"/>
      <c r="D1528" s="95"/>
      <c r="E1528" s="95"/>
      <c r="F1528" s="95"/>
      <c r="G1528" s="95"/>
    </row>
    <row r="1529" spans="1:7" x14ac:dyDescent="0.35">
      <c r="A1529" s="100"/>
      <c r="B1529" s="95"/>
      <c r="C1529" s="95"/>
      <c r="D1529" s="95"/>
      <c r="E1529" s="95"/>
      <c r="F1529" s="95"/>
      <c r="G1529" s="95"/>
    </row>
    <row r="1530" spans="1:7" x14ac:dyDescent="0.35">
      <c r="A1530" s="100"/>
      <c r="B1530" s="95"/>
      <c r="C1530" s="95"/>
      <c r="D1530" s="95"/>
      <c r="E1530" s="95"/>
      <c r="F1530" s="95"/>
      <c r="G1530" s="95"/>
    </row>
    <row r="1531" spans="1:7" x14ac:dyDescent="0.35">
      <c r="A1531" s="100"/>
      <c r="B1531" s="95"/>
      <c r="C1531" s="95"/>
      <c r="D1531" s="95"/>
      <c r="E1531" s="95"/>
      <c r="F1531" s="95"/>
      <c r="G1531" s="95"/>
    </row>
    <row r="1532" spans="1:7" x14ac:dyDescent="0.35">
      <c r="A1532" s="100"/>
      <c r="B1532" s="95"/>
      <c r="C1532" s="95"/>
      <c r="D1532" s="95"/>
      <c r="E1532" s="95"/>
      <c r="F1532" s="95"/>
      <c r="G1532" s="95"/>
    </row>
    <row r="1533" spans="1:7" x14ac:dyDescent="0.35">
      <c r="A1533" s="100"/>
      <c r="B1533" s="95"/>
      <c r="C1533" s="95"/>
      <c r="D1533" s="95"/>
      <c r="E1533" s="95"/>
      <c r="F1533" s="95"/>
      <c r="G1533" s="95"/>
    </row>
    <row r="1534" spans="1:7" x14ac:dyDescent="0.35">
      <c r="A1534" s="100"/>
      <c r="B1534" s="95"/>
      <c r="C1534" s="95"/>
      <c r="D1534" s="95"/>
      <c r="E1534" s="95"/>
      <c r="F1534" s="95"/>
      <c r="G1534" s="95"/>
    </row>
    <row r="1535" spans="1:7" x14ac:dyDescent="0.35">
      <c r="A1535" s="100"/>
      <c r="B1535" s="95"/>
      <c r="C1535" s="95"/>
      <c r="D1535" s="95"/>
      <c r="E1535" s="95"/>
      <c r="F1535" s="95"/>
      <c r="G1535" s="95"/>
    </row>
    <row r="1536" spans="1:7" x14ac:dyDescent="0.35">
      <c r="A1536" s="100"/>
      <c r="B1536" s="95"/>
      <c r="C1536" s="95"/>
      <c r="D1536" s="95"/>
      <c r="E1536" s="95"/>
      <c r="F1536" s="95"/>
      <c r="G1536" s="95"/>
    </row>
    <row r="1537" spans="1:7" x14ac:dyDescent="0.35">
      <c r="A1537" s="100"/>
      <c r="B1537" s="95"/>
      <c r="C1537" s="95"/>
      <c r="D1537" s="95"/>
      <c r="E1537" s="95"/>
      <c r="F1537" s="95"/>
      <c r="G1537" s="95"/>
    </row>
    <row r="1538" spans="1:7" x14ac:dyDescent="0.35">
      <c r="A1538" s="100"/>
      <c r="B1538" s="95"/>
      <c r="C1538" s="95"/>
      <c r="D1538" s="95"/>
      <c r="E1538" s="95"/>
      <c r="F1538" s="95"/>
      <c r="G1538" s="95"/>
    </row>
    <row r="1539" spans="1:7" x14ac:dyDescent="0.35">
      <c r="A1539" s="100"/>
      <c r="B1539" s="95"/>
      <c r="C1539" s="95"/>
      <c r="D1539" s="95"/>
      <c r="E1539" s="95"/>
      <c r="F1539" s="95"/>
      <c r="G1539" s="95"/>
    </row>
    <row r="1540" spans="1:7" x14ac:dyDescent="0.35">
      <c r="A1540" s="100"/>
      <c r="B1540" s="95"/>
      <c r="C1540" s="95"/>
      <c r="D1540" s="95"/>
      <c r="E1540" s="95"/>
      <c r="F1540" s="95"/>
      <c r="G1540" s="95"/>
    </row>
    <row r="1541" spans="1:7" x14ac:dyDescent="0.35">
      <c r="A1541" s="100"/>
      <c r="B1541" s="95"/>
      <c r="C1541" s="95"/>
      <c r="D1541" s="95"/>
      <c r="E1541" s="95"/>
      <c r="F1541" s="95"/>
      <c r="G1541" s="95"/>
    </row>
    <row r="1542" spans="1:7" x14ac:dyDescent="0.35">
      <c r="A1542" s="100"/>
      <c r="B1542" s="95"/>
      <c r="C1542" s="95"/>
      <c r="D1542" s="95"/>
      <c r="E1542" s="95"/>
      <c r="F1542" s="95"/>
      <c r="G1542" s="95"/>
    </row>
    <row r="1543" spans="1:7" x14ac:dyDescent="0.35">
      <c r="A1543" s="100"/>
      <c r="B1543" s="95"/>
      <c r="C1543" s="95"/>
      <c r="D1543" s="95"/>
      <c r="E1543" s="95"/>
      <c r="F1543" s="95"/>
      <c r="G1543" s="95"/>
    </row>
    <row r="1544" spans="1:7" x14ac:dyDescent="0.35">
      <c r="A1544" s="100"/>
      <c r="B1544" s="95"/>
      <c r="C1544" s="95"/>
      <c r="D1544" s="95"/>
      <c r="E1544" s="95"/>
      <c r="F1544" s="95"/>
      <c r="G1544" s="95"/>
    </row>
    <row r="1545" spans="1:7" x14ac:dyDescent="0.35">
      <c r="A1545" s="100"/>
      <c r="B1545" s="95"/>
      <c r="C1545" s="95"/>
      <c r="D1545" s="95"/>
      <c r="E1545" s="95"/>
      <c r="F1545" s="95"/>
      <c r="G1545" s="95"/>
    </row>
    <row r="1546" spans="1:7" x14ac:dyDescent="0.35">
      <c r="A1546" s="100"/>
      <c r="B1546" s="95"/>
      <c r="C1546" s="95"/>
      <c r="D1546" s="95"/>
      <c r="E1546" s="95"/>
      <c r="F1546" s="95"/>
      <c r="G1546" s="95"/>
    </row>
    <row r="1547" spans="1:7" x14ac:dyDescent="0.35">
      <c r="A1547" s="100"/>
      <c r="B1547" s="95"/>
      <c r="C1547" s="95"/>
      <c r="D1547" s="95"/>
      <c r="E1547" s="95"/>
      <c r="F1547" s="95"/>
      <c r="G1547" s="95"/>
    </row>
    <row r="1548" spans="1:7" x14ac:dyDescent="0.35">
      <c r="A1548" s="100"/>
      <c r="B1548" s="95"/>
      <c r="C1548" s="95"/>
      <c r="D1548" s="95"/>
      <c r="E1548" s="95"/>
      <c r="F1548" s="95"/>
      <c r="G1548" s="95"/>
    </row>
    <row r="1549" spans="1:7" x14ac:dyDescent="0.35">
      <c r="A1549" s="100"/>
      <c r="B1549" s="95"/>
      <c r="C1549" s="95"/>
      <c r="D1549" s="95"/>
      <c r="E1549" s="95"/>
      <c r="F1549" s="95"/>
      <c r="G1549" s="95"/>
    </row>
    <row r="1550" spans="1:7" x14ac:dyDescent="0.35">
      <c r="A1550" s="100"/>
      <c r="B1550" s="95"/>
      <c r="C1550" s="95"/>
      <c r="D1550" s="95"/>
      <c r="E1550" s="95"/>
      <c r="F1550" s="95"/>
      <c r="G1550" s="95"/>
    </row>
    <row r="1551" spans="1:7" x14ac:dyDescent="0.35">
      <c r="A1551" s="100"/>
      <c r="B1551" s="95"/>
      <c r="C1551" s="95"/>
      <c r="D1551" s="95"/>
      <c r="E1551" s="95"/>
      <c r="F1551" s="95"/>
      <c r="G1551" s="95"/>
    </row>
    <row r="1552" spans="1:7" x14ac:dyDescent="0.35">
      <c r="A1552" s="100"/>
      <c r="B1552" s="95"/>
      <c r="C1552" s="95"/>
      <c r="D1552" s="95"/>
      <c r="E1552" s="95"/>
      <c r="F1552" s="95"/>
      <c r="G1552" s="95"/>
    </row>
    <row r="1553" spans="1:7" x14ac:dyDescent="0.35">
      <c r="A1553" s="100"/>
      <c r="B1553" s="95"/>
      <c r="C1553" s="95"/>
      <c r="D1553" s="95"/>
      <c r="E1553" s="95"/>
      <c r="F1553" s="95"/>
      <c r="G1553" s="95"/>
    </row>
    <row r="1554" spans="1:7" x14ac:dyDescent="0.35">
      <c r="A1554" s="100"/>
      <c r="B1554" s="95"/>
      <c r="C1554" s="95"/>
      <c r="D1554" s="95"/>
      <c r="E1554" s="95"/>
      <c r="F1554" s="95"/>
      <c r="G1554" s="95"/>
    </row>
    <row r="1555" spans="1:7" x14ac:dyDescent="0.35">
      <c r="A1555" s="100"/>
      <c r="B1555" s="95"/>
      <c r="C1555" s="95"/>
      <c r="D1555" s="95"/>
      <c r="E1555" s="95"/>
      <c r="F1555" s="95"/>
      <c r="G1555" s="95"/>
    </row>
    <row r="1556" spans="1:7" x14ac:dyDescent="0.35">
      <c r="A1556" s="100"/>
      <c r="B1556" s="95"/>
      <c r="C1556" s="95"/>
      <c r="D1556" s="95"/>
      <c r="E1556" s="95"/>
      <c r="F1556" s="95"/>
      <c r="G1556" s="95"/>
    </row>
    <row r="1557" spans="1:7" x14ac:dyDescent="0.35">
      <c r="A1557" s="100"/>
      <c r="B1557" s="95"/>
      <c r="C1557" s="95"/>
      <c r="D1557" s="95"/>
      <c r="E1557" s="95"/>
      <c r="F1557" s="95"/>
      <c r="G1557" s="95"/>
    </row>
    <row r="1558" spans="1:7" x14ac:dyDescent="0.35">
      <c r="A1558" s="100"/>
      <c r="B1558" s="95"/>
      <c r="C1558" s="95"/>
      <c r="D1558" s="95"/>
      <c r="E1558" s="95"/>
      <c r="F1558" s="95"/>
      <c r="G1558" s="95"/>
    </row>
    <row r="1559" spans="1:7" x14ac:dyDescent="0.35">
      <c r="A1559" s="100"/>
      <c r="B1559" s="95"/>
      <c r="C1559" s="95"/>
      <c r="D1559" s="95"/>
      <c r="E1559" s="95"/>
      <c r="F1559" s="95"/>
      <c r="G1559" s="95"/>
    </row>
    <row r="1560" spans="1:7" x14ac:dyDescent="0.35">
      <c r="A1560" s="100"/>
      <c r="B1560" s="95"/>
      <c r="C1560" s="95"/>
      <c r="D1560" s="95"/>
      <c r="E1560" s="95"/>
      <c r="F1560" s="95"/>
      <c r="G1560" s="95"/>
    </row>
    <row r="1561" spans="1:7" x14ac:dyDescent="0.35">
      <c r="A1561" s="100"/>
      <c r="B1561" s="95"/>
      <c r="C1561" s="95"/>
      <c r="D1561" s="95"/>
      <c r="E1561" s="95"/>
      <c r="F1561" s="95"/>
      <c r="G1561" s="95"/>
    </row>
    <row r="1562" spans="1:7" x14ac:dyDescent="0.35">
      <c r="A1562" s="100"/>
      <c r="B1562" s="95"/>
      <c r="C1562" s="95"/>
      <c r="D1562" s="95"/>
      <c r="E1562" s="95"/>
      <c r="F1562" s="95"/>
      <c r="G1562" s="95"/>
    </row>
    <row r="1563" spans="1:7" x14ac:dyDescent="0.35">
      <c r="A1563" s="100"/>
      <c r="B1563" s="95"/>
      <c r="C1563" s="95"/>
      <c r="D1563" s="95"/>
      <c r="E1563" s="95"/>
      <c r="F1563" s="95"/>
      <c r="G1563" s="95"/>
    </row>
    <row r="1564" spans="1:7" x14ac:dyDescent="0.35">
      <c r="A1564" s="100"/>
      <c r="B1564" s="95"/>
      <c r="C1564" s="95"/>
      <c r="D1564" s="95"/>
      <c r="E1564" s="95"/>
      <c r="F1564" s="95"/>
      <c r="G1564" s="95"/>
    </row>
    <row r="1565" spans="1:7" x14ac:dyDescent="0.35">
      <c r="A1565" s="100"/>
      <c r="B1565" s="95"/>
      <c r="C1565" s="95"/>
      <c r="D1565" s="95"/>
      <c r="E1565" s="95"/>
      <c r="F1565" s="95"/>
      <c r="G1565" s="95"/>
    </row>
    <row r="1566" spans="1:7" x14ac:dyDescent="0.35">
      <c r="A1566" s="100"/>
      <c r="B1566" s="95"/>
      <c r="C1566" s="95"/>
      <c r="D1566" s="95"/>
      <c r="E1566" s="95"/>
      <c r="F1566" s="95"/>
      <c r="G1566" s="95"/>
    </row>
    <row r="1567" spans="1:7" x14ac:dyDescent="0.35">
      <c r="A1567" s="100"/>
      <c r="B1567" s="95"/>
      <c r="C1567" s="95"/>
      <c r="D1567" s="95"/>
      <c r="E1567" s="95"/>
      <c r="F1567" s="95"/>
      <c r="G1567" s="95"/>
    </row>
    <row r="1568" spans="1:7" x14ac:dyDescent="0.35">
      <c r="A1568" s="100"/>
      <c r="B1568" s="95"/>
      <c r="C1568" s="95"/>
      <c r="D1568" s="95"/>
      <c r="E1568" s="95"/>
      <c r="F1568" s="95"/>
      <c r="G1568" s="95"/>
    </row>
    <row r="1569" spans="1:7" x14ac:dyDescent="0.35">
      <c r="A1569" s="100"/>
      <c r="B1569" s="95"/>
      <c r="C1569" s="95"/>
      <c r="D1569" s="95"/>
      <c r="E1569" s="95"/>
      <c r="F1569" s="95"/>
      <c r="G1569" s="95"/>
    </row>
    <row r="1570" spans="1:7" x14ac:dyDescent="0.35">
      <c r="A1570" s="100"/>
      <c r="B1570" s="95"/>
      <c r="C1570" s="95"/>
      <c r="D1570" s="95"/>
      <c r="E1570" s="95"/>
      <c r="F1570" s="95"/>
      <c r="G1570" s="95"/>
    </row>
    <row r="1571" spans="1:7" x14ac:dyDescent="0.35">
      <c r="A1571" s="100"/>
      <c r="B1571" s="95"/>
      <c r="C1571" s="95"/>
      <c r="D1571" s="95"/>
      <c r="E1571" s="95"/>
      <c r="F1571" s="95"/>
      <c r="G1571" s="95"/>
    </row>
    <row r="1572" spans="1:7" x14ac:dyDescent="0.35">
      <c r="A1572" s="100"/>
      <c r="B1572" s="95"/>
      <c r="C1572" s="95"/>
      <c r="D1572" s="95"/>
      <c r="E1572" s="95"/>
      <c r="F1572" s="95"/>
      <c r="G1572" s="95"/>
    </row>
    <row r="1573" spans="1:7" x14ac:dyDescent="0.35">
      <c r="A1573" s="100"/>
      <c r="B1573" s="95"/>
      <c r="C1573" s="95"/>
      <c r="D1573" s="95"/>
      <c r="E1573" s="95"/>
      <c r="F1573" s="95"/>
      <c r="G1573" s="95"/>
    </row>
    <row r="1574" spans="1:7" x14ac:dyDescent="0.35">
      <c r="A1574" s="100"/>
      <c r="B1574" s="95"/>
      <c r="C1574" s="95"/>
      <c r="D1574" s="95"/>
      <c r="E1574" s="95"/>
      <c r="F1574" s="95"/>
      <c r="G1574" s="95"/>
    </row>
    <row r="1575" spans="1:7" x14ac:dyDescent="0.35">
      <c r="A1575" s="100"/>
      <c r="B1575" s="95"/>
      <c r="C1575" s="95"/>
      <c r="D1575" s="95"/>
      <c r="E1575" s="95"/>
      <c r="F1575" s="95"/>
      <c r="G1575" s="95"/>
    </row>
    <row r="1576" spans="1:7" x14ac:dyDescent="0.35">
      <c r="A1576" s="100"/>
      <c r="B1576" s="95"/>
      <c r="C1576" s="95"/>
      <c r="D1576" s="95"/>
      <c r="E1576" s="95"/>
      <c r="F1576" s="95"/>
      <c r="G1576" s="95"/>
    </row>
    <row r="1577" spans="1:7" x14ac:dyDescent="0.35">
      <c r="A1577" s="100"/>
      <c r="B1577" s="95"/>
      <c r="C1577" s="95"/>
      <c r="D1577" s="95"/>
      <c r="E1577" s="95"/>
      <c r="F1577" s="95"/>
      <c r="G1577" s="95"/>
    </row>
    <row r="1578" spans="1:7" x14ac:dyDescent="0.35">
      <c r="A1578" s="100"/>
      <c r="B1578" s="95"/>
      <c r="C1578" s="95"/>
      <c r="D1578" s="95"/>
      <c r="E1578" s="95"/>
      <c r="F1578" s="95"/>
      <c r="G1578" s="95"/>
    </row>
    <row r="1579" spans="1:7" x14ac:dyDescent="0.35">
      <c r="A1579" s="100"/>
      <c r="B1579" s="95"/>
      <c r="C1579" s="95"/>
      <c r="D1579" s="95"/>
      <c r="E1579" s="95"/>
      <c r="F1579" s="95"/>
      <c r="G1579" s="95"/>
    </row>
    <row r="1580" spans="1:7" x14ac:dyDescent="0.35">
      <c r="A1580" s="100"/>
      <c r="B1580" s="95"/>
      <c r="C1580" s="95"/>
      <c r="D1580" s="95"/>
      <c r="E1580" s="95"/>
      <c r="F1580" s="95"/>
      <c r="G1580" s="95"/>
    </row>
    <row r="1581" spans="1:7" x14ac:dyDescent="0.35">
      <c r="A1581" s="100"/>
      <c r="B1581" s="95"/>
      <c r="C1581" s="95"/>
      <c r="D1581" s="95"/>
      <c r="E1581" s="95"/>
      <c r="F1581" s="95"/>
      <c r="G1581" s="95"/>
    </row>
    <row r="1582" spans="1:7" x14ac:dyDescent="0.35">
      <c r="A1582" s="100"/>
      <c r="B1582" s="95"/>
      <c r="C1582" s="95"/>
      <c r="D1582" s="95"/>
      <c r="E1582" s="95"/>
      <c r="F1582" s="95"/>
      <c r="G1582" s="95"/>
    </row>
    <row r="1583" spans="1:7" x14ac:dyDescent="0.35">
      <c r="A1583" s="100"/>
      <c r="B1583" s="95"/>
      <c r="C1583" s="95"/>
      <c r="D1583" s="95"/>
      <c r="E1583" s="95"/>
      <c r="F1583" s="95"/>
      <c r="G1583" s="95"/>
    </row>
    <row r="1584" spans="1:7" x14ac:dyDescent="0.35">
      <c r="A1584" s="100"/>
      <c r="B1584" s="95"/>
      <c r="C1584" s="95"/>
      <c r="D1584" s="95"/>
      <c r="E1584" s="95"/>
      <c r="F1584" s="95"/>
      <c r="G1584" s="95"/>
    </row>
    <row r="1585" spans="1:7" x14ac:dyDescent="0.35">
      <c r="A1585" s="100"/>
      <c r="B1585" s="95"/>
      <c r="C1585" s="95"/>
      <c r="D1585" s="95"/>
      <c r="E1585" s="95"/>
      <c r="F1585" s="95"/>
      <c r="G1585" s="95"/>
    </row>
    <row r="1586" spans="1:7" x14ac:dyDescent="0.35">
      <c r="A1586" s="100"/>
      <c r="B1586" s="95"/>
      <c r="C1586" s="95"/>
      <c r="D1586" s="95"/>
      <c r="E1586" s="95"/>
      <c r="F1586" s="95"/>
      <c r="G1586" s="95"/>
    </row>
    <row r="1587" spans="1:7" x14ac:dyDescent="0.35">
      <c r="A1587" s="100"/>
      <c r="B1587" s="95"/>
      <c r="C1587" s="95"/>
      <c r="D1587" s="95"/>
      <c r="E1587" s="95"/>
      <c r="F1587" s="95"/>
      <c r="G1587" s="95"/>
    </row>
    <row r="1588" spans="1:7" x14ac:dyDescent="0.35">
      <c r="A1588" s="100"/>
      <c r="B1588" s="95"/>
      <c r="C1588" s="95"/>
      <c r="D1588" s="95"/>
      <c r="E1588" s="95"/>
      <c r="F1588" s="95"/>
      <c r="G1588" s="95"/>
    </row>
    <row r="1589" spans="1:7" x14ac:dyDescent="0.35">
      <c r="A1589" s="100"/>
      <c r="B1589" s="95"/>
      <c r="C1589" s="95"/>
      <c r="D1589" s="95"/>
      <c r="E1589" s="95"/>
      <c r="F1589" s="95"/>
      <c r="G1589" s="95"/>
    </row>
    <row r="1590" spans="1:7" x14ac:dyDescent="0.35">
      <c r="A1590" s="100"/>
      <c r="B1590" s="95"/>
      <c r="C1590" s="95"/>
      <c r="D1590" s="95"/>
      <c r="E1590" s="95"/>
      <c r="F1590" s="95"/>
      <c r="G1590" s="95"/>
    </row>
    <row r="1591" spans="1:7" x14ac:dyDescent="0.35">
      <c r="A1591" s="100"/>
      <c r="B1591" s="95"/>
      <c r="C1591" s="95"/>
      <c r="D1591" s="95"/>
      <c r="E1591" s="95"/>
      <c r="F1591" s="95"/>
      <c r="G1591" s="95"/>
    </row>
    <row r="1592" spans="1:7" x14ac:dyDescent="0.35">
      <c r="A1592" s="100"/>
      <c r="B1592" s="95"/>
      <c r="C1592" s="95"/>
      <c r="D1592" s="95"/>
      <c r="E1592" s="95"/>
      <c r="F1592" s="95"/>
      <c r="G1592" s="95"/>
    </row>
    <row r="1593" spans="1:7" x14ac:dyDescent="0.35">
      <c r="A1593" s="100"/>
      <c r="B1593" s="95"/>
      <c r="C1593" s="95"/>
      <c r="D1593" s="95"/>
      <c r="E1593" s="95"/>
      <c r="F1593" s="95"/>
      <c r="G1593" s="95"/>
    </row>
    <row r="1594" spans="1:7" x14ac:dyDescent="0.35">
      <c r="A1594" s="100"/>
      <c r="B1594" s="95"/>
      <c r="C1594" s="95"/>
      <c r="D1594" s="95"/>
      <c r="E1594" s="95"/>
      <c r="F1594" s="95"/>
      <c r="G1594" s="95"/>
    </row>
    <row r="1595" spans="1:7" x14ac:dyDescent="0.35">
      <c r="A1595" s="100"/>
      <c r="B1595" s="95"/>
      <c r="C1595" s="95"/>
      <c r="D1595" s="95"/>
      <c r="E1595" s="95"/>
      <c r="F1595" s="95"/>
      <c r="G1595" s="95"/>
    </row>
    <row r="1596" spans="1:7" x14ac:dyDescent="0.35">
      <c r="A1596" s="100"/>
      <c r="B1596" s="95"/>
      <c r="C1596" s="95"/>
      <c r="D1596" s="95"/>
      <c r="E1596" s="95"/>
      <c r="F1596" s="95"/>
      <c r="G1596" s="95"/>
    </row>
    <row r="1597" spans="1:7" x14ac:dyDescent="0.35">
      <c r="A1597" s="100"/>
      <c r="B1597" s="95"/>
      <c r="C1597" s="95"/>
      <c r="D1597" s="95"/>
      <c r="E1597" s="95"/>
      <c r="F1597" s="95"/>
      <c r="G1597" s="95"/>
    </row>
    <row r="1598" spans="1:7" x14ac:dyDescent="0.35">
      <c r="A1598" s="100"/>
      <c r="B1598" s="95"/>
      <c r="C1598" s="95"/>
      <c r="D1598" s="95"/>
      <c r="E1598" s="95"/>
      <c r="F1598" s="95"/>
      <c r="G1598" s="95"/>
    </row>
    <row r="1599" spans="1:7" x14ac:dyDescent="0.35">
      <c r="A1599" s="100"/>
      <c r="B1599" s="95"/>
      <c r="C1599" s="95"/>
      <c r="D1599" s="95"/>
      <c r="E1599" s="95"/>
      <c r="F1599" s="95"/>
      <c r="G1599" s="95"/>
    </row>
    <row r="1600" spans="1:7" x14ac:dyDescent="0.35">
      <c r="A1600" s="100"/>
      <c r="B1600" s="95"/>
      <c r="C1600" s="95"/>
      <c r="D1600" s="95"/>
      <c r="E1600" s="95"/>
      <c r="F1600" s="95"/>
      <c r="G1600" s="95"/>
    </row>
    <row r="1601" spans="1:7" x14ac:dyDescent="0.35">
      <c r="A1601" s="100"/>
      <c r="B1601" s="95"/>
      <c r="C1601" s="95"/>
      <c r="D1601" s="95"/>
      <c r="E1601" s="95"/>
      <c r="F1601" s="95"/>
      <c r="G1601" s="95"/>
    </row>
    <row r="1602" spans="1:7" x14ac:dyDescent="0.35">
      <c r="A1602" s="100"/>
      <c r="B1602" s="95"/>
      <c r="C1602" s="95"/>
      <c r="D1602" s="95"/>
      <c r="E1602" s="95"/>
      <c r="F1602" s="95"/>
      <c r="G1602" s="95"/>
    </row>
    <row r="1603" spans="1:7" x14ac:dyDescent="0.35">
      <c r="A1603" s="100"/>
      <c r="B1603" s="95"/>
      <c r="C1603" s="95"/>
      <c r="D1603" s="95"/>
      <c r="E1603" s="95"/>
      <c r="F1603" s="95"/>
      <c r="G1603" s="95"/>
    </row>
    <row r="1604" spans="1:7" x14ac:dyDescent="0.35">
      <c r="A1604" s="100"/>
      <c r="B1604" s="95"/>
      <c r="C1604" s="95"/>
      <c r="D1604" s="95"/>
      <c r="E1604" s="95"/>
      <c r="F1604" s="95"/>
      <c r="G1604" s="95"/>
    </row>
    <row r="1605" spans="1:7" x14ac:dyDescent="0.35">
      <c r="A1605" s="100"/>
      <c r="B1605" s="95"/>
      <c r="C1605" s="95"/>
      <c r="D1605" s="95"/>
      <c r="E1605" s="95"/>
      <c r="F1605" s="95"/>
      <c r="G1605" s="95"/>
    </row>
    <row r="1606" spans="1:7" x14ac:dyDescent="0.35">
      <c r="A1606" s="100"/>
      <c r="B1606" s="95"/>
      <c r="C1606" s="95"/>
      <c r="D1606" s="95"/>
      <c r="E1606" s="95"/>
      <c r="F1606" s="95"/>
      <c r="G1606" s="95"/>
    </row>
    <row r="1607" spans="1:7" x14ac:dyDescent="0.35">
      <c r="A1607" s="100"/>
      <c r="B1607" s="95"/>
      <c r="C1607" s="95"/>
      <c r="D1607" s="95"/>
      <c r="E1607" s="95"/>
      <c r="F1607" s="95"/>
      <c r="G1607" s="95"/>
    </row>
    <row r="1608" spans="1:7" x14ac:dyDescent="0.35">
      <c r="A1608" s="100"/>
      <c r="B1608" s="95"/>
      <c r="C1608" s="95"/>
      <c r="D1608" s="95"/>
      <c r="E1608" s="95"/>
      <c r="F1608" s="95"/>
      <c r="G1608" s="95"/>
    </row>
    <row r="1609" spans="1:7" x14ac:dyDescent="0.35">
      <c r="A1609" s="100"/>
      <c r="B1609" s="95"/>
      <c r="C1609" s="95"/>
      <c r="D1609" s="95"/>
      <c r="E1609" s="95"/>
      <c r="F1609" s="95"/>
      <c r="G1609" s="95"/>
    </row>
    <row r="1610" spans="1:7" x14ac:dyDescent="0.35">
      <c r="A1610" s="100"/>
      <c r="B1610" s="95"/>
      <c r="C1610" s="95"/>
      <c r="D1610" s="95"/>
      <c r="E1610" s="95"/>
      <c r="F1610" s="95"/>
      <c r="G1610" s="95"/>
    </row>
    <row r="1611" spans="1:7" x14ac:dyDescent="0.35">
      <c r="A1611" s="100"/>
      <c r="B1611" s="95"/>
      <c r="C1611" s="95"/>
      <c r="D1611" s="95"/>
      <c r="E1611" s="95"/>
      <c r="F1611" s="95"/>
      <c r="G1611" s="95"/>
    </row>
    <row r="1612" spans="1:7" x14ac:dyDescent="0.35">
      <c r="A1612" s="100"/>
      <c r="B1612" s="95"/>
      <c r="C1612" s="95"/>
      <c r="D1612" s="95"/>
      <c r="E1612" s="95"/>
      <c r="F1612" s="95"/>
      <c r="G1612" s="95"/>
    </row>
    <row r="1613" spans="1:7" x14ac:dyDescent="0.35">
      <c r="A1613" s="100"/>
      <c r="B1613" s="95"/>
      <c r="C1613" s="95"/>
      <c r="D1613" s="95"/>
      <c r="E1613" s="95"/>
      <c r="F1613" s="95"/>
      <c r="G1613" s="95"/>
    </row>
    <row r="1614" spans="1:7" x14ac:dyDescent="0.35">
      <c r="A1614" s="100"/>
      <c r="B1614" s="95"/>
      <c r="C1614" s="95"/>
      <c r="D1614" s="95"/>
      <c r="E1614" s="95"/>
      <c r="F1614" s="95"/>
      <c r="G1614" s="95"/>
    </row>
    <row r="1615" spans="1:7" x14ac:dyDescent="0.35">
      <c r="A1615" s="100"/>
      <c r="B1615" s="95"/>
      <c r="C1615" s="95"/>
      <c r="D1615" s="95"/>
      <c r="E1615" s="95"/>
      <c r="F1615" s="95"/>
      <c r="G1615" s="95"/>
    </row>
    <row r="1616" spans="1:7" x14ac:dyDescent="0.35">
      <c r="A1616" s="100"/>
      <c r="B1616" s="95"/>
      <c r="C1616" s="95"/>
      <c r="D1616" s="95"/>
      <c r="E1616" s="95"/>
      <c r="F1616" s="95"/>
      <c r="G1616" s="95"/>
    </row>
    <row r="1617" spans="1:7" x14ac:dyDescent="0.35">
      <c r="A1617" s="100"/>
      <c r="B1617" s="95"/>
      <c r="C1617" s="95"/>
      <c r="D1617" s="95"/>
      <c r="E1617" s="95"/>
      <c r="F1617" s="95"/>
      <c r="G1617" s="95"/>
    </row>
    <row r="1618" spans="1:7" x14ac:dyDescent="0.35">
      <c r="A1618" s="100"/>
      <c r="B1618" s="95"/>
      <c r="C1618" s="95"/>
      <c r="D1618" s="95"/>
      <c r="E1618" s="95"/>
      <c r="F1618" s="95"/>
      <c r="G1618" s="95"/>
    </row>
    <row r="1619" spans="1:7" x14ac:dyDescent="0.35">
      <c r="A1619" s="100"/>
      <c r="B1619" s="95"/>
      <c r="C1619" s="95"/>
      <c r="D1619" s="95"/>
      <c r="E1619" s="95"/>
      <c r="F1619" s="95"/>
      <c r="G1619" s="95"/>
    </row>
    <row r="1620" spans="1:7" x14ac:dyDescent="0.35">
      <c r="A1620" s="100"/>
      <c r="B1620" s="95"/>
      <c r="C1620" s="95"/>
      <c r="D1620" s="95"/>
      <c r="E1620" s="95"/>
      <c r="F1620" s="95"/>
      <c r="G1620" s="95"/>
    </row>
    <row r="1621" spans="1:7" x14ac:dyDescent="0.35">
      <c r="A1621" s="100"/>
      <c r="B1621" s="95"/>
      <c r="C1621" s="95"/>
      <c r="D1621" s="95"/>
      <c r="E1621" s="95"/>
      <c r="F1621" s="95"/>
      <c r="G1621" s="95"/>
    </row>
    <row r="1622" spans="1:7" x14ac:dyDescent="0.35">
      <c r="A1622" s="100"/>
      <c r="B1622" s="95"/>
      <c r="C1622" s="95"/>
      <c r="D1622" s="95"/>
      <c r="E1622" s="95"/>
      <c r="F1622" s="95"/>
      <c r="G1622" s="95"/>
    </row>
    <row r="1623" spans="1:7" x14ac:dyDescent="0.35">
      <c r="A1623" s="100"/>
      <c r="B1623" s="95"/>
      <c r="C1623" s="95"/>
      <c r="D1623" s="95"/>
      <c r="E1623" s="95"/>
      <c r="F1623" s="95"/>
      <c r="G1623" s="95"/>
    </row>
    <row r="1624" spans="1:7" x14ac:dyDescent="0.35">
      <c r="A1624" s="100"/>
      <c r="B1624" s="95"/>
      <c r="C1624" s="95"/>
      <c r="D1624" s="95"/>
      <c r="E1624" s="95"/>
      <c r="F1624" s="95"/>
      <c r="G1624" s="95"/>
    </row>
    <row r="1625" spans="1:7" x14ac:dyDescent="0.35">
      <c r="A1625" s="100"/>
      <c r="B1625" s="95"/>
      <c r="C1625" s="95"/>
      <c r="D1625" s="95"/>
      <c r="E1625" s="95"/>
      <c r="F1625" s="95"/>
      <c r="G1625" s="95"/>
    </row>
    <row r="1626" spans="1:7" x14ac:dyDescent="0.35">
      <c r="A1626" s="100"/>
      <c r="B1626" s="95"/>
      <c r="C1626" s="95"/>
      <c r="D1626" s="95"/>
      <c r="E1626" s="95"/>
      <c r="F1626" s="95"/>
      <c r="G1626" s="95"/>
    </row>
    <row r="1627" spans="1:7" x14ac:dyDescent="0.35">
      <c r="A1627" s="100"/>
      <c r="B1627" s="95"/>
      <c r="C1627" s="95"/>
      <c r="D1627" s="95"/>
      <c r="E1627" s="95"/>
      <c r="F1627" s="95"/>
      <c r="G1627" s="95"/>
    </row>
    <row r="1628" spans="1:7" x14ac:dyDescent="0.35">
      <c r="A1628" s="100"/>
      <c r="B1628" s="95"/>
      <c r="C1628" s="95"/>
      <c r="D1628" s="95"/>
      <c r="E1628" s="95"/>
      <c r="F1628" s="95"/>
      <c r="G1628" s="95"/>
    </row>
    <row r="1629" spans="1:7" x14ac:dyDescent="0.35">
      <c r="A1629" s="100"/>
      <c r="B1629" s="95"/>
      <c r="C1629" s="95"/>
      <c r="D1629" s="95"/>
      <c r="E1629" s="95"/>
      <c r="F1629" s="95"/>
      <c r="G1629" s="95"/>
    </row>
    <row r="1630" spans="1:7" x14ac:dyDescent="0.35">
      <c r="A1630" s="100"/>
      <c r="B1630" s="95"/>
      <c r="C1630" s="95"/>
      <c r="D1630" s="95"/>
      <c r="E1630" s="95"/>
      <c r="F1630" s="95"/>
      <c r="G1630" s="95"/>
    </row>
    <row r="1631" spans="1:7" x14ac:dyDescent="0.35">
      <c r="A1631" s="100"/>
      <c r="B1631" s="95"/>
      <c r="C1631" s="95"/>
      <c r="D1631" s="95"/>
      <c r="E1631" s="95"/>
      <c r="F1631" s="95"/>
      <c r="G1631" s="95"/>
    </row>
    <row r="1632" spans="1:7" x14ac:dyDescent="0.35">
      <c r="A1632" s="100"/>
      <c r="B1632" s="95"/>
      <c r="C1632" s="95"/>
      <c r="D1632" s="95"/>
      <c r="E1632" s="95"/>
      <c r="F1632" s="95"/>
      <c r="G1632" s="95"/>
    </row>
    <row r="1633" spans="1:7" x14ac:dyDescent="0.35">
      <c r="A1633" s="100"/>
      <c r="B1633" s="95"/>
      <c r="C1633" s="95"/>
      <c r="D1633" s="95"/>
      <c r="E1633" s="95"/>
      <c r="F1633" s="95"/>
      <c r="G1633" s="95"/>
    </row>
    <row r="1634" spans="1:7" x14ac:dyDescent="0.35">
      <c r="A1634" s="100"/>
      <c r="B1634" s="95"/>
      <c r="C1634" s="95"/>
      <c r="D1634" s="95"/>
      <c r="E1634" s="95"/>
      <c r="F1634" s="95"/>
      <c r="G1634" s="95"/>
    </row>
    <row r="1635" spans="1:7" x14ac:dyDescent="0.35">
      <c r="A1635" s="100"/>
      <c r="B1635" s="95"/>
      <c r="C1635" s="95"/>
      <c r="D1635" s="95"/>
      <c r="E1635" s="95"/>
      <c r="F1635" s="95"/>
      <c r="G1635" s="95"/>
    </row>
    <row r="1636" spans="1:7" x14ac:dyDescent="0.35">
      <c r="A1636" s="100"/>
      <c r="B1636" s="95"/>
      <c r="C1636" s="95"/>
      <c r="D1636" s="95"/>
      <c r="E1636" s="95"/>
      <c r="F1636" s="95"/>
      <c r="G1636" s="95"/>
    </row>
    <row r="1637" spans="1:7" x14ac:dyDescent="0.35">
      <c r="A1637" s="100"/>
      <c r="B1637" s="95"/>
      <c r="C1637" s="95"/>
      <c r="D1637" s="95"/>
      <c r="E1637" s="95"/>
      <c r="F1637" s="95"/>
      <c r="G1637" s="95"/>
    </row>
    <row r="1638" spans="1:7" x14ac:dyDescent="0.35">
      <c r="A1638" s="100"/>
      <c r="B1638" s="95"/>
      <c r="C1638" s="95"/>
      <c r="D1638" s="95"/>
      <c r="E1638" s="95"/>
      <c r="F1638" s="95"/>
      <c r="G1638" s="95"/>
    </row>
    <row r="1639" spans="1:7" x14ac:dyDescent="0.35">
      <c r="A1639" s="100"/>
      <c r="B1639" s="95"/>
      <c r="C1639" s="95"/>
      <c r="D1639" s="95"/>
      <c r="E1639" s="95"/>
      <c r="F1639" s="95"/>
      <c r="G1639" s="95"/>
    </row>
    <row r="1640" spans="1:7" x14ac:dyDescent="0.35">
      <c r="A1640" s="100"/>
      <c r="B1640" s="95"/>
      <c r="C1640" s="95"/>
      <c r="D1640" s="95"/>
      <c r="E1640" s="95"/>
      <c r="F1640" s="95"/>
      <c r="G1640" s="95"/>
    </row>
    <row r="1641" spans="1:7" x14ac:dyDescent="0.35">
      <c r="A1641" s="100"/>
      <c r="B1641" s="95"/>
      <c r="C1641" s="95"/>
      <c r="D1641" s="95"/>
      <c r="E1641" s="95"/>
      <c r="F1641" s="95"/>
      <c r="G1641" s="95"/>
    </row>
    <row r="1642" spans="1:7" x14ac:dyDescent="0.35">
      <c r="A1642" s="100"/>
      <c r="B1642" s="95"/>
      <c r="C1642" s="95"/>
      <c r="D1642" s="95"/>
      <c r="E1642" s="95"/>
      <c r="F1642" s="95"/>
      <c r="G1642" s="95"/>
    </row>
    <row r="1643" spans="1:7" x14ac:dyDescent="0.35">
      <c r="A1643" s="100"/>
      <c r="B1643" s="95"/>
      <c r="C1643" s="95"/>
      <c r="D1643" s="95"/>
      <c r="E1643" s="95"/>
      <c r="F1643" s="95"/>
      <c r="G1643" s="95"/>
    </row>
    <row r="1644" spans="1:7" x14ac:dyDescent="0.35">
      <c r="A1644" s="100"/>
      <c r="B1644" s="95"/>
      <c r="C1644" s="95"/>
      <c r="D1644" s="95"/>
      <c r="E1644" s="95"/>
      <c r="F1644" s="95"/>
      <c r="G1644" s="95"/>
    </row>
    <row r="1645" spans="1:7" x14ac:dyDescent="0.35">
      <c r="A1645" s="100"/>
      <c r="B1645" s="95"/>
      <c r="C1645" s="95"/>
      <c r="D1645" s="95"/>
      <c r="E1645" s="95"/>
      <c r="F1645" s="95"/>
      <c r="G1645" s="95"/>
    </row>
    <row r="1646" spans="1:7" x14ac:dyDescent="0.35">
      <c r="A1646" s="100"/>
      <c r="B1646" s="95"/>
      <c r="C1646" s="95"/>
      <c r="D1646" s="95"/>
      <c r="E1646" s="95"/>
      <c r="F1646" s="95"/>
      <c r="G1646" s="95"/>
    </row>
    <row r="1647" spans="1:7" x14ac:dyDescent="0.35">
      <c r="A1647" s="100"/>
      <c r="B1647" s="95"/>
      <c r="C1647" s="95"/>
      <c r="D1647" s="95"/>
      <c r="E1647" s="95"/>
      <c r="F1647" s="95"/>
      <c r="G1647" s="95"/>
    </row>
    <row r="1648" spans="1:7" x14ac:dyDescent="0.35">
      <c r="A1648" s="100"/>
      <c r="B1648" s="95"/>
      <c r="C1648" s="95"/>
      <c r="D1648" s="95"/>
      <c r="E1648" s="95"/>
      <c r="F1648" s="95"/>
      <c r="G1648" s="95"/>
    </row>
    <row r="1649" spans="1:7" x14ac:dyDescent="0.35">
      <c r="A1649" s="100"/>
      <c r="B1649" s="95"/>
      <c r="C1649" s="95"/>
      <c r="D1649" s="95"/>
      <c r="E1649" s="95"/>
      <c r="F1649" s="95"/>
      <c r="G1649" s="95"/>
    </row>
    <row r="1650" spans="1:7" x14ac:dyDescent="0.35">
      <c r="A1650" s="100"/>
      <c r="B1650" s="95"/>
      <c r="C1650" s="95"/>
      <c r="D1650" s="95"/>
      <c r="E1650" s="95"/>
      <c r="F1650" s="95"/>
      <c r="G1650" s="95"/>
    </row>
    <row r="1651" spans="1:7" x14ac:dyDescent="0.35">
      <c r="A1651" s="100"/>
      <c r="B1651" s="95"/>
      <c r="C1651" s="95"/>
      <c r="D1651" s="95"/>
      <c r="E1651" s="95"/>
      <c r="F1651" s="95"/>
      <c r="G1651" s="95"/>
    </row>
    <row r="1652" spans="1:7" x14ac:dyDescent="0.35">
      <c r="A1652" s="100"/>
      <c r="B1652" s="95"/>
      <c r="C1652" s="95"/>
      <c r="D1652" s="95"/>
      <c r="E1652" s="95"/>
      <c r="F1652" s="95"/>
      <c r="G1652" s="95"/>
    </row>
    <row r="1653" spans="1:7" x14ac:dyDescent="0.35">
      <c r="A1653" s="100"/>
      <c r="B1653" s="95"/>
      <c r="C1653" s="95"/>
      <c r="D1653" s="95"/>
      <c r="E1653" s="95"/>
      <c r="F1653" s="95"/>
      <c r="G1653" s="95"/>
    </row>
    <row r="1654" spans="1:7" x14ac:dyDescent="0.35">
      <c r="A1654" s="100"/>
      <c r="B1654" s="95"/>
      <c r="C1654" s="95"/>
      <c r="D1654" s="95"/>
      <c r="E1654" s="95"/>
      <c r="F1654" s="95"/>
      <c r="G1654" s="95"/>
    </row>
    <row r="1655" spans="1:7" x14ac:dyDescent="0.35">
      <c r="A1655" s="100"/>
      <c r="B1655" s="95"/>
      <c r="C1655" s="95"/>
      <c r="D1655" s="95"/>
      <c r="E1655" s="95"/>
      <c r="F1655" s="95"/>
      <c r="G1655" s="95"/>
    </row>
    <row r="1656" spans="1:7" x14ac:dyDescent="0.35">
      <c r="A1656" s="100"/>
      <c r="B1656" s="95"/>
      <c r="C1656" s="95"/>
      <c r="D1656" s="95"/>
      <c r="E1656" s="95"/>
      <c r="F1656" s="95"/>
      <c r="G1656" s="95"/>
    </row>
    <row r="1657" spans="1:7" x14ac:dyDescent="0.35">
      <c r="A1657" s="100"/>
      <c r="B1657" s="95"/>
      <c r="C1657" s="95"/>
      <c r="D1657" s="95"/>
      <c r="E1657" s="95"/>
      <c r="F1657" s="95"/>
      <c r="G1657" s="95"/>
    </row>
    <row r="1658" spans="1:7" x14ac:dyDescent="0.35">
      <c r="A1658" s="100"/>
      <c r="B1658" s="95"/>
      <c r="C1658" s="95"/>
      <c r="D1658" s="95"/>
      <c r="E1658" s="95"/>
      <c r="F1658" s="95"/>
      <c r="G1658" s="95"/>
    </row>
    <row r="1659" spans="1:7" x14ac:dyDescent="0.35">
      <c r="A1659" s="100"/>
      <c r="B1659" s="95"/>
      <c r="C1659" s="95"/>
      <c r="D1659" s="95"/>
      <c r="E1659" s="95"/>
      <c r="F1659" s="95"/>
      <c r="G1659" s="95"/>
    </row>
    <row r="1660" spans="1:7" x14ac:dyDescent="0.35">
      <c r="A1660" s="100"/>
      <c r="B1660" s="95"/>
      <c r="C1660" s="95"/>
      <c r="D1660" s="95"/>
      <c r="E1660" s="95"/>
      <c r="F1660" s="95"/>
      <c r="G1660" s="95"/>
    </row>
    <row r="1661" spans="1:7" x14ac:dyDescent="0.35">
      <c r="A1661" s="100"/>
      <c r="B1661" s="95"/>
      <c r="C1661" s="95"/>
      <c r="D1661" s="95"/>
      <c r="E1661" s="95"/>
      <c r="F1661" s="95"/>
      <c r="G1661" s="95"/>
    </row>
    <row r="1662" spans="1:7" x14ac:dyDescent="0.35">
      <c r="A1662" s="100"/>
      <c r="B1662" s="95"/>
      <c r="C1662" s="95"/>
      <c r="D1662" s="95"/>
      <c r="E1662" s="95"/>
      <c r="F1662" s="95"/>
      <c r="G1662" s="95"/>
    </row>
    <row r="1663" spans="1:7" x14ac:dyDescent="0.35">
      <c r="A1663" s="100"/>
      <c r="B1663" s="95"/>
      <c r="C1663" s="95"/>
      <c r="D1663" s="95"/>
      <c r="E1663" s="95"/>
      <c r="F1663" s="95"/>
      <c r="G1663" s="95"/>
    </row>
    <row r="1664" spans="1:7" x14ac:dyDescent="0.35">
      <c r="A1664" s="100"/>
      <c r="B1664" s="95"/>
      <c r="C1664" s="95"/>
      <c r="D1664" s="95"/>
      <c r="E1664" s="95"/>
      <c r="F1664" s="95"/>
      <c r="G1664" s="95"/>
    </row>
    <row r="1665" spans="1:7" x14ac:dyDescent="0.35">
      <c r="A1665" s="100"/>
      <c r="B1665" s="95"/>
      <c r="C1665" s="95"/>
      <c r="D1665" s="95"/>
      <c r="E1665" s="95"/>
      <c r="F1665" s="95"/>
      <c r="G1665" s="95"/>
    </row>
    <row r="1666" spans="1:7" x14ac:dyDescent="0.35">
      <c r="A1666" s="100"/>
      <c r="B1666" s="95"/>
      <c r="C1666" s="95"/>
      <c r="D1666" s="95"/>
      <c r="E1666" s="95"/>
      <c r="F1666" s="95"/>
      <c r="G1666" s="95"/>
    </row>
    <row r="1667" spans="1:7" x14ac:dyDescent="0.35">
      <c r="A1667" s="100"/>
      <c r="B1667" s="95"/>
      <c r="C1667" s="95"/>
      <c r="D1667" s="95"/>
      <c r="E1667" s="95"/>
      <c r="F1667" s="95"/>
      <c r="G1667" s="95"/>
    </row>
    <row r="1668" spans="1:7" x14ac:dyDescent="0.35">
      <c r="A1668" s="100"/>
      <c r="B1668" s="95"/>
      <c r="C1668" s="95"/>
      <c r="D1668" s="95"/>
      <c r="E1668" s="95"/>
      <c r="F1668" s="95"/>
      <c r="G1668" s="95"/>
    </row>
    <row r="1669" spans="1:7" x14ac:dyDescent="0.35">
      <c r="A1669" s="100"/>
      <c r="B1669" s="95"/>
      <c r="C1669" s="95"/>
      <c r="D1669" s="95"/>
      <c r="E1669" s="95"/>
      <c r="F1669" s="95"/>
      <c r="G1669" s="95"/>
    </row>
    <row r="1670" spans="1:7" x14ac:dyDescent="0.35">
      <c r="A1670" s="100"/>
      <c r="B1670" s="95"/>
      <c r="C1670" s="95"/>
      <c r="D1670" s="95"/>
      <c r="E1670" s="95"/>
      <c r="F1670" s="95"/>
      <c r="G1670" s="95"/>
    </row>
    <row r="1671" spans="1:7" x14ac:dyDescent="0.35">
      <c r="A1671" s="100"/>
      <c r="B1671" s="95"/>
      <c r="C1671" s="95"/>
      <c r="D1671" s="95"/>
      <c r="E1671" s="95"/>
      <c r="F1671" s="95"/>
      <c r="G1671" s="95"/>
    </row>
    <row r="1672" spans="1:7" x14ac:dyDescent="0.35">
      <c r="A1672" s="100"/>
      <c r="B1672" s="95"/>
      <c r="C1672" s="95"/>
      <c r="D1672" s="95"/>
      <c r="E1672" s="95"/>
      <c r="F1672" s="95"/>
      <c r="G1672" s="95"/>
    </row>
    <row r="1673" spans="1:7" x14ac:dyDescent="0.35">
      <c r="A1673" s="100"/>
      <c r="B1673" s="95"/>
      <c r="C1673" s="95"/>
      <c r="D1673" s="95"/>
      <c r="E1673" s="95"/>
      <c r="F1673" s="95"/>
      <c r="G1673" s="95"/>
    </row>
    <row r="1674" spans="1:7" x14ac:dyDescent="0.35">
      <c r="A1674" s="100"/>
      <c r="B1674" s="95"/>
      <c r="C1674" s="95"/>
      <c r="D1674" s="95"/>
      <c r="E1674" s="95"/>
      <c r="F1674" s="95"/>
      <c r="G1674" s="95"/>
    </row>
    <row r="1675" spans="1:7" x14ac:dyDescent="0.35">
      <c r="A1675" s="100"/>
      <c r="B1675" s="95"/>
      <c r="C1675" s="95"/>
      <c r="D1675" s="95"/>
      <c r="E1675" s="95"/>
      <c r="F1675" s="95"/>
      <c r="G1675" s="95"/>
    </row>
    <row r="1676" spans="1:7" x14ac:dyDescent="0.35">
      <c r="A1676" s="100"/>
      <c r="B1676" s="95"/>
      <c r="C1676" s="95"/>
      <c r="D1676" s="95"/>
      <c r="E1676" s="95"/>
      <c r="F1676" s="95"/>
      <c r="G1676" s="95"/>
    </row>
    <row r="1677" spans="1:7" x14ac:dyDescent="0.35">
      <c r="A1677" s="100"/>
      <c r="B1677" s="95"/>
      <c r="C1677" s="95"/>
      <c r="D1677" s="95"/>
      <c r="E1677" s="95"/>
      <c r="F1677" s="95"/>
      <c r="G1677" s="95"/>
    </row>
    <row r="1678" spans="1:7" x14ac:dyDescent="0.35">
      <c r="A1678" s="100"/>
      <c r="B1678" s="95"/>
      <c r="C1678" s="95"/>
      <c r="D1678" s="95"/>
      <c r="E1678" s="95"/>
      <c r="F1678" s="95"/>
      <c r="G1678" s="95"/>
    </row>
    <row r="1679" spans="1:7" x14ac:dyDescent="0.35">
      <c r="A1679" s="100"/>
      <c r="B1679" s="95"/>
      <c r="C1679" s="95"/>
      <c r="D1679" s="95"/>
      <c r="E1679" s="95"/>
      <c r="F1679" s="95"/>
      <c r="G1679" s="95"/>
    </row>
    <row r="1680" spans="1:7" x14ac:dyDescent="0.35">
      <c r="A1680" s="100"/>
      <c r="B1680" s="95"/>
      <c r="C1680" s="95"/>
      <c r="D1680" s="95"/>
      <c r="E1680" s="95"/>
      <c r="F1680" s="95"/>
      <c r="G1680" s="95"/>
    </row>
    <row r="1681" spans="1:7" x14ac:dyDescent="0.35">
      <c r="A1681" s="100"/>
      <c r="B1681" s="95"/>
      <c r="C1681" s="95"/>
      <c r="D1681" s="95"/>
      <c r="E1681" s="95"/>
      <c r="F1681" s="95"/>
      <c r="G1681" s="95"/>
    </row>
    <row r="1682" spans="1:7" x14ac:dyDescent="0.35">
      <c r="A1682" s="100"/>
      <c r="B1682" s="95"/>
      <c r="C1682" s="95"/>
      <c r="D1682" s="95"/>
      <c r="E1682" s="95"/>
      <c r="F1682" s="95"/>
      <c r="G1682" s="95"/>
    </row>
    <row r="1683" spans="1:7" x14ac:dyDescent="0.35">
      <c r="A1683" s="100"/>
      <c r="B1683" s="95"/>
      <c r="C1683" s="95"/>
      <c r="D1683" s="95"/>
      <c r="E1683" s="95"/>
      <c r="F1683" s="95"/>
      <c r="G1683" s="95"/>
    </row>
    <row r="1684" spans="1:7" x14ac:dyDescent="0.35">
      <c r="A1684" s="100"/>
      <c r="B1684" s="95"/>
      <c r="C1684" s="95"/>
      <c r="D1684" s="95"/>
      <c r="E1684" s="95"/>
      <c r="F1684" s="95"/>
      <c r="G1684" s="95"/>
    </row>
    <row r="1685" spans="1:7" x14ac:dyDescent="0.35">
      <c r="A1685" s="100"/>
      <c r="B1685" s="95"/>
      <c r="C1685" s="95"/>
      <c r="D1685" s="95"/>
      <c r="E1685" s="95"/>
      <c r="F1685" s="95"/>
      <c r="G1685" s="95"/>
    </row>
    <row r="1686" spans="1:7" x14ac:dyDescent="0.35">
      <c r="A1686" s="100"/>
      <c r="B1686" s="95"/>
      <c r="C1686" s="95"/>
      <c r="D1686" s="95"/>
      <c r="E1686" s="95"/>
      <c r="F1686" s="95"/>
      <c r="G1686" s="95"/>
    </row>
    <row r="1687" spans="1:7" x14ac:dyDescent="0.35">
      <c r="A1687" s="100"/>
      <c r="B1687" s="95"/>
      <c r="C1687" s="95"/>
      <c r="D1687" s="95"/>
      <c r="E1687" s="95"/>
      <c r="F1687" s="95"/>
      <c r="G1687" s="95"/>
    </row>
    <row r="1688" spans="1:7" x14ac:dyDescent="0.35">
      <c r="A1688" s="100"/>
      <c r="B1688" s="95"/>
      <c r="C1688" s="95"/>
      <c r="D1688" s="95"/>
      <c r="E1688" s="95"/>
      <c r="F1688" s="95"/>
      <c r="G1688" s="95"/>
    </row>
    <row r="1689" spans="1:7" x14ac:dyDescent="0.35">
      <c r="A1689" s="100"/>
      <c r="B1689" s="95"/>
      <c r="C1689" s="95"/>
      <c r="D1689" s="95"/>
      <c r="E1689" s="95"/>
      <c r="F1689" s="95"/>
      <c r="G1689" s="95"/>
    </row>
    <row r="1690" spans="1:7" x14ac:dyDescent="0.35">
      <c r="A1690" s="100"/>
      <c r="B1690" s="95"/>
      <c r="C1690" s="95"/>
      <c r="D1690" s="95"/>
      <c r="E1690" s="95"/>
      <c r="F1690" s="95"/>
      <c r="G1690" s="95"/>
    </row>
    <row r="1691" spans="1:7" x14ac:dyDescent="0.35">
      <c r="A1691" s="100"/>
      <c r="B1691" s="95"/>
      <c r="C1691" s="95"/>
      <c r="D1691" s="95"/>
      <c r="E1691" s="95"/>
      <c r="F1691" s="95"/>
      <c r="G1691" s="95"/>
    </row>
    <row r="1692" spans="1:7" x14ac:dyDescent="0.35">
      <c r="A1692" s="100"/>
      <c r="B1692" s="95"/>
      <c r="C1692" s="95"/>
      <c r="D1692" s="95"/>
      <c r="E1692" s="95"/>
      <c r="F1692" s="95"/>
      <c r="G1692" s="95"/>
    </row>
    <row r="1693" spans="1:7" x14ac:dyDescent="0.35">
      <c r="A1693" s="100"/>
      <c r="B1693" s="95"/>
      <c r="C1693" s="95"/>
      <c r="D1693" s="95"/>
      <c r="E1693" s="95"/>
      <c r="F1693" s="95"/>
      <c r="G1693" s="95"/>
    </row>
    <row r="1694" spans="1:7" x14ac:dyDescent="0.35">
      <c r="A1694" s="100"/>
      <c r="B1694" s="95"/>
      <c r="C1694" s="95"/>
      <c r="D1694" s="95"/>
      <c r="E1694" s="95"/>
      <c r="F1694" s="95"/>
      <c r="G1694" s="95"/>
    </row>
    <row r="1695" spans="1:7" x14ac:dyDescent="0.35">
      <c r="A1695" s="100"/>
      <c r="B1695" s="95"/>
      <c r="C1695" s="95"/>
      <c r="D1695" s="95"/>
      <c r="E1695" s="95"/>
      <c r="F1695" s="95"/>
      <c r="G1695" s="95"/>
    </row>
    <row r="1696" spans="1:7" x14ac:dyDescent="0.35">
      <c r="A1696" s="100"/>
      <c r="B1696" s="95"/>
      <c r="C1696" s="95"/>
      <c r="D1696" s="95"/>
      <c r="E1696" s="95"/>
      <c r="F1696" s="95"/>
      <c r="G1696" s="95"/>
    </row>
    <row r="1697" spans="1:7" x14ac:dyDescent="0.35">
      <c r="A1697" s="100"/>
      <c r="B1697" s="95"/>
      <c r="C1697" s="95"/>
      <c r="D1697" s="95"/>
      <c r="E1697" s="95"/>
      <c r="F1697" s="95"/>
      <c r="G1697" s="95"/>
    </row>
    <row r="1698" spans="1:7" x14ac:dyDescent="0.35">
      <c r="A1698" s="100"/>
      <c r="B1698" s="95"/>
      <c r="C1698" s="95"/>
      <c r="D1698" s="95"/>
      <c r="E1698" s="95"/>
      <c r="F1698" s="95"/>
      <c r="G1698" s="95"/>
    </row>
    <row r="1699" spans="1:7" x14ac:dyDescent="0.35">
      <c r="A1699" s="100"/>
      <c r="B1699" s="95"/>
      <c r="C1699" s="95"/>
      <c r="D1699" s="95"/>
      <c r="E1699" s="95"/>
      <c r="F1699" s="95"/>
      <c r="G1699" s="95"/>
    </row>
    <row r="1700" spans="1:7" x14ac:dyDescent="0.35">
      <c r="A1700" s="100"/>
      <c r="B1700" s="95"/>
      <c r="C1700" s="95"/>
      <c r="D1700" s="95"/>
      <c r="E1700" s="95"/>
      <c r="F1700" s="95"/>
      <c r="G1700" s="95"/>
    </row>
    <row r="1701" spans="1:7" x14ac:dyDescent="0.35">
      <c r="A1701" s="100"/>
      <c r="B1701" s="95"/>
      <c r="C1701" s="95"/>
      <c r="D1701" s="95"/>
      <c r="E1701" s="95"/>
      <c r="F1701" s="95"/>
      <c r="G1701" s="95"/>
    </row>
    <row r="1702" spans="1:7" x14ac:dyDescent="0.35">
      <c r="A1702" s="100"/>
      <c r="B1702" s="95"/>
      <c r="C1702" s="95"/>
      <c r="D1702" s="95"/>
      <c r="E1702" s="95"/>
      <c r="F1702" s="95"/>
      <c r="G1702" s="95"/>
    </row>
    <row r="1703" spans="1:7" x14ac:dyDescent="0.35">
      <c r="A1703" s="100"/>
      <c r="B1703" s="95"/>
      <c r="C1703" s="95"/>
      <c r="D1703" s="95"/>
      <c r="E1703" s="95"/>
      <c r="F1703" s="95"/>
      <c r="G1703" s="95"/>
    </row>
    <row r="1704" spans="1:7" x14ac:dyDescent="0.35">
      <c r="A1704" s="100"/>
      <c r="B1704" s="95"/>
      <c r="C1704" s="95"/>
      <c r="D1704" s="95"/>
      <c r="E1704" s="95"/>
      <c r="F1704" s="95"/>
      <c r="G1704" s="95"/>
    </row>
    <row r="1705" spans="1:7" x14ac:dyDescent="0.35">
      <c r="A1705" s="100"/>
      <c r="B1705" s="95"/>
      <c r="C1705" s="95"/>
      <c r="D1705" s="95"/>
      <c r="E1705" s="95"/>
      <c r="F1705" s="95"/>
      <c r="G1705" s="95"/>
    </row>
    <row r="1706" spans="1:7" x14ac:dyDescent="0.35">
      <c r="A1706" s="100"/>
      <c r="B1706" s="95"/>
      <c r="C1706" s="95"/>
      <c r="D1706" s="95"/>
      <c r="E1706" s="95"/>
      <c r="F1706" s="95"/>
      <c r="G1706" s="95"/>
    </row>
    <row r="1707" spans="1:7" x14ac:dyDescent="0.35">
      <c r="A1707" s="100"/>
      <c r="B1707" s="95"/>
      <c r="C1707" s="95"/>
      <c r="D1707" s="95"/>
      <c r="E1707" s="95"/>
      <c r="F1707" s="95"/>
      <c r="G1707" s="95"/>
    </row>
    <row r="1708" spans="1:7" x14ac:dyDescent="0.35">
      <c r="A1708" s="100"/>
      <c r="B1708" s="95"/>
      <c r="C1708" s="95"/>
      <c r="D1708" s="95"/>
      <c r="E1708" s="95"/>
      <c r="F1708" s="95"/>
      <c r="G1708" s="95"/>
    </row>
    <row r="1709" spans="1:7" x14ac:dyDescent="0.35">
      <c r="A1709" s="100"/>
      <c r="B1709" s="95"/>
      <c r="C1709" s="95"/>
      <c r="D1709" s="95"/>
      <c r="E1709" s="95"/>
      <c r="F1709" s="95"/>
      <c r="G1709" s="95"/>
    </row>
    <row r="1710" spans="1:7" x14ac:dyDescent="0.35">
      <c r="A1710" s="100"/>
      <c r="B1710" s="95"/>
      <c r="C1710" s="95"/>
      <c r="D1710" s="95"/>
      <c r="E1710" s="95"/>
      <c r="F1710" s="95"/>
      <c r="G1710" s="95"/>
    </row>
    <row r="1711" spans="1:7" x14ac:dyDescent="0.35">
      <c r="A1711" s="100"/>
      <c r="B1711" s="95"/>
      <c r="C1711" s="95"/>
      <c r="D1711" s="95"/>
      <c r="E1711" s="95"/>
      <c r="F1711" s="95"/>
      <c r="G1711" s="95"/>
    </row>
    <row r="1712" spans="1:7" x14ac:dyDescent="0.35">
      <c r="A1712" s="100"/>
      <c r="B1712" s="95"/>
      <c r="C1712" s="95"/>
      <c r="D1712" s="95"/>
      <c r="E1712" s="95"/>
      <c r="F1712" s="95"/>
      <c r="G1712" s="95"/>
    </row>
    <row r="1713" spans="1:7" x14ac:dyDescent="0.35">
      <c r="A1713" s="100"/>
      <c r="B1713" s="95"/>
      <c r="C1713" s="95"/>
      <c r="D1713" s="95"/>
      <c r="E1713" s="95"/>
      <c r="F1713" s="95"/>
      <c r="G1713" s="95"/>
    </row>
    <row r="1714" spans="1:7" x14ac:dyDescent="0.35">
      <c r="A1714" s="100"/>
      <c r="B1714" s="95"/>
      <c r="C1714" s="95"/>
      <c r="D1714" s="95"/>
      <c r="E1714" s="95"/>
      <c r="F1714" s="95"/>
      <c r="G1714" s="95"/>
    </row>
    <row r="1715" spans="1:7" x14ac:dyDescent="0.35">
      <c r="A1715" s="100"/>
      <c r="B1715" s="95"/>
      <c r="C1715" s="95"/>
      <c r="D1715" s="95"/>
      <c r="E1715" s="95"/>
      <c r="F1715" s="95"/>
      <c r="G1715" s="95"/>
    </row>
    <row r="1716" spans="1:7" x14ac:dyDescent="0.35">
      <c r="A1716" s="100"/>
      <c r="B1716" s="95"/>
      <c r="C1716" s="95"/>
      <c r="D1716" s="95"/>
      <c r="E1716" s="95"/>
      <c r="F1716" s="95"/>
      <c r="G1716" s="95"/>
    </row>
    <row r="1717" spans="1:7" x14ac:dyDescent="0.35">
      <c r="A1717" s="100"/>
      <c r="B1717" s="95"/>
      <c r="C1717" s="95"/>
      <c r="D1717" s="95"/>
      <c r="E1717" s="95"/>
      <c r="F1717" s="95"/>
      <c r="G1717" s="95"/>
    </row>
    <row r="1718" spans="1:7" x14ac:dyDescent="0.35">
      <c r="A1718" s="100"/>
      <c r="B1718" s="95"/>
      <c r="C1718" s="95"/>
      <c r="D1718" s="95"/>
      <c r="E1718" s="95"/>
      <c r="F1718" s="95"/>
      <c r="G1718" s="95"/>
    </row>
    <row r="1719" spans="1:7" x14ac:dyDescent="0.35">
      <c r="A1719" s="100"/>
      <c r="B1719" s="95"/>
      <c r="C1719" s="95"/>
      <c r="D1719" s="95"/>
      <c r="E1719" s="95"/>
      <c r="F1719" s="95"/>
      <c r="G1719" s="95"/>
    </row>
    <row r="1720" spans="1:7" x14ac:dyDescent="0.35">
      <c r="A1720" s="100"/>
      <c r="B1720" s="95"/>
      <c r="C1720" s="95"/>
      <c r="D1720" s="95"/>
      <c r="E1720" s="95"/>
      <c r="F1720" s="95"/>
      <c r="G1720" s="95"/>
    </row>
    <row r="1721" spans="1:7" x14ac:dyDescent="0.35">
      <c r="A1721" s="100"/>
      <c r="B1721" s="95"/>
      <c r="C1721" s="95"/>
      <c r="D1721" s="95"/>
      <c r="E1721" s="95"/>
      <c r="F1721" s="95"/>
      <c r="G1721" s="95"/>
    </row>
    <row r="1722" spans="1:7" x14ac:dyDescent="0.35">
      <c r="A1722" s="100"/>
      <c r="B1722" s="95"/>
      <c r="C1722" s="95"/>
      <c r="D1722" s="95"/>
      <c r="E1722" s="95"/>
      <c r="F1722" s="95"/>
      <c r="G1722" s="95"/>
    </row>
    <row r="1723" spans="1:7" x14ac:dyDescent="0.35">
      <c r="A1723" s="100"/>
      <c r="B1723" s="95"/>
      <c r="C1723" s="95"/>
      <c r="D1723" s="95"/>
      <c r="E1723" s="95"/>
      <c r="F1723" s="95"/>
      <c r="G1723" s="95"/>
    </row>
    <row r="1724" spans="1:7" x14ac:dyDescent="0.35">
      <c r="A1724" s="100"/>
      <c r="B1724" s="95"/>
      <c r="C1724" s="95"/>
      <c r="D1724" s="95"/>
      <c r="E1724" s="95"/>
      <c r="F1724" s="95"/>
      <c r="G1724" s="95"/>
    </row>
    <row r="1725" spans="1:7" x14ac:dyDescent="0.35">
      <c r="A1725" s="100"/>
      <c r="B1725" s="95"/>
      <c r="C1725" s="95"/>
      <c r="D1725" s="95"/>
      <c r="E1725" s="95"/>
      <c r="F1725" s="95"/>
      <c r="G1725" s="95"/>
    </row>
    <row r="1726" spans="1:7" x14ac:dyDescent="0.35">
      <c r="A1726" s="100"/>
      <c r="B1726" s="95"/>
      <c r="C1726" s="95"/>
      <c r="D1726" s="95"/>
      <c r="E1726" s="95"/>
      <c r="F1726" s="95"/>
      <c r="G1726" s="95"/>
    </row>
    <row r="1727" spans="1:7" x14ac:dyDescent="0.35">
      <c r="A1727" s="100"/>
      <c r="B1727" s="95"/>
      <c r="C1727" s="95"/>
      <c r="D1727" s="95"/>
      <c r="E1727" s="95"/>
      <c r="F1727" s="95"/>
      <c r="G1727" s="95"/>
    </row>
    <row r="1728" spans="1:7" x14ac:dyDescent="0.35">
      <c r="A1728" s="100"/>
      <c r="B1728" s="95"/>
      <c r="C1728" s="95"/>
      <c r="D1728" s="95"/>
      <c r="E1728" s="95"/>
      <c r="F1728" s="95"/>
      <c r="G1728" s="95"/>
    </row>
    <row r="1729" spans="1:7" x14ac:dyDescent="0.35">
      <c r="A1729" s="100"/>
      <c r="B1729" s="95"/>
      <c r="C1729" s="95"/>
      <c r="D1729" s="95"/>
      <c r="E1729" s="95"/>
      <c r="F1729" s="95"/>
      <c r="G1729" s="95"/>
    </row>
    <row r="1730" spans="1:7" x14ac:dyDescent="0.35">
      <c r="A1730" s="100"/>
      <c r="B1730" s="95"/>
      <c r="C1730" s="95"/>
      <c r="D1730" s="95"/>
      <c r="E1730" s="95"/>
      <c r="F1730" s="95"/>
      <c r="G1730" s="95"/>
    </row>
    <row r="1731" spans="1:7" x14ac:dyDescent="0.35">
      <c r="A1731" s="100"/>
      <c r="B1731" s="95"/>
      <c r="C1731" s="95"/>
      <c r="D1731" s="95"/>
      <c r="E1731" s="95"/>
      <c r="F1731" s="95"/>
      <c r="G1731" s="95"/>
    </row>
    <row r="1732" spans="1:7" x14ac:dyDescent="0.35">
      <c r="A1732" s="100"/>
      <c r="B1732" s="95"/>
      <c r="C1732" s="95"/>
      <c r="D1732" s="95"/>
      <c r="E1732" s="95"/>
      <c r="F1732" s="95"/>
      <c r="G1732" s="95"/>
    </row>
    <row r="1733" spans="1:7" x14ac:dyDescent="0.35">
      <c r="A1733" s="100"/>
      <c r="B1733" s="95"/>
      <c r="C1733" s="95"/>
      <c r="D1733" s="95"/>
      <c r="E1733" s="95"/>
      <c r="F1733" s="95"/>
      <c r="G1733" s="95"/>
    </row>
    <row r="1734" spans="1:7" x14ac:dyDescent="0.35">
      <c r="A1734" s="100"/>
      <c r="B1734" s="95"/>
      <c r="C1734" s="95"/>
      <c r="D1734" s="95"/>
      <c r="E1734" s="95"/>
      <c r="F1734" s="95"/>
      <c r="G1734" s="95"/>
    </row>
    <row r="1735" spans="1:7" x14ac:dyDescent="0.35">
      <c r="A1735" s="100"/>
      <c r="B1735" s="95"/>
      <c r="C1735" s="95"/>
      <c r="D1735" s="95"/>
      <c r="E1735" s="95"/>
      <c r="F1735" s="95"/>
      <c r="G1735" s="95"/>
    </row>
    <row r="1736" spans="1:7" x14ac:dyDescent="0.35">
      <c r="A1736" s="100"/>
      <c r="B1736" s="95"/>
      <c r="C1736" s="95"/>
      <c r="D1736" s="95"/>
      <c r="E1736" s="95"/>
      <c r="F1736" s="95"/>
      <c r="G1736" s="95"/>
    </row>
    <row r="1737" spans="1:7" x14ac:dyDescent="0.35">
      <c r="A1737" s="100"/>
      <c r="B1737" s="95"/>
      <c r="C1737" s="95"/>
      <c r="D1737" s="95"/>
      <c r="E1737" s="95"/>
      <c r="F1737" s="95"/>
      <c r="G1737" s="95"/>
    </row>
    <row r="1738" spans="1:7" x14ac:dyDescent="0.35">
      <c r="A1738" s="100"/>
      <c r="B1738" s="95"/>
      <c r="C1738" s="95"/>
      <c r="D1738" s="95"/>
      <c r="E1738" s="95"/>
      <c r="F1738" s="95"/>
      <c r="G1738" s="95"/>
    </row>
    <row r="1739" spans="1:7" x14ac:dyDescent="0.35">
      <c r="A1739" s="100"/>
      <c r="B1739" s="95"/>
      <c r="C1739" s="95"/>
      <c r="D1739" s="95"/>
      <c r="E1739" s="95"/>
      <c r="F1739" s="95"/>
      <c r="G1739" s="95"/>
    </row>
    <row r="1740" spans="1:7" x14ac:dyDescent="0.35">
      <c r="A1740" s="100"/>
      <c r="B1740" s="95"/>
      <c r="C1740" s="95"/>
      <c r="D1740" s="95"/>
      <c r="E1740" s="95"/>
      <c r="F1740" s="95"/>
      <c r="G1740" s="95"/>
    </row>
    <row r="1741" spans="1:7" x14ac:dyDescent="0.35">
      <c r="A1741" s="100"/>
      <c r="B1741" s="95"/>
      <c r="C1741" s="95"/>
      <c r="D1741" s="95"/>
      <c r="E1741" s="95"/>
      <c r="F1741" s="95"/>
      <c r="G1741" s="95"/>
    </row>
    <row r="1742" spans="1:7" x14ac:dyDescent="0.35">
      <c r="A1742" s="100"/>
      <c r="B1742" s="95"/>
      <c r="C1742" s="95"/>
      <c r="D1742" s="95"/>
      <c r="E1742" s="95"/>
      <c r="F1742" s="95"/>
      <c r="G1742" s="95"/>
    </row>
    <row r="1743" spans="1:7" x14ac:dyDescent="0.35">
      <c r="A1743" s="100"/>
      <c r="B1743" s="95"/>
      <c r="C1743" s="95"/>
      <c r="D1743" s="95"/>
      <c r="E1743" s="95"/>
      <c r="F1743" s="95"/>
      <c r="G1743" s="95"/>
    </row>
    <row r="1744" spans="1:7" x14ac:dyDescent="0.35">
      <c r="A1744" s="100"/>
      <c r="B1744" s="95"/>
      <c r="C1744" s="95"/>
      <c r="D1744" s="95"/>
      <c r="E1744" s="95"/>
      <c r="F1744" s="95"/>
      <c r="G1744" s="95"/>
    </row>
    <row r="1745" spans="1:7" x14ac:dyDescent="0.35">
      <c r="A1745" s="100"/>
      <c r="B1745" s="95"/>
      <c r="C1745" s="95"/>
      <c r="D1745" s="95"/>
      <c r="E1745" s="95"/>
      <c r="F1745" s="95"/>
      <c r="G1745" s="95"/>
    </row>
    <row r="1746" spans="1:7" x14ac:dyDescent="0.35">
      <c r="A1746" s="100"/>
      <c r="B1746" s="95"/>
      <c r="C1746" s="95"/>
      <c r="D1746" s="95"/>
      <c r="E1746" s="95"/>
      <c r="F1746" s="95"/>
      <c r="G1746" s="95"/>
    </row>
    <row r="1747" spans="1:7" x14ac:dyDescent="0.35">
      <c r="A1747" s="100"/>
      <c r="B1747" s="95"/>
      <c r="C1747" s="95"/>
      <c r="D1747" s="95"/>
      <c r="E1747" s="95"/>
      <c r="F1747" s="95"/>
      <c r="G1747" s="95"/>
    </row>
    <row r="1748" spans="1:7" x14ac:dyDescent="0.35">
      <c r="A1748" s="100"/>
      <c r="B1748" s="95"/>
      <c r="C1748" s="95"/>
      <c r="D1748" s="95"/>
      <c r="E1748" s="95"/>
      <c r="F1748" s="95"/>
      <c r="G1748" s="95"/>
    </row>
    <row r="1749" spans="1:7" x14ac:dyDescent="0.35">
      <c r="A1749" s="100"/>
      <c r="B1749" s="95"/>
      <c r="C1749" s="95"/>
      <c r="D1749" s="95"/>
      <c r="E1749" s="95"/>
      <c r="F1749" s="95"/>
      <c r="G1749" s="95"/>
    </row>
    <row r="1750" spans="1:7" x14ac:dyDescent="0.35">
      <c r="A1750" s="100"/>
      <c r="B1750" s="95"/>
      <c r="C1750" s="95"/>
      <c r="D1750" s="95"/>
      <c r="E1750" s="95"/>
      <c r="F1750" s="95"/>
      <c r="G1750" s="95"/>
    </row>
    <row r="1751" spans="1:7" x14ac:dyDescent="0.35">
      <c r="A1751" s="100"/>
      <c r="B1751" s="95"/>
      <c r="C1751" s="95"/>
      <c r="D1751" s="95"/>
      <c r="E1751" s="95"/>
      <c r="F1751" s="95"/>
      <c r="G1751" s="95"/>
    </row>
    <row r="1752" spans="1:7" x14ac:dyDescent="0.35">
      <c r="A1752" s="100"/>
      <c r="B1752" s="95"/>
      <c r="C1752" s="95"/>
      <c r="D1752" s="95"/>
      <c r="E1752" s="95"/>
      <c r="F1752" s="95"/>
      <c r="G1752" s="95"/>
    </row>
    <row r="1753" spans="1:7" x14ac:dyDescent="0.35">
      <c r="A1753" s="100"/>
      <c r="B1753" s="95"/>
      <c r="C1753" s="95"/>
      <c r="D1753" s="95"/>
      <c r="E1753" s="95"/>
      <c r="F1753" s="95"/>
      <c r="G1753" s="95"/>
    </row>
    <row r="1754" spans="1:7" x14ac:dyDescent="0.35">
      <c r="A1754" s="100"/>
      <c r="B1754" s="95"/>
      <c r="C1754" s="95"/>
      <c r="D1754" s="95"/>
      <c r="E1754" s="95"/>
      <c r="F1754" s="95"/>
      <c r="G1754" s="95"/>
    </row>
    <row r="1755" spans="1:7" x14ac:dyDescent="0.35">
      <c r="A1755" s="100"/>
      <c r="B1755" s="95"/>
      <c r="C1755" s="95"/>
      <c r="D1755" s="95"/>
      <c r="E1755" s="95"/>
      <c r="F1755" s="95"/>
      <c r="G1755" s="95"/>
    </row>
    <row r="1756" spans="1:7" x14ac:dyDescent="0.35">
      <c r="A1756" s="100"/>
      <c r="B1756" s="95"/>
      <c r="C1756" s="95"/>
      <c r="D1756" s="95"/>
      <c r="E1756" s="95"/>
      <c r="F1756" s="95"/>
      <c r="G1756" s="95"/>
    </row>
    <row r="1757" spans="1:7" x14ac:dyDescent="0.35">
      <c r="A1757" s="100"/>
      <c r="B1757" s="95"/>
      <c r="C1757" s="95"/>
      <c r="D1757" s="95"/>
      <c r="E1757" s="95"/>
      <c r="F1757" s="95"/>
      <c r="G1757" s="95"/>
    </row>
    <row r="1758" spans="1:7" x14ac:dyDescent="0.35">
      <c r="A1758" s="100"/>
      <c r="B1758" s="95"/>
      <c r="C1758" s="95"/>
      <c r="D1758" s="95"/>
      <c r="E1758" s="95"/>
      <c r="F1758" s="95"/>
      <c r="G1758" s="95"/>
    </row>
    <row r="1759" spans="1:7" x14ac:dyDescent="0.35">
      <c r="A1759" s="100"/>
      <c r="B1759" s="95"/>
      <c r="C1759" s="95"/>
      <c r="D1759" s="95"/>
      <c r="E1759" s="95"/>
      <c r="F1759" s="95"/>
      <c r="G1759" s="95"/>
    </row>
    <row r="1760" spans="1:7" x14ac:dyDescent="0.35">
      <c r="A1760" s="100"/>
      <c r="B1760" s="95"/>
      <c r="C1760" s="95"/>
      <c r="D1760" s="95"/>
      <c r="E1760" s="95"/>
      <c r="F1760" s="95"/>
      <c r="G1760" s="95"/>
    </row>
    <row r="1761" spans="1:7" x14ac:dyDescent="0.35">
      <c r="A1761" s="100"/>
      <c r="B1761" s="95"/>
      <c r="C1761" s="95"/>
      <c r="D1761" s="95"/>
      <c r="E1761" s="95"/>
      <c r="F1761" s="95"/>
      <c r="G1761" s="95"/>
    </row>
    <row r="1762" spans="1:7" x14ac:dyDescent="0.35">
      <c r="A1762" s="100"/>
      <c r="B1762" s="95"/>
      <c r="C1762" s="95"/>
      <c r="D1762" s="95"/>
      <c r="E1762" s="95"/>
      <c r="F1762" s="95"/>
      <c r="G1762" s="95"/>
    </row>
    <row r="1763" spans="1:7" x14ac:dyDescent="0.35">
      <c r="A1763" s="100"/>
      <c r="B1763" s="95"/>
      <c r="C1763" s="95"/>
      <c r="D1763" s="95"/>
      <c r="E1763" s="95"/>
      <c r="F1763" s="95"/>
      <c r="G1763" s="95"/>
    </row>
    <row r="1764" spans="1:7" x14ac:dyDescent="0.35">
      <c r="A1764" s="100"/>
      <c r="B1764" s="95"/>
      <c r="C1764" s="95"/>
      <c r="D1764" s="95"/>
      <c r="E1764" s="95"/>
      <c r="F1764" s="95"/>
      <c r="G1764" s="95"/>
    </row>
    <row r="1765" spans="1:7" x14ac:dyDescent="0.35">
      <c r="A1765" s="100"/>
      <c r="B1765" s="95"/>
      <c r="C1765" s="95"/>
      <c r="D1765" s="95"/>
      <c r="E1765" s="95"/>
      <c r="F1765" s="95"/>
      <c r="G1765" s="95"/>
    </row>
    <row r="1766" spans="1:7" x14ac:dyDescent="0.35">
      <c r="A1766" s="100"/>
      <c r="B1766" s="95"/>
      <c r="C1766" s="95"/>
      <c r="D1766" s="95"/>
      <c r="E1766" s="95"/>
      <c r="F1766" s="95"/>
      <c r="G1766" s="95"/>
    </row>
    <row r="1767" spans="1:7" x14ac:dyDescent="0.35">
      <c r="A1767" s="100"/>
      <c r="B1767" s="95"/>
      <c r="C1767" s="95"/>
      <c r="D1767" s="95"/>
      <c r="E1767" s="95"/>
      <c r="F1767" s="95"/>
      <c r="G1767" s="95"/>
    </row>
    <row r="1768" spans="1:7" x14ac:dyDescent="0.35">
      <c r="A1768" s="100"/>
      <c r="B1768" s="95"/>
      <c r="C1768" s="95"/>
      <c r="D1768" s="95"/>
      <c r="E1768" s="95"/>
      <c r="F1768" s="95"/>
      <c r="G1768" s="95"/>
    </row>
    <row r="1769" spans="1:7" x14ac:dyDescent="0.35">
      <c r="A1769" s="100"/>
      <c r="B1769" s="95"/>
      <c r="C1769" s="95"/>
      <c r="D1769" s="95"/>
      <c r="E1769" s="95"/>
      <c r="F1769" s="95"/>
      <c r="G1769" s="95"/>
    </row>
    <row r="1770" spans="1:7" x14ac:dyDescent="0.35">
      <c r="A1770" s="100"/>
      <c r="B1770" s="95"/>
      <c r="C1770" s="95"/>
      <c r="D1770" s="95"/>
      <c r="E1770" s="95"/>
      <c r="F1770" s="95"/>
      <c r="G1770" s="95"/>
    </row>
    <row r="1771" spans="1:7" x14ac:dyDescent="0.35">
      <c r="A1771" s="100"/>
      <c r="B1771" s="95"/>
      <c r="C1771" s="95"/>
      <c r="D1771" s="95"/>
      <c r="E1771" s="95"/>
      <c r="F1771" s="95"/>
      <c r="G1771" s="95"/>
    </row>
    <row r="1772" spans="1:7" x14ac:dyDescent="0.35">
      <c r="A1772" s="100"/>
      <c r="B1772" s="95"/>
      <c r="C1772" s="95"/>
      <c r="D1772" s="95"/>
      <c r="E1772" s="95"/>
      <c r="F1772" s="95"/>
      <c r="G1772" s="95"/>
    </row>
    <row r="1773" spans="1:7" x14ac:dyDescent="0.35">
      <c r="A1773" s="100"/>
      <c r="B1773" s="95"/>
      <c r="C1773" s="95"/>
      <c r="D1773" s="95"/>
      <c r="E1773" s="95"/>
      <c r="F1773" s="95"/>
      <c r="G1773" s="95"/>
    </row>
    <row r="1774" spans="1:7" x14ac:dyDescent="0.35">
      <c r="A1774" s="100"/>
      <c r="B1774" s="95"/>
      <c r="C1774" s="95"/>
      <c r="D1774" s="95"/>
      <c r="E1774" s="95"/>
      <c r="F1774" s="95"/>
      <c r="G1774" s="95"/>
    </row>
    <row r="1775" spans="1:7" x14ac:dyDescent="0.35">
      <c r="A1775" s="100"/>
      <c r="B1775" s="95"/>
      <c r="C1775" s="95"/>
      <c r="D1775" s="95"/>
      <c r="E1775" s="95"/>
      <c r="F1775" s="95"/>
      <c r="G1775" s="95"/>
    </row>
    <row r="1776" spans="1:7" x14ac:dyDescent="0.35">
      <c r="A1776" s="100"/>
      <c r="B1776" s="95"/>
      <c r="C1776" s="95"/>
      <c r="D1776" s="95"/>
      <c r="E1776" s="95"/>
      <c r="F1776" s="95"/>
      <c r="G1776" s="95"/>
    </row>
    <row r="1777" spans="1:7" x14ac:dyDescent="0.35">
      <c r="A1777" s="100"/>
      <c r="B1777" s="95"/>
      <c r="C1777" s="95"/>
      <c r="D1777" s="95"/>
      <c r="E1777" s="95"/>
      <c r="F1777" s="95"/>
      <c r="G1777" s="95"/>
    </row>
    <row r="1778" spans="1:7" x14ac:dyDescent="0.35">
      <c r="A1778" s="100"/>
      <c r="B1778" s="95"/>
      <c r="C1778" s="95"/>
      <c r="D1778" s="95"/>
      <c r="E1778" s="95"/>
      <c r="F1778" s="95"/>
      <c r="G1778" s="95"/>
    </row>
    <row r="1779" spans="1:7" x14ac:dyDescent="0.35">
      <c r="A1779" s="100"/>
      <c r="B1779" s="95"/>
      <c r="C1779" s="95"/>
      <c r="D1779" s="95"/>
      <c r="E1779" s="95"/>
      <c r="F1779" s="95"/>
      <c r="G1779" s="95"/>
    </row>
    <row r="1780" spans="1:7" x14ac:dyDescent="0.35">
      <c r="A1780" s="100"/>
      <c r="B1780" s="95"/>
      <c r="C1780" s="95"/>
      <c r="D1780" s="95"/>
      <c r="E1780" s="95"/>
      <c r="F1780" s="95"/>
      <c r="G1780" s="95"/>
    </row>
    <row r="1781" spans="1:7" x14ac:dyDescent="0.35">
      <c r="A1781" s="100"/>
      <c r="B1781" s="95"/>
      <c r="C1781" s="95"/>
      <c r="D1781" s="95"/>
      <c r="E1781" s="95"/>
      <c r="F1781" s="95"/>
      <c r="G1781" s="95"/>
    </row>
    <row r="1782" spans="1:7" x14ac:dyDescent="0.35">
      <c r="A1782" s="100"/>
      <c r="B1782" s="95"/>
      <c r="C1782" s="95"/>
      <c r="D1782" s="95"/>
      <c r="E1782" s="95"/>
      <c r="F1782" s="95"/>
      <c r="G1782" s="95"/>
    </row>
    <row r="1783" spans="1:7" x14ac:dyDescent="0.35">
      <c r="A1783" s="100"/>
      <c r="B1783" s="95"/>
      <c r="C1783" s="95"/>
      <c r="D1783" s="95"/>
      <c r="E1783" s="95"/>
      <c r="F1783" s="95"/>
      <c r="G1783" s="95"/>
    </row>
    <row r="1784" spans="1:7" x14ac:dyDescent="0.35">
      <c r="A1784" s="100"/>
      <c r="B1784" s="95"/>
      <c r="C1784" s="95"/>
      <c r="D1784" s="95"/>
      <c r="E1784" s="95"/>
      <c r="F1784" s="95"/>
      <c r="G1784" s="95"/>
    </row>
    <row r="1785" spans="1:7" x14ac:dyDescent="0.35">
      <c r="A1785" s="100"/>
      <c r="B1785" s="95"/>
      <c r="C1785" s="95"/>
      <c r="D1785" s="95"/>
      <c r="E1785" s="95"/>
      <c r="F1785" s="95"/>
      <c r="G1785" s="95"/>
    </row>
    <row r="1786" spans="1:7" x14ac:dyDescent="0.35">
      <c r="A1786" s="100"/>
      <c r="B1786" s="95"/>
      <c r="C1786" s="95"/>
      <c r="D1786" s="95"/>
      <c r="E1786" s="95"/>
      <c r="F1786" s="95"/>
      <c r="G1786" s="95"/>
    </row>
    <row r="1787" spans="1:7" x14ac:dyDescent="0.35">
      <c r="A1787" s="100"/>
      <c r="B1787" s="95"/>
      <c r="C1787" s="95"/>
      <c r="D1787" s="95"/>
      <c r="E1787" s="95"/>
      <c r="F1787" s="95"/>
      <c r="G1787" s="95"/>
    </row>
    <row r="1788" spans="1:7" x14ac:dyDescent="0.35">
      <c r="A1788" s="100"/>
      <c r="B1788" s="95"/>
      <c r="C1788" s="95"/>
      <c r="D1788" s="95"/>
      <c r="E1788" s="95"/>
      <c r="F1788" s="95"/>
      <c r="G1788" s="95"/>
    </row>
    <row r="1789" spans="1:7" x14ac:dyDescent="0.35">
      <c r="A1789" s="100"/>
      <c r="B1789" s="95"/>
      <c r="C1789" s="95"/>
      <c r="D1789" s="95"/>
      <c r="E1789" s="95"/>
      <c r="F1789" s="95"/>
      <c r="G1789" s="95"/>
    </row>
    <row r="1790" spans="1:7" x14ac:dyDescent="0.35">
      <c r="A1790" s="100"/>
      <c r="B1790" s="95"/>
      <c r="C1790" s="95"/>
      <c r="D1790" s="95"/>
      <c r="E1790" s="95"/>
      <c r="F1790" s="95"/>
      <c r="G1790" s="95"/>
    </row>
    <row r="1791" spans="1:7" x14ac:dyDescent="0.35">
      <c r="A1791" s="100"/>
      <c r="B1791" s="95"/>
      <c r="C1791" s="95"/>
      <c r="D1791" s="95"/>
      <c r="E1791" s="95"/>
      <c r="F1791" s="95"/>
      <c r="G1791" s="95"/>
    </row>
    <row r="1792" spans="1:7" x14ac:dyDescent="0.35">
      <c r="A1792" s="100"/>
      <c r="B1792" s="95"/>
      <c r="C1792" s="95"/>
      <c r="D1792" s="95"/>
      <c r="E1792" s="95"/>
      <c r="F1792" s="95"/>
      <c r="G1792" s="95"/>
    </row>
    <row r="1793" spans="1:7" x14ac:dyDescent="0.35">
      <c r="A1793" s="100"/>
      <c r="B1793" s="95"/>
      <c r="C1793" s="95"/>
      <c r="D1793" s="95"/>
      <c r="E1793" s="95"/>
      <c r="F1793" s="95"/>
      <c r="G1793" s="95"/>
    </row>
    <row r="1794" spans="1:7" x14ac:dyDescent="0.35">
      <c r="A1794" s="100"/>
      <c r="B1794" s="95"/>
      <c r="C1794" s="95"/>
      <c r="D1794" s="95"/>
      <c r="E1794" s="95"/>
      <c r="F1794" s="95"/>
      <c r="G1794" s="95"/>
    </row>
    <row r="1795" spans="1:7" x14ac:dyDescent="0.35">
      <c r="A1795" s="100"/>
      <c r="B1795" s="95"/>
      <c r="C1795" s="95"/>
      <c r="D1795" s="95"/>
      <c r="E1795" s="95"/>
      <c r="F1795" s="95"/>
      <c r="G1795" s="95"/>
    </row>
    <row r="1796" spans="1:7" x14ac:dyDescent="0.35">
      <c r="A1796" s="100"/>
      <c r="B1796" s="95"/>
      <c r="C1796" s="95"/>
      <c r="D1796" s="95"/>
      <c r="E1796" s="95"/>
      <c r="F1796" s="95"/>
      <c r="G1796" s="95"/>
    </row>
    <row r="1797" spans="1:7" x14ac:dyDescent="0.35">
      <c r="A1797" s="100"/>
      <c r="B1797" s="95"/>
      <c r="C1797" s="95"/>
      <c r="D1797" s="95"/>
      <c r="E1797" s="95"/>
      <c r="F1797" s="95"/>
      <c r="G1797" s="95"/>
    </row>
    <row r="1798" spans="1:7" x14ac:dyDescent="0.35">
      <c r="A1798" s="100"/>
      <c r="B1798" s="95"/>
      <c r="C1798" s="95"/>
      <c r="D1798" s="95"/>
      <c r="E1798" s="95"/>
      <c r="F1798" s="95"/>
      <c r="G1798" s="95"/>
    </row>
    <row r="1799" spans="1:7" x14ac:dyDescent="0.35">
      <c r="A1799" s="100"/>
      <c r="B1799" s="95"/>
      <c r="C1799" s="95"/>
      <c r="D1799" s="95"/>
      <c r="E1799" s="95"/>
      <c r="F1799" s="95"/>
      <c r="G1799" s="95"/>
    </row>
    <row r="1800" spans="1:7" x14ac:dyDescent="0.35">
      <c r="A1800" s="100"/>
      <c r="B1800" s="95"/>
      <c r="C1800" s="95"/>
      <c r="D1800" s="95"/>
      <c r="E1800" s="95"/>
      <c r="F1800" s="95"/>
      <c r="G1800" s="95"/>
    </row>
    <row r="1801" spans="1:7" x14ac:dyDescent="0.35">
      <c r="A1801" s="100"/>
      <c r="B1801" s="95"/>
      <c r="C1801" s="95"/>
      <c r="D1801" s="95"/>
      <c r="E1801" s="95"/>
      <c r="F1801" s="95"/>
      <c r="G1801" s="95"/>
    </row>
    <row r="1802" spans="1:7" x14ac:dyDescent="0.35">
      <c r="A1802" s="100"/>
      <c r="B1802" s="95"/>
      <c r="C1802" s="95"/>
      <c r="D1802" s="95"/>
      <c r="E1802" s="95"/>
      <c r="F1802" s="95"/>
      <c r="G1802" s="95"/>
    </row>
    <row r="1803" spans="1:7" x14ac:dyDescent="0.35">
      <c r="A1803" s="100"/>
      <c r="B1803" s="95"/>
      <c r="C1803" s="95"/>
      <c r="D1803" s="95"/>
      <c r="E1803" s="95"/>
      <c r="F1803" s="95"/>
      <c r="G1803" s="95"/>
    </row>
    <row r="1804" spans="1:7" x14ac:dyDescent="0.35">
      <c r="A1804" s="100"/>
      <c r="B1804" s="95"/>
      <c r="C1804" s="95"/>
      <c r="D1804" s="95"/>
      <c r="E1804" s="95"/>
      <c r="F1804" s="95"/>
      <c r="G1804" s="95"/>
    </row>
    <row r="1805" spans="1:7" x14ac:dyDescent="0.35">
      <c r="A1805" s="100"/>
      <c r="B1805" s="95"/>
      <c r="C1805" s="95"/>
      <c r="D1805" s="95"/>
      <c r="E1805" s="95"/>
      <c r="F1805" s="95"/>
      <c r="G1805" s="95"/>
    </row>
    <row r="1806" spans="1:7" x14ac:dyDescent="0.35">
      <c r="A1806" s="100"/>
      <c r="B1806" s="95"/>
      <c r="C1806" s="95"/>
      <c r="D1806" s="95"/>
      <c r="E1806" s="95"/>
      <c r="F1806" s="95"/>
      <c r="G1806" s="95"/>
    </row>
    <row r="1807" spans="1:7" x14ac:dyDescent="0.35">
      <c r="A1807" s="100"/>
      <c r="B1807" s="95"/>
      <c r="C1807" s="95"/>
      <c r="D1807" s="95"/>
      <c r="E1807" s="95"/>
      <c r="F1807" s="95"/>
      <c r="G1807" s="95"/>
    </row>
    <row r="1808" spans="1:7" x14ac:dyDescent="0.35">
      <c r="A1808" s="100"/>
      <c r="B1808" s="95"/>
      <c r="C1808" s="95"/>
      <c r="D1808" s="95"/>
      <c r="E1808" s="95"/>
      <c r="F1808" s="95"/>
      <c r="G1808" s="95"/>
    </row>
    <row r="1809" spans="1:7" x14ac:dyDescent="0.35">
      <c r="A1809" s="100"/>
      <c r="B1809" s="95"/>
      <c r="C1809" s="95"/>
      <c r="D1809" s="95"/>
      <c r="E1809" s="95"/>
      <c r="F1809" s="95"/>
      <c r="G1809" s="95"/>
    </row>
    <row r="1810" spans="1:7" x14ac:dyDescent="0.35">
      <c r="A1810" s="100"/>
      <c r="B1810" s="95"/>
      <c r="C1810" s="95"/>
      <c r="D1810" s="95"/>
      <c r="E1810" s="95"/>
      <c r="F1810" s="95"/>
      <c r="G1810" s="95"/>
    </row>
    <row r="1811" spans="1:7" x14ac:dyDescent="0.35">
      <c r="A1811" s="100"/>
      <c r="B1811" s="95"/>
      <c r="C1811" s="95"/>
      <c r="D1811" s="95"/>
      <c r="E1811" s="95"/>
      <c r="F1811" s="95"/>
      <c r="G1811" s="95"/>
    </row>
    <row r="1812" spans="1:7" x14ac:dyDescent="0.35">
      <c r="A1812" s="100"/>
      <c r="B1812" s="95"/>
      <c r="C1812" s="95"/>
      <c r="D1812" s="95"/>
      <c r="E1812" s="95"/>
      <c r="F1812" s="95"/>
      <c r="G1812" s="95"/>
    </row>
    <row r="1813" spans="1:7" x14ac:dyDescent="0.35">
      <c r="A1813" s="100"/>
      <c r="B1813" s="95"/>
      <c r="C1813" s="95"/>
      <c r="D1813" s="95"/>
      <c r="E1813" s="95"/>
      <c r="F1813" s="95"/>
      <c r="G1813" s="95"/>
    </row>
    <row r="1814" spans="1:7" x14ac:dyDescent="0.35">
      <c r="A1814" s="100"/>
      <c r="B1814" s="95"/>
      <c r="C1814" s="95"/>
      <c r="D1814" s="95"/>
      <c r="E1814" s="95"/>
      <c r="F1814" s="95"/>
      <c r="G1814" s="95"/>
    </row>
    <row r="1815" spans="1:7" x14ac:dyDescent="0.35">
      <c r="A1815" s="100"/>
      <c r="B1815" s="95"/>
      <c r="C1815" s="95"/>
      <c r="D1815" s="95"/>
      <c r="E1815" s="95"/>
      <c r="F1815" s="95"/>
      <c r="G1815" s="95"/>
    </row>
    <row r="1816" spans="1:7" x14ac:dyDescent="0.35">
      <c r="A1816" s="100"/>
      <c r="B1816" s="95"/>
      <c r="C1816" s="95"/>
      <c r="D1816" s="95"/>
      <c r="E1816" s="95"/>
      <c r="F1816" s="95"/>
      <c r="G1816" s="95"/>
    </row>
    <row r="1817" spans="1:7" x14ac:dyDescent="0.35">
      <c r="A1817" s="100"/>
      <c r="B1817" s="95"/>
      <c r="C1817" s="95"/>
      <c r="D1817" s="95"/>
      <c r="E1817" s="95"/>
      <c r="F1817" s="95"/>
      <c r="G1817" s="95"/>
    </row>
    <row r="1818" spans="1:7" x14ac:dyDescent="0.35">
      <c r="A1818" s="100"/>
      <c r="B1818" s="95"/>
      <c r="C1818" s="95"/>
      <c r="D1818" s="95"/>
      <c r="E1818" s="95"/>
      <c r="F1818" s="95"/>
      <c r="G1818" s="95"/>
    </row>
    <row r="1819" spans="1:7" x14ac:dyDescent="0.35">
      <c r="A1819" s="100"/>
      <c r="B1819" s="95"/>
      <c r="C1819" s="95"/>
      <c r="D1819" s="95"/>
      <c r="E1819" s="95"/>
      <c r="F1819" s="95"/>
      <c r="G1819" s="95"/>
    </row>
    <row r="1820" spans="1:7" x14ac:dyDescent="0.35">
      <c r="A1820" s="100"/>
      <c r="B1820" s="95"/>
      <c r="C1820" s="95"/>
      <c r="D1820" s="95"/>
      <c r="E1820" s="95"/>
      <c r="F1820" s="95"/>
      <c r="G1820" s="95"/>
    </row>
    <row r="1821" spans="1:7" x14ac:dyDescent="0.35">
      <c r="A1821" s="100"/>
      <c r="B1821" s="95"/>
      <c r="C1821" s="95"/>
      <c r="D1821" s="95"/>
      <c r="E1821" s="95"/>
      <c r="F1821" s="95"/>
      <c r="G1821" s="95"/>
    </row>
    <row r="1822" spans="1:7" x14ac:dyDescent="0.35">
      <c r="A1822" s="100"/>
      <c r="B1822" s="95"/>
      <c r="C1822" s="95"/>
      <c r="D1822" s="95"/>
      <c r="E1822" s="95"/>
      <c r="F1822" s="95"/>
      <c r="G1822" s="95"/>
    </row>
    <row r="1823" spans="1:7" x14ac:dyDescent="0.35">
      <c r="A1823" s="100"/>
      <c r="B1823" s="95"/>
      <c r="C1823" s="95"/>
      <c r="D1823" s="95"/>
      <c r="E1823" s="95"/>
      <c r="F1823" s="95"/>
      <c r="G1823" s="95"/>
    </row>
    <row r="1824" spans="1:7" x14ac:dyDescent="0.35">
      <c r="A1824" s="100"/>
      <c r="B1824" s="95"/>
      <c r="C1824" s="95"/>
      <c r="D1824" s="95"/>
      <c r="E1824" s="95"/>
      <c r="F1824" s="95"/>
      <c r="G1824" s="95"/>
    </row>
    <row r="1825" spans="1:7" x14ac:dyDescent="0.35">
      <c r="A1825" s="100"/>
      <c r="B1825" s="95"/>
      <c r="C1825" s="95"/>
      <c r="D1825" s="95"/>
      <c r="E1825" s="95"/>
      <c r="F1825" s="95"/>
      <c r="G1825" s="95"/>
    </row>
    <row r="1826" spans="1:7" x14ac:dyDescent="0.35">
      <c r="A1826" s="100"/>
      <c r="B1826" s="95"/>
      <c r="C1826" s="95"/>
      <c r="D1826" s="95"/>
      <c r="E1826" s="95"/>
      <c r="F1826" s="95"/>
      <c r="G1826" s="95"/>
    </row>
    <row r="1827" spans="1:7" x14ac:dyDescent="0.35">
      <c r="A1827" s="100"/>
      <c r="B1827" s="95"/>
      <c r="C1827" s="95"/>
      <c r="D1827" s="95"/>
      <c r="E1827" s="95"/>
      <c r="F1827" s="95"/>
      <c r="G1827" s="95"/>
    </row>
    <row r="1828" spans="1:7" x14ac:dyDescent="0.35">
      <c r="A1828" s="100"/>
      <c r="B1828" s="95"/>
      <c r="C1828" s="95"/>
      <c r="D1828" s="95"/>
      <c r="E1828" s="95"/>
      <c r="F1828" s="95"/>
      <c r="G1828" s="95"/>
    </row>
    <row r="1829" spans="1:7" x14ac:dyDescent="0.35">
      <c r="A1829" s="100"/>
      <c r="B1829" s="95"/>
      <c r="C1829" s="95"/>
      <c r="D1829" s="95"/>
      <c r="E1829" s="95"/>
      <c r="F1829" s="95"/>
      <c r="G1829" s="95"/>
    </row>
    <row r="1830" spans="1:7" x14ac:dyDescent="0.35">
      <c r="A1830" s="100"/>
      <c r="B1830" s="95"/>
      <c r="C1830" s="95"/>
      <c r="D1830" s="95"/>
      <c r="E1830" s="95"/>
      <c r="F1830" s="95"/>
      <c r="G1830" s="95"/>
    </row>
    <row r="1831" spans="1:7" x14ac:dyDescent="0.35">
      <c r="A1831" s="100"/>
      <c r="B1831" s="95"/>
      <c r="C1831" s="95"/>
      <c r="D1831" s="95"/>
      <c r="E1831" s="95"/>
      <c r="F1831" s="95"/>
      <c r="G1831" s="95"/>
    </row>
    <row r="1832" spans="1:7" x14ac:dyDescent="0.35">
      <c r="A1832" s="100"/>
      <c r="B1832" s="95"/>
      <c r="C1832" s="95"/>
      <c r="D1832" s="95"/>
      <c r="E1832" s="95"/>
      <c r="F1832" s="95"/>
      <c r="G1832" s="95"/>
    </row>
    <row r="1833" spans="1:7" x14ac:dyDescent="0.35">
      <c r="A1833" s="100"/>
      <c r="B1833" s="95"/>
      <c r="C1833" s="95"/>
      <c r="D1833" s="95"/>
      <c r="E1833" s="95"/>
      <c r="F1833" s="95"/>
      <c r="G1833" s="95"/>
    </row>
    <row r="1834" spans="1:7" x14ac:dyDescent="0.35">
      <c r="A1834" s="100"/>
      <c r="B1834" s="95"/>
      <c r="C1834" s="95"/>
      <c r="D1834" s="95"/>
      <c r="E1834" s="95"/>
      <c r="F1834" s="95"/>
      <c r="G1834" s="95"/>
    </row>
    <row r="1835" spans="1:7" x14ac:dyDescent="0.35">
      <c r="A1835" s="100"/>
      <c r="B1835" s="95"/>
      <c r="C1835" s="95"/>
      <c r="D1835" s="95"/>
      <c r="E1835" s="95"/>
      <c r="F1835" s="95"/>
      <c r="G1835" s="95"/>
    </row>
    <row r="1836" spans="1:7" x14ac:dyDescent="0.35">
      <c r="A1836" s="100"/>
      <c r="B1836" s="95"/>
      <c r="C1836" s="95"/>
      <c r="D1836" s="95"/>
      <c r="E1836" s="95"/>
      <c r="F1836" s="95"/>
      <c r="G1836" s="95"/>
    </row>
    <row r="1837" spans="1:7" x14ac:dyDescent="0.35">
      <c r="A1837" s="100"/>
      <c r="B1837" s="95"/>
      <c r="C1837" s="95"/>
      <c r="D1837" s="95"/>
      <c r="E1837" s="95"/>
      <c r="F1837" s="95"/>
      <c r="G1837" s="95"/>
    </row>
    <row r="1838" spans="1:7" x14ac:dyDescent="0.35">
      <c r="A1838" s="100"/>
      <c r="B1838" s="95"/>
      <c r="C1838" s="95"/>
      <c r="D1838" s="95"/>
      <c r="E1838" s="95"/>
      <c r="F1838" s="95"/>
      <c r="G1838" s="95"/>
    </row>
    <row r="1839" spans="1:7" x14ac:dyDescent="0.35">
      <c r="A1839" s="100"/>
      <c r="B1839" s="95"/>
      <c r="C1839" s="95"/>
      <c r="D1839" s="95"/>
      <c r="E1839" s="95"/>
      <c r="F1839" s="95"/>
      <c r="G1839" s="95"/>
    </row>
    <row r="1840" spans="1:7" x14ac:dyDescent="0.35">
      <c r="A1840" s="100"/>
      <c r="B1840" s="95"/>
      <c r="C1840" s="95"/>
      <c r="D1840" s="95"/>
      <c r="E1840" s="95"/>
      <c r="F1840" s="95"/>
      <c r="G1840" s="95"/>
    </row>
    <row r="1841" spans="1:7" x14ac:dyDescent="0.35">
      <c r="A1841" s="100"/>
      <c r="B1841" s="95"/>
      <c r="C1841" s="95"/>
      <c r="D1841" s="95"/>
      <c r="E1841" s="95"/>
      <c r="F1841" s="95"/>
      <c r="G1841" s="95"/>
    </row>
    <row r="1842" spans="1:7" x14ac:dyDescent="0.35">
      <c r="A1842" s="100"/>
      <c r="B1842" s="95"/>
      <c r="C1842" s="95"/>
      <c r="D1842" s="95"/>
      <c r="E1842" s="95"/>
      <c r="F1842" s="95"/>
      <c r="G1842" s="95"/>
    </row>
    <row r="1843" spans="1:7" x14ac:dyDescent="0.35">
      <c r="A1843" s="100"/>
      <c r="B1843" s="95"/>
      <c r="C1843" s="95"/>
      <c r="D1843" s="95"/>
      <c r="E1843" s="95"/>
      <c r="F1843" s="95"/>
      <c r="G1843" s="95"/>
    </row>
    <row r="1844" spans="1:7" x14ac:dyDescent="0.35">
      <c r="A1844" s="100"/>
      <c r="B1844" s="95"/>
      <c r="C1844" s="95"/>
      <c r="D1844" s="95"/>
      <c r="E1844" s="95"/>
      <c r="F1844" s="95"/>
      <c r="G1844" s="95"/>
    </row>
    <row r="1845" spans="1:7" x14ac:dyDescent="0.35">
      <c r="A1845" s="100"/>
      <c r="B1845" s="95"/>
      <c r="C1845" s="95"/>
      <c r="D1845" s="95"/>
      <c r="E1845" s="95"/>
      <c r="F1845" s="95"/>
      <c r="G1845" s="95"/>
    </row>
    <row r="1846" spans="1:7" x14ac:dyDescent="0.35">
      <c r="A1846" s="100"/>
      <c r="B1846" s="95"/>
      <c r="C1846" s="95"/>
      <c r="D1846" s="95"/>
      <c r="E1846" s="95"/>
      <c r="F1846" s="95"/>
      <c r="G1846" s="95"/>
    </row>
    <row r="1847" spans="1:7" x14ac:dyDescent="0.35">
      <c r="A1847" s="100"/>
      <c r="B1847" s="95"/>
      <c r="C1847" s="95"/>
      <c r="D1847" s="95"/>
      <c r="E1847" s="95"/>
      <c r="F1847" s="95"/>
      <c r="G1847" s="95"/>
    </row>
    <row r="1848" spans="1:7" x14ac:dyDescent="0.35">
      <c r="A1848" s="100"/>
      <c r="B1848" s="95"/>
      <c r="C1848" s="95"/>
      <c r="D1848" s="95"/>
      <c r="E1848" s="95"/>
      <c r="F1848" s="95"/>
      <c r="G1848" s="95"/>
    </row>
    <row r="1849" spans="1:7" x14ac:dyDescent="0.35">
      <c r="A1849" s="100"/>
      <c r="B1849" s="95"/>
      <c r="C1849" s="95"/>
      <c r="D1849" s="95"/>
      <c r="E1849" s="95"/>
      <c r="F1849" s="95"/>
      <c r="G1849" s="95"/>
    </row>
    <row r="1850" spans="1:7" x14ac:dyDescent="0.35">
      <c r="A1850" s="100"/>
      <c r="B1850" s="95"/>
      <c r="C1850" s="95"/>
      <c r="D1850" s="95"/>
      <c r="E1850" s="95"/>
      <c r="F1850" s="95"/>
      <c r="G1850" s="95"/>
    </row>
    <row r="1851" spans="1:7" x14ac:dyDescent="0.35">
      <c r="A1851" s="100"/>
      <c r="B1851" s="95"/>
      <c r="C1851" s="95"/>
      <c r="D1851" s="95"/>
      <c r="E1851" s="95"/>
      <c r="F1851" s="95"/>
      <c r="G1851" s="95"/>
    </row>
    <row r="1852" spans="1:7" x14ac:dyDescent="0.35">
      <c r="A1852" s="100"/>
      <c r="B1852" s="95"/>
      <c r="C1852" s="95"/>
      <c r="D1852" s="95"/>
      <c r="E1852" s="95"/>
      <c r="F1852" s="95"/>
      <c r="G1852" s="95"/>
    </row>
    <row r="1853" spans="1:7" x14ac:dyDescent="0.35">
      <c r="A1853" s="100"/>
      <c r="B1853" s="95"/>
      <c r="C1853" s="95"/>
      <c r="D1853" s="95"/>
      <c r="E1853" s="95"/>
      <c r="F1853" s="95"/>
      <c r="G1853" s="95"/>
    </row>
    <row r="1854" spans="1:7" x14ac:dyDescent="0.35">
      <c r="A1854" s="100"/>
      <c r="B1854" s="95"/>
      <c r="C1854" s="95"/>
      <c r="D1854" s="95"/>
      <c r="E1854" s="95"/>
      <c r="F1854" s="95"/>
      <c r="G1854" s="95"/>
    </row>
    <row r="1855" spans="1:7" x14ac:dyDescent="0.35">
      <c r="A1855" s="100"/>
      <c r="B1855" s="95"/>
      <c r="C1855" s="95"/>
      <c r="D1855" s="95"/>
      <c r="E1855" s="95"/>
      <c r="F1855" s="95"/>
      <c r="G1855" s="95"/>
    </row>
    <row r="1856" spans="1:7" x14ac:dyDescent="0.35">
      <c r="A1856" s="100"/>
      <c r="B1856" s="95"/>
      <c r="C1856" s="95"/>
      <c r="D1856" s="95"/>
      <c r="E1856" s="95"/>
      <c r="F1856" s="95"/>
      <c r="G1856" s="95"/>
    </row>
    <row r="1857" spans="1:7" x14ac:dyDescent="0.35">
      <c r="A1857" s="100"/>
      <c r="B1857" s="95"/>
      <c r="C1857" s="95"/>
      <c r="D1857" s="95"/>
      <c r="E1857" s="95"/>
      <c r="F1857" s="95"/>
      <c r="G1857" s="95"/>
    </row>
    <row r="1858" spans="1:7" x14ac:dyDescent="0.35">
      <c r="A1858" s="100"/>
      <c r="B1858" s="95"/>
      <c r="C1858" s="95"/>
      <c r="D1858" s="95"/>
      <c r="E1858" s="95"/>
      <c r="F1858" s="95"/>
      <c r="G1858" s="95"/>
    </row>
    <row r="1859" spans="1:7" x14ac:dyDescent="0.35">
      <c r="A1859" s="100"/>
      <c r="B1859" s="95"/>
      <c r="C1859" s="95"/>
      <c r="D1859" s="95"/>
      <c r="E1859" s="95"/>
      <c r="F1859" s="95"/>
      <c r="G1859" s="95"/>
    </row>
    <row r="1860" spans="1:7" x14ac:dyDescent="0.35">
      <c r="A1860" s="100"/>
      <c r="B1860" s="95"/>
      <c r="C1860" s="95"/>
      <c r="D1860" s="95"/>
      <c r="E1860" s="95"/>
      <c r="F1860" s="95"/>
      <c r="G1860" s="95"/>
    </row>
    <row r="1861" spans="1:7" x14ac:dyDescent="0.35">
      <c r="A1861" s="100"/>
      <c r="B1861" s="95"/>
      <c r="C1861" s="95"/>
      <c r="D1861" s="95"/>
      <c r="E1861" s="95"/>
      <c r="F1861" s="95"/>
      <c r="G1861" s="95"/>
    </row>
    <row r="1862" spans="1:7" x14ac:dyDescent="0.35">
      <c r="A1862" s="100"/>
      <c r="B1862" s="95"/>
      <c r="C1862" s="95"/>
      <c r="D1862" s="95"/>
      <c r="E1862" s="95"/>
      <c r="F1862" s="95"/>
      <c r="G1862" s="95"/>
    </row>
    <row r="1863" spans="1:7" x14ac:dyDescent="0.35">
      <c r="A1863" s="100"/>
      <c r="B1863" s="95"/>
      <c r="C1863" s="95"/>
      <c r="D1863" s="95"/>
      <c r="E1863" s="95"/>
      <c r="F1863" s="95"/>
      <c r="G1863" s="95"/>
    </row>
    <row r="1864" spans="1:7" x14ac:dyDescent="0.35">
      <c r="A1864" s="100"/>
      <c r="B1864" s="95"/>
      <c r="C1864" s="95"/>
      <c r="D1864" s="95"/>
      <c r="E1864" s="95"/>
      <c r="F1864" s="95"/>
      <c r="G1864" s="95"/>
    </row>
    <row r="1865" spans="1:7" x14ac:dyDescent="0.35">
      <c r="A1865" s="100"/>
      <c r="B1865" s="95"/>
      <c r="C1865" s="95"/>
      <c r="D1865" s="95"/>
      <c r="E1865" s="95"/>
      <c r="F1865" s="95"/>
      <c r="G1865" s="95"/>
    </row>
    <row r="1866" spans="1:7" x14ac:dyDescent="0.35">
      <c r="A1866" s="100"/>
      <c r="B1866" s="95"/>
      <c r="C1866" s="95"/>
      <c r="D1866" s="95"/>
      <c r="E1866" s="95"/>
      <c r="F1866" s="95"/>
      <c r="G1866" s="95"/>
    </row>
    <row r="1867" spans="1:7" x14ac:dyDescent="0.35">
      <c r="A1867" s="100"/>
      <c r="B1867" s="95"/>
      <c r="C1867" s="95"/>
      <c r="D1867" s="95"/>
      <c r="E1867" s="95"/>
      <c r="F1867" s="95"/>
      <c r="G1867" s="95"/>
    </row>
    <row r="1868" spans="1:7" x14ac:dyDescent="0.35">
      <c r="A1868" s="100"/>
      <c r="B1868" s="95"/>
      <c r="C1868" s="95"/>
      <c r="D1868" s="95"/>
      <c r="E1868" s="95"/>
      <c r="F1868" s="95"/>
      <c r="G1868" s="95"/>
    </row>
    <row r="1869" spans="1:7" x14ac:dyDescent="0.35">
      <c r="A1869" s="100"/>
      <c r="B1869" s="95"/>
      <c r="C1869" s="95"/>
      <c r="D1869" s="95"/>
      <c r="E1869" s="95"/>
      <c r="F1869" s="95"/>
      <c r="G1869" s="95"/>
    </row>
    <row r="1870" spans="1:7" x14ac:dyDescent="0.35">
      <c r="A1870" s="100"/>
      <c r="B1870" s="95"/>
      <c r="C1870" s="95"/>
      <c r="D1870" s="95"/>
      <c r="E1870" s="95"/>
      <c r="F1870" s="95"/>
      <c r="G1870" s="95"/>
    </row>
    <row r="1871" spans="1:7" x14ac:dyDescent="0.35">
      <c r="A1871" s="100"/>
      <c r="B1871" s="95"/>
      <c r="C1871" s="95"/>
      <c r="D1871" s="95"/>
      <c r="E1871" s="95"/>
      <c r="F1871" s="95"/>
      <c r="G1871" s="95"/>
    </row>
    <row r="1872" spans="1:7" x14ac:dyDescent="0.35">
      <c r="A1872" s="100"/>
      <c r="B1872" s="95"/>
      <c r="C1872" s="95"/>
      <c r="D1872" s="95"/>
      <c r="E1872" s="95"/>
      <c r="F1872" s="95"/>
      <c r="G1872" s="95"/>
    </row>
    <row r="1873" spans="1:7" x14ac:dyDescent="0.35">
      <c r="A1873" s="100"/>
      <c r="B1873" s="95"/>
      <c r="C1873" s="95"/>
      <c r="D1873" s="95"/>
      <c r="E1873" s="95"/>
      <c r="F1873" s="95"/>
      <c r="G1873" s="95"/>
    </row>
    <row r="1874" spans="1:7" x14ac:dyDescent="0.35">
      <c r="A1874" s="100"/>
      <c r="B1874" s="95"/>
      <c r="C1874" s="95"/>
      <c r="D1874" s="95"/>
      <c r="E1874" s="95"/>
      <c r="F1874" s="95"/>
      <c r="G1874" s="95"/>
    </row>
    <row r="1875" spans="1:7" x14ac:dyDescent="0.35">
      <c r="A1875" s="100"/>
      <c r="B1875" s="95"/>
      <c r="C1875" s="95"/>
      <c r="D1875" s="95"/>
      <c r="E1875" s="95"/>
      <c r="F1875" s="95"/>
      <c r="G1875" s="95"/>
    </row>
    <row r="1876" spans="1:7" x14ac:dyDescent="0.35">
      <c r="A1876" s="100"/>
      <c r="B1876" s="95"/>
      <c r="C1876" s="95"/>
      <c r="D1876" s="95"/>
      <c r="E1876" s="95"/>
      <c r="F1876" s="95"/>
      <c r="G1876" s="95"/>
    </row>
    <row r="1877" spans="1:7" x14ac:dyDescent="0.35">
      <c r="A1877" s="100"/>
      <c r="B1877" s="95"/>
      <c r="C1877" s="95"/>
      <c r="D1877" s="95"/>
      <c r="E1877" s="95"/>
      <c r="F1877" s="95"/>
      <c r="G1877" s="95"/>
    </row>
    <row r="1878" spans="1:7" x14ac:dyDescent="0.35">
      <c r="A1878" s="100"/>
      <c r="B1878" s="95"/>
      <c r="C1878" s="95"/>
      <c r="D1878" s="95"/>
      <c r="E1878" s="95"/>
      <c r="F1878" s="95"/>
      <c r="G1878" s="95"/>
    </row>
    <row r="1879" spans="1:7" x14ac:dyDescent="0.35">
      <c r="A1879" s="100"/>
      <c r="B1879" s="95"/>
      <c r="C1879" s="95"/>
      <c r="D1879" s="95"/>
      <c r="E1879" s="95"/>
      <c r="F1879" s="95"/>
      <c r="G1879" s="95"/>
    </row>
    <row r="1880" spans="1:7" x14ac:dyDescent="0.35">
      <c r="A1880" s="100"/>
      <c r="B1880" s="95"/>
      <c r="C1880" s="95"/>
      <c r="D1880" s="95"/>
      <c r="E1880" s="95"/>
      <c r="F1880" s="95"/>
      <c r="G1880" s="95"/>
    </row>
    <row r="1881" spans="1:7" x14ac:dyDescent="0.35">
      <c r="A1881" s="100"/>
      <c r="B1881" s="95"/>
      <c r="C1881" s="95"/>
      <c r="D1881" s="95"/>
      <c r="E1881" s="95"/>
      <c r="F1881" s="95"/>
      <c r="G1881" s="95"/>
    </row>
    <row r="1882" spans="1:7" x14ac:dyDescent="0.35">
      <c r="A1882" s="100"/>
      <c r="B1882" s="95"/>
      <c r="C1882" s="95"/>
      <c r="D1882" s="95"/>
      <c r="E1882" s="95"/>
      <c r="F1882" s="95"/>
      <c r="G1882" s="95"/>
    </row>
    <row r="1883" spans="1:7" x14ac:dyDescent="0.35">
      <c r="A1883" s="100"/>
      <c r="B1883" s="95"/>
      <c r="C1883" s="95"/>
      <c r="D1883" s="95"/>
      <c r="E1883" s="95"/>
      <c r="F1883" s="95"/>
      <c r="G1883" s="95"/>
    </row>
    <row r="1884" spans="1:7" x14ac:dyDescent="0.35">
      <c r="A1884" s="100"/>
      <c r="B1884" s="95"/>
      <c r="C1884" s="95"/>
      <c r="D1884" s="95"/>
      <c r="E1884" s="95"/>
      <c r="F1884" s="95"/>
      <c r="G1884" s="95"/>
    </row>
    <row r="1885" spans="1:7" x14ac:dyDescent="0.35">
      <c r="A1885" s="100"/>
      <c r="B1885" s="95"/>
      <c r="C1885" s="95"/>
      <c r="D1885" s="95"/>
      <c r="E1885" s="95"/>
      <c r="F1885" s="95"/>
      <c r="G1885" s="95"/>
    </row>
    <row r="1886" spans="1:7" x14ac:dyDescent="0.35">
      <c r="A1886" s="100"/>
      <c r="B1886" s="95"/>
      <c r="C1886" s="95"/>
      <c r="D1886" s="95"/>
      <c r="E1886" s="95"/>
      <c r="F1886" s="95"/>
      <c r="G1886" s="95"/>
    </row>
    <row r="1887" spans="1:7" x14ac:dyDescent="0.35">
      <c r="A1887" s="100"/>
      <c r="B1887" s="95"/>
      <c r="C1887" s="95"/>
      <c r="D1887" s="95"/>
      <c r="E1887" s="95"/>
      <c r="F1887" s="95"/>
      <c r="G1887" s="95"/>
    </row>
    <row r="1888" spans="1:7" x14ac:dyDescent="0.35">
      <c r="A1888" s="100"/>
      <c r="B1888" s="95"/>
      <c r="C1888" s="95"/>
      <c r="D1888" s="95"/>
      <c r="E1888" s="95"/>
      <c r="F1888" s="95"/>
      <c r="G1888" s="95"/>
    </row>
    <row r="1889" spans="1:7" x14ac:dyDescent="0.35">
      <c r="A1889" s="100"/>
      <c r="B1889" s="95"/>
      <c r="C1889" s="95"/>
      <c r="D1889" s="95"/>
      <c r="E1889" s="95"/>
      <c r="F1889" s="95"/>
      <c r="G1889" s="95"/>
    </row>
    <row r="1890" spans="1:7" x14ac:dyDescent="0.35">
      <c r="A1890" s="100"/>
      <c r="B1890" s="95"/>
      <c r="C1890" s="95"/>
      <c r="D1890" s="95"/>
      <c r="E1890" s="95"/>
      <c r="F1890" s="95"/>
      <c r="G1890" s="95"/>
    </row>
    <row r="1891" spans="1:7" x14ac:dyDescent="0.35">
      <c r="A1891" s="100"/>
      <c r="B1891" s="95"/>
      <c r="C1891" s="95"/>
      <c r="D1891" s="95"/>
      <c r="E1891" s="95"/>
      <c r="F1891" s="95"/>
      <c r="G1891" s="95"/>
    </row>
    <row r="1892" spans="1:7" x14ac:dyDescent="0.35">
      <c r="A1892" s="100"/>
      <c r="B1892" s="95"/>
      <c r="C1892" s="95"/>
      <c r="D1892" s="95"/>
      <c r="E1892" s="95"/>
      <c r="F1892" s="95"/>
      <c r="G1892" s="95"/>
    </row>
    <row r="1893" spans="1:7" x14ac:dyDescent="0.35">
      <c r="A1893" s="100"/>
      <c r="B1893" s="95"/>
      <c r="C1893" s="95"/>
      <c r="D1893" s="95"/>
      <c r="E1893" s="95"/>
      <c r="F1893" s="95"/>
      <c r="G1893" s="95"/>
    </row>
    <row r="1894" spans="1:7" x14ac:dyDescent="0.35">
      <c r="A1894" s="100"/>
      <c r="B1894" s="95"/>
      <c r="C1894" s="95"/>
      <c r="D1894" s="95"/>
      <c r="E1894" s="95"/>
      <c r="F1894" s="95"/>
      <c r="G1894" s="95"/>
    </row>
    <row r="1895" spans="1:7" x14ac:dyDescent="0.35">
      <c r="A1895" s="100"/>
      <c r="B1895" s="95"/>
      <c r="C1895" s="95"/>
      <c r="D1895" s="95"/>
      <c r="E1895" s="95"/>
      <c r="F1895" s="95"/>
      <c r="G1895" s="95"/>
    </row>
    <row r="1896" spans="1:7" x14ac:dyDescent="0.35">
      <c r="A1896" s="100"/>
      <c r="B1896" s="95"/>
      <c r="C1896" s="95"/>
      <c r="D1896" s="95"/>
      <c r="E1896" s="95"/>
      <c r="F1896" s="95"/>
      <c r="G1896" s="95"/>
    </row>
    <row r="1897" spans="1:7" x14ac:dyDescent="0.35">
      <c r="A1897" s="100"/>
      <c r="B1897" s="95"/>
      <c r="C1897" s="95"/>
      <c r="D1897" s="95"/>
      <c r="E1897" s="95"/>
      <c r="F1897" s="95"/>
      <c r="G1897" s="95"/>
    </row>
    <row r="1898" spans="1:7" x14ac:dyDescent="0.35">
      <c r="A1898" s="100"/>
      <c r="B1898" s="95"/>
      <c r="C1898" s="95"/>
      <c r="D1898" s="95"/>
      <c r="E1898" s="95"/>
      <c r="F1898" s="95"/>
      <c r="G1898" s="95"/>
    </row>
    <row r="1899" spans="1:7" x14ac:dyDescent="0.35">
      <c r="A1899" s="100"/>
      <c r="B1899" s="95"/>
      <c r="C1899" s="95"/>
      <c r="D1899" s="95"/>
      <c r="E1899" s="95"/>
      <c r="F1899" s="95"/>
      <c r="G1899" s="95"/>
    </row>
    <row r="1900" spans="1:7" x14ac:dyDescent="0.35">
      <c r="A1900" s="100"/>
      <c r="B1900" s="95"/>
      <c r="C1900" s="95"/>
      <c r="D1900" s="95"/>
      <c r="E1900" s="95"/>
      <c r="F1900" s="95"/>
      <c r="G1900" s="95"/>
    </row>
    <row r="1901" spans="1:7" x14ac:dyDescent="0.35">
      <c r="A1901" s="100"/>
      <c r="B1901" s="95"/>
      <c r="C1901" s="95"/>
      <c r="D1901" s="95"/>
      <c r="E1901" s="95"/>
      <c r="F1901" s="95"/>
      <c r="G1901" s="95"/>
    </row>
    <row r="1902" spans="1:7" x14ac:dyDescent="0.35">
      <c r="A1902" s="100"/>
      <c r="B1902" s="95"/>
      <c r="C1902" s="95"/>
      <c r="D1902" s="95"/>
      <c r="E1902" s="95"/>
      <c r="F1902" s="95"/>
      <c r="G1902" s="95"/>
    </row>
    <row r="1903" spans="1:7" x14ac:dyDescent="0.35">
      <c r="A1903" s="100"/>
      <c r="B1903" s="95"/>
      <c r="C1903" s="95"/>
      <c r="D1903" s="95"/>
      <c r="E1903" s="95"/>
      <c r="F1903" s="95"/>
      <c r="G1903" s="95"/>
    </row>
    <row r="1904" spans="1:7" x14ac:dyDescent="0.35">
      <c r="A1904" s="100"/>
      <c r="B1904" s="95"/>
      <c r="C1904" s="95"/>
      <c r="D1904" s="95"/>
      <c r="E1904" s="95"/>
      <c r="F1904" s="95"/>
      <c r="G1904" s="95"/>
    </row>
    <row r="1905" spans="1:7" x14ac:dyDescent="0.35">
      <c r="A1905" s="100"/>
      <c r="B1905" s="95"/>
      <c r="C1905" s="95"/>
      <c r="D1905" s="95"/>
      <c r="E1905" s="95"/>
      <c r="F1905" s="95"/>
      <c r="G1905" s="95"/>
    </row>
    <row r="1906" spans="1:7" x14ac:dyDescent="0.35">
      <c r="A1906" s="100"/>
      <c r="B1906" s="95"/>
      <c r="C1906" s="95"/>
      <c r="D1906" s="95"/>
      <c r="E1906" s="95"/>
      <c r="F1906" s="95"/>
      <c r="G1906" s="95"/>
    </row>
    <row r="1907" spans="1:7" x14ac:dyDescent="0.35">
      <c r="A1907" s="100"/>
      <c r="B1907" s="95"/>
      <c r="C1907" s="95"/>
      <c r="D1907" s="95"/>
      <c r="E1907" s="95"/>
      <c r="F1907" s="95"/>
      <c r="G1907" s="95"/>
    </row>
    <row r="1908" spans="1:7" x14ac:dyDescent="0.35">
      <c r="A1908" s="100"/>
      <c r="B1908" s="95"/>
      <c r="C1908" s="95"/>
      <c r="D1908" s="95"/>
      <c r="E1908" s="95"/>
      <c r="F1908" s="95"/>
      <c r="G1908" s="95"/>
    </row>
    <row r="1909" spans="1:7" x14ac:dyDescent="0.35">
      <c r="A1909" s="100"/>
      <c r="B1909" s="95"/>
      <c r="C1909" s="95"/>
      <c r="D1909" s="95"/>
      <c r="E1909" s="95"/>
      <c r="F1909" s="95"/>
      <c r="G1909" s="95"/>
    </row>
    <row r="1910" spans="1:7" x14ac:dyDescent="0.35">
      <c r="A1910" s="100"/>
      <c r="B1910" s="95"/>
      <c r="C1910" s="95"/>
      <c r="D1910" s="95"/>
      <c r="E1910" s="95"/>
      <c r="F1910" s="95"/>
      <c r="G1910" s="95"/>
    </row>
    <row r="1911" spans="1:7" x14ac:dyDescent="0.35">
      <c r="A1911" s="100"/>
      <c r="B1911" s="95"/>
      <c r="C1911" s="95"/>
      <c r="D1911" s="95"/>
      <c r="E1911" s="95"/>
      <c r="F1911" s="95"/>
      <c r="G1911" s="95"/>
    </row>
    <row r="1912" spans="1:7" x14ac:dyDescent="0.35">
      <c r="A1912" s="100"/>
      <c r="B1912" s="95"/>
      <c r="C1912" s="95"/>
      <c r="D1912" s="95"/>
      <c r="E1912" s="95"/>
      <c r="F1912" s="95"/>
      <c r="G1912" s="95"/>
    </row>
    <row r="1913" spans="1:7" x14ac:dyDescent="0.35">
      <c r="A1913" s="100"/>
      <c r="B1913" s="95"/>
      <c r="C1913" s="95"/>
      <c r="D1913" s="95"/>
      <c r="E1913" s="95"/>
      <c r="F1913" s="95"/>
      <c r="G1913" s="95"/>
    </row>
    <row r="1914" spans="1:7" x14ac:dyDescent="0.35">
      <c r="A1914" s="100"/>
      <c r="B1914" s="95"/>
      <c r="C1914" s="95"/>
      <c r="D1914" s="95"/>
      <c r="E1914" s="95"/>
      <c r="F1914" s="95"/>
      <c r="G1914" s="95"/>
    </row>
    <row r="1915" spans="1:7" x14ac:dyDescent="0.35">
      <c r="A1915" s="100"/>
      <c r="B1915" s="95"/>
      <c r="C1915" s="95"/>
      <c r="D1915" s="95"/>
      <c r="E1915" s="95"/>
      <c r="F1915" s="95"/>
      <c r="G1915" s="95"/>
    </row>
    <row r="1916" spans="1:7" x14ac:dyDescent="0.35">
      <c r="A1916" s="100"/>
      <c r="B1916" s="95"/>
      <c r="C1916" s="95"/>
      <c r="D1916" s="95"/>
      <c r="E1916" s="95"/>
      <c r="F1916" s="95"/>
      <c r="G1916" s="95"/>
    </row>
    <row r="1917" spans="1:7" x14ac:dyDescent="0.35">
      <c r="A1917" s="100"/>
      <c r="B1917" s="95"/>
      <c r="C1917" s="95"/>
      <c r="D1917" s="95"/>
      <c r="E1917" s="95"/>
      <c r="F1917" s="95"/>
      <c r="G1917" s="95"/>
    </row>
    <row r="1918" spans="1:7" x14ac:dyDescent="0.35">
      <c r="A1918" s="100"/>
      <c r="B1918" s="95"/>
      <c r="C1918" s="95"/>
      <c r="D1918" s="95"/>
      <c r="E1918" s="95"/>
      <c r="F1918" s="95"/>
      <c r="G1918" s="95"/>
    </row>
    <row r="1919" spans="1:7" x14ac:dyDescent="0.35">
      <c r="A1919" s="100"/>
      <c r="B1919" s="95"/>
      <c r="C1919" s="95"/>
      <c r="D1919" s="95"/>
      <c r="E1919" s="95"/>
      <c r="F1919" s="95"/>
      <c r="G1919" s="95"/>
    </row>
    <row r="1920" spans="1:7" x14ac:dyDescent="0.35">
      <c r="A1920" s="100"/>
      <c r="B1920" s="95"/>
      <c r="C1920" s="95"/>
      <c r="D1920" s="95"/>
      <c r="E1920" s="95"/>
      <c r="F1920" s="95"/>
      <c r="G1920" s="95"/>
    </row>
    <row r="1921" spans="1:7" x14ac:dyDescent="0.35">
      <c r="A1921" s="100"/>
      <c r="B1921" s="95"/>
      <c r="C1921" s="95"/>
      <c r="D1921" s="95"/>
      <c r="E1921" s="95"/>
      <c r="F1921" s="95"/>
      <c r="G1921" s="95"/>
    </row>
    <row r="1922" spans="1:7" x14ac:dyDescent="0.35">
      <c r="A1922" s="100"/>
      <c r="B1922" s="95"/>
      <c r="C1922" s="95"/>
      <c r="D1922" s="95"/>
      <c r="E1922" s="95"/>
      <c r="F1922" s="95"/>
      <c r="G1922" s="95"/>
    </row>
    <row r="1923" spans="1:7" x14ac:dyDescent="0.35">
      <c r="A1923" s="100"/>
      <c r="B1923" s="95"/>
      <c r="C1923" s="95"/>
      <c r="D1923" s="95"/>
      <c r="E1923" s="95"/>
      <c r="F1923" s="95"/>
      <c r="G1923" s="95"/>
    </row>
    <row r="1924" spans="1:7" x14ac:dyDescent="0.35">
      <c r="A1924" s="100"/>
      <c r="B1924" s="95"/>
      <c r="C1924" s="95"/>
      <c r="D1924" s="95"/>
      <c r="E1924" s="95"/>
      <c r="F1924" s="95"/>
      <c r="G1924" s="95"/>
    </row>
    <row r="1925" spans="1:7" x14ac:dyDescent="0.35">
      <c r="A1925" s="100"/>
      <c r="B1925" s="95"/>
      <c r="C1925" s="95"/>
      <c r="D1925" s="95"/>
      <c r="E1925" s="95"/>
      <c r="F1925" s="95"/>
      <c r="G1925" s="95"/>
    </row>
    <row r="1926" spans="1:7" x14ac:dyDescent="0.35">
      <c r="A1926" s="100"/>
      <c r="B1926" s="95"/>
      <c r="C1926" s="95"/>
      <c r="D1926" s="95"/>
      <c r="E1926" s="95"/>
      <c r="F1926" s="95"/>
      <c r="G1926" s="95"/>
    </row>
    <row r="1927" spans="1:7" x14ac:dyDescent="0.35">
      <c r="A1927" s="100"/>
      <c r="B1927" s="95"/>
      <c r="C1927" s="95"/>
      <c r="D1927" s="95"/>
      <c r="E1927" s="95"/>
      <c r="F1927" s="95"/>
      <c r="G1927" s="95"/>
    </row>
    <row r="1928" spans="1:7" x14ac:dyDescent="0.35">
      <c r="A1928" s="100"/>
      <c r="B1928" s="95"/>
      <c r="C1928" s="95"/>
      <c r="D1928" s="95"/>
      <c r="E1928" s="95"/>
      <c r="F1928" s="95"/>
      <c r="G1928" s="95"/>
    </row>
    <row r="1929" spans="1:7" x14ac:dyDescent="0.35">
      <c r="A1929" s="100"/>
      <c r="B1929" s="95"/>
      <c r="C1929" s="95"/>
      <c r="D1929" s="95"/>
      <c r="E1929" s="95"/>
      <c r="F1929" s="95"/>
      <c r="G1929" s="95"/>
    </row>
    <row r="1930" spans="1:7" x14ac:dyDescent="0.35">
      <c r="A1930" s="100"/>
      <c r="B1930" s="95"/>
      <c r="C1930" s="95"/>
      <c r="D1930" s="95"/>
      <c r="E1930" s="95"/>
      <c r="F1930" s="95"/>
      <c r="G1930" s="95"/>
    </row>
    <row r="1931" spans="1:7" x14ac:dyDescent="0.35">
      <c r="A1931" s="100"/>
      <c r="B1931" s="95"/>
      <c r="C1931" s="95"/>
      <c r="D1931" s="95"/>
      <c r="E1931" s="95"/>
      <c r="F1931" s="95"/>
      <c r="G1931" s="95"/>
    </row>
    <row r="1932" spans="1:7" x14ac:dyDescent="0.35">
      <c r="A1932" s="100"/>
      <c r="B1932" s="95"/>
      <c r="C1932" s="95"/>
      <c r="D1932" s="95"/>
      <c r="E1932" s="95"/>
      <c r="F1932" s="95"/>
      <c r="G1932" s="95"/>
    </row>
    <row r="1933" spans="1:7" x14ac:dyDescent="0.35">
      <c r="A1933" s="100"/>
      <c r="B1933" s="95"/>
      <c r="C1933" s="95"/>
      <c r="D1933" s="95"/>
      <c r="E1933" s="95"/>
      <c r="F1933" s="95"/>
      <c r="G1933" s="95"/>
    </row>
    <row r="1934" spans="1:7" x14ac:dyDescent="0.35">
      <c r="A1934" s="100"/>
      <c r="B1934" s="95"/>
      <c r="C1934" s="95"/>
      <c r="D1934" s="95"/>
      <c r="E1934" s="95"/>
      <c r="F1934" s="95"/>
      <c r="G1934" s="95"/>
    </row>
    <row r="1935" spans="1:7" x14ac:dyDescent="0.35">
      <c r="A1935" s="100"/>
      <c r="B1935" s="95"/>
      <c r="C1935" s="95"/>
      <c r="D1935" s="95"/>
      <c r="E1935" s="95"/>
      <c r="F1935" s="95"/>
      <c r="G1935" s="95"/>
    </row>
    <row r="1936" spans="1:7" x14ac:dyDescent="0.35">
      <c r="A1936" s="100"/>
      <c r="B1936" s="95"/>
      <c r="C1936" s="95"/>
      <c r="D1936" s="95"/>
      <c r="E1936" s="95"/>
      <c r="F1936" s="95"/>
      <c r="G1936" s="95"/>
    </row>
    <row r="1937" spans="1:7" x14ac:dyDescent="0.35">
      <c r="A1937" s="100"/>
      <c r="B1937" s="95"/>
      <c r="C1937" s="95"/>
      <c r="D1937" s="95"/>
      <c r="E1937" s="95"/>
      <c r="F1937" s="95"/>
      <c r="G1937" s="95"/>
    </row>
    <row r="1938" spans="1:7" x14ac:dyDescent="0.35">
      <c r="A1938" s="100"/>
      <c r="B1938" s="95"/>
      <c r="C1938" s="95"/>
      <c r="D1938" s="95"/>
      <c r="E1938" s="95"/>
      <c r="F1938" s="95"/>
      <c r="G1938" s="95"/>
    </row>
    <row r="1939" spans="1:7" x14ac:dyDescent="0.35">
      <c r="A1939" s="100"/>
      <c r="B1939" s="95"/>
      <c r="C1939" s="95"/>
      <c r="D1939" s="95"/>
      <c r="E1939" s="95"/>
      <c r="F1939" s="95"/>
      <c r="G1939" s="95"/>
    </row>
    <row r="1940" spans="1:7" x14ac:dyDescent="0.35">
      <c r="A1940" s="100"/>
      <c r="B1940" s="95"/>
      <c r="C1940" s="95"/>
      <c r="D1940" s="95"/>
      <c r="E1940" s="95"/>
      <c r="F1940" s="95"/>
      <c r="G1940" s="95"/>
    </row>
    <row r="1941" spans="1:7" x14ac:dyDescent="0.35">
      <c r="A1941" s="100"/>
      <c r="B1941" s="95"/>
      <c r="C1941" s="95"/>
      <c r="D1941" s="95"/>
      <c r="E1941" s="95"/>
      <c r="F1941" s="95"/>
      <c r="G1941" s="95"/>
    </row>
    <row r="1942" spans="1:7" x14ac:dyDescent="0.35">
      <c r="A1942" s="100"/>
      <c r="B1942" s="95"/>
      <c r="C1942" s="95"/>
      <c r="D1942" s="95"/>
      <c r="E1942" s="95"/>
      <c r="F1942" s="95"/>
      <c r="G1942" s="95"/>
    </row>
    <row r="1943" spans="1:7" x14ac:dyDescent="0.35">
      <c r="A1943" s="100"/>
      <c r="B1943" s="95"/>
      <c r="C1943" s="95"/>
      <c r="D1943" s="95"/>
      <c r="E1943" s="95"/>
      <c r="F1943" s="95"/>
      <c r="G1943" s="95"/>
    </row>
    <row r="1944" spans="1:7" x14ac:dyDescent="0.35">
      <c r="A1944" s="100"/>
      <c r="B1944" s="95"/>
      <c r="C1944" s="95"/>
      <c r="D1944" s="95"/>
      <c r="E1944" s="95"/>
      <c r="F1944" s="95"/>
      <c r="G1944" s="95"/>
    </row>
    <row r="1945" spans="1:7" x14ac:dyDescent="0.35">
      <c r="A1945" s="100"/>
      <c r="B1945" s="95"/>
      <c r="C1945" s="95"/>
      <c r="D1945" s="95"/>
      <c r="E1945" s="95"/>
      <c r="F1945" s="95"/>
      <c r="G1945" s="95"/>
    </row>
    <row r="1946" spans="1:7" x14ac:dyDescent="0.35">
      <c r="A1946" s="100"/>
      <c r="B1946" s="95"/>
      <c r="C1946" s="95"/>
      <c r="D1946" s="95"/>
      <c r="E1946" s="95"/>
      <c r="F1946" s="95"/>
      <c r="G1946" s="95"/>
    </row>
    <row r="1947" spans="1:7" x14ac:dyDescent="0.35">
      <c r="A1947" s="100"/>
      <c r="B1947" s="95"/>
      <c r="C1947" s="95"/>
      <c r="D1947" s="95"/>
      <c r="E1947" s="95"/>
      <c r="F1947" s="95"/>
      <c r="G1947" s="95"/>
    </row>
    <row r="1948" spans="1:7" x14ac:dyDescent="0.35">
      <c r="A1948" s="100"/>
      <c r="B1948" s="95"/>
      <c r="C1948" s="95"/>
      <c r="D1948" s="95"/>
      <c r="E1948" s="95"/>
      <c r="F1948" s="95"/>
      <c r="G1948" s="95"/>
    </row>
    <row r="1949" spans="1:7" x14ac:dyDescent="0.35">
      <c r="A1949" s="100"/>
      <c r="B1949" s="95"/>
      <c r="C1949" s="95"/>
      <c r="D1949" s="95"/>
      <c r="E1949" s="95"/>
      <c r="F1949" s="95"/>
      <c r="G1949" s="95"/>
    </row>
    <row r="1950" spans="1:7" x14ac:dyDescent="0.35">
      <c r="A1950" s="100"/>
      <c r="B1950" s="95"/>
      <c r="C1950" s="95"/>
      <c r="D1950" s="95"/>
      <c r="E1950" s="95"/>
      <c r="F1950" s="95"/>
      <c r="G1950" s="95"/>
    </row>
    <row r="1951" spans="1:7" x14ac:dyDescent="0.35">
      <c r="A1951" s="100"/>
      <c r="B1951" s="95"/>
      <c r="C1951" s="95"/>
      <c r="D1951" s="95"/>
      <c r="E1951" s="95"/>
      <c r="F1951" s="95"/>
      <c r="G1951" s="95"/>
    </row>
    <row r="1952" spans="1:7" x14ac:dyDescent="0.35">
      <c r="A1952" s="100"/>
      <c r="B1952" s="95"/>
      <c r="C1952" s="95"/>
      <c r="D1952" s="95"/>
      <c r="E1952" s="95"/>
      <c r="F1952" s="95"/>
      <c r="G1952" s="95"/>
    </row>
    <row r="1953" spans="1:7" x14ac:dyDescent="0.35">
      <c r="A1953" s="100"/>
      <c r="B1953" s="95"/>
      <c r="C1953" s="95"/>
      <c r="D1953" s="95"/>
      <c r="E1953" s="95"/>
      <c r="F1953" s="95"/>
      <c r="G1953" s="95"/>
    </row>
    <row r="1954" spans="1:7" x14ac:dyDescent="0.35">
      <c r="A1954" s="100"/>
      <c r="B1954" s="95"/>
      <c r="C1954" s="95"/>
      <c r="D1954" s="95"/>
      <c r="E1954" s="95"/>
      <c r="F1954" s="95"/>
      <c r="G1954" s="95"/>
    </row>
    <row r="1955" spans="1:7" x14ac:dyDescent="0.35">
      <c r="A1955" s="100"/>
      <c r="B1955" s="95"/>
      <c r="C1955" s="95"/>
      <c r="D1955" s="95"/>
      <c r="E1955" s="95"/>
      <c r="F1955" s="95"/>
      <c r="G1955" s="95"/>
    </row>
    <row r="1956" spans="1:7" x14ac:dyDescent="0.35">
      <c r="A1956" s="100"/>
      <c r="B1956" s="95"/>
      <c r="C1956" s="95"/>
      <c r="D1956" s="95"/>
      <c r="E1956" s="95"/>
      <c r="F1956" s="95"/>
      <c r="G1956" s="95"/>
    </row>
    <row r="1957" spans="1:7" x14ac:dyDescent="0.35">
      <c r="A1957" s="100"/>
      <c r="B1957" s="95"/>
      <c r="C1957" s="95"/>
      <c r="D1957" s="95"/>
      <c r="E1957" s="95"/>
      <c r="F1957" s="95"/>
      <c r="G1957" s="95"/>
    </row>
    <row r="1958" spans="1:7" x14ac:dyDescent="0.35">
      <c r="A1958" s="100"/>
      <c r="B1958" s="95"/>
      <c r="C1958" s="95"/>
      <c r="D1958" s="95"/>
      <c r="E1958" s="95"/>
      <c r="F1958" s="95"/>
      <c r="G1958" s="95"/>
    </row>
    <row r="1959" spans="1:7" x14ac:dyDescent="0.35">
      <c r="A1959" s="100"/>
      <c r="B1959" s="95"/>
      <c r="C1959" s="95"/>
      <c r="D1959" s="95"/>
      <c r="E1959" s="95"/>
      <c r="F1959" s="95"/>
      <c r="G1959" s="95"/>
    </row>
    <row r="1960" spans="1:7" x14ac:dyDescent="0.35">
      <c r="A1960" s="100"/>
      <c r="B1960" s="95"/>
      <c r="C1960" s="95"/>
      <c r="D1960" s="95"/>
      <c r="E1960" s="95"/>
      <c r="F1960" s="95"/>
      <c r="G1960" s="95"/>
    </row>
    <row r="1961" spans="1:7" x14ac:dyDescent="0.35">
      <c r="A1961" s="100"/>
      <c r="B1961" s="95"/>
      <c r="C1961" s="95"/>
      <c r="D1961" s="95"/>
      <c r="E1961" s="95"/>
      <c r="F1961" s="95"/>
      <c r="G1961" s="95"/>
    </row>
    <row r="1962" spans="1:7" x14ac:dyDescent="0.35">
      <c r="A1962" s="100"/>
      <c r="B1962" s="95"/>
      <c r="C1962" s="95"/>
      <c r="D1962" s="95"/>
      <c r="E1962" s="95"/>
      <c r="F1962" s="95"/>
      <c r="G1962" s="95"/>
    </row>
    <row r="1963" spans="1:7" x14ac:dyDescent="0.35">
      <c r="A1963" s="100"/>
      <c r="B1963" s="95"/>
      <c r="C1963" s="95"/>
      <c r="D1963" s="95"/>
      <c r="E1963" s="95"/>
      <c r="F1963" s="95"/>
      <c r="G1963" s="95"/>
    </row>
    <row r="1964" spans="1:7" x14ac:dyDescent="0.35">
      <c r="A1964" s="100"/>
      <c r="B1964" s="95"/>
      <c r="C1964" s="95"/>
      <c r="D1964" s="95"/>
      <c r="E1964" s="95"/>
      <c r="F1964" s="95"/>
      <c r="G1964" s="95"/>
    </row>
    <row r="1965" spans="1:7" x14ac:dyDescent="0.35">
      <c r="A1965" s="100"/>
      <c r="B1965" s="95"/>
      <c r="C1965" s="95"/>
      <c r="D1965" s="95"/>
      <c r="E1965" s="95"/>
      <c r="F1965" s="95"/>
      <c r="G1965" s="95"/>
    </row>
    <row r="1966" spans="1:7" x14ac:dyDescent="0.35">
      <c r="A1966" s="100"/>
      <c r="B1966" s="95"/>
      <c r="C1966" s="95"/>
      <c r="D1966" s="95"/>
      <c r="E1966" s="95"/>
      <c r="F1966" s="95"/>
      <c r="G1966" s="95"/>
    </row>
    <row r="1967" spans="1:7" x14ac:dyDescent="0.35">
      <c r="A1967" s="100"/>
      <c r="B1967" s="95"/>
      <c r="C1967" s="95"/>
      <c r="D1967" s="95"/>
      <c r="E1967" s="95"/>
      <c r="F1967" s="95"/>
      <c r="G1967" s="95"/>
    </row>
    <row r="1968" spans="1:7" x14ac:dyDescent="0.35">
      <c r="A1968" s="100"/>
      <c r="B1968" s="95"/>
      <c r="C1968" s="95"/>
      <c r="D1968" s="95"/>
      <c r="E1968" s="95"/>
      <c r="F1968" s="95"/>
      <c r="G1968" s="95"/>
    </row>
    <row r="1969" spans="1:7" x14ac:dyDescent="0.35">
      <c r="A1969" s="100"/>
      <c r="B1969" s="95"/>
      <c r="C1969" s="95"/>
      <c r="D1969" s="95"/>
      <c r="E1969" s="95"/>
      <c r="F1969" s="95"/>
      <c r="G1969" s="95"/>
    </row>
    <row r="1970" spans="1:7" x14ac:dyDescent="0.35">
      <c r="A1970" s="100"/>
      <c r="B1970" s="95"/>
      <c r="C1970" s="95"/>
      <c r="D1970" s="95"/>
      <c r="E1970" s="95"/>
      <c r="F1970" s="95"/>
      <c r="G1970" s="95"/>
    </row>
    <row r="1971" spans="1:7" x14ac:dyDescent="0.35">
      <c r="A1971" s="100"/>
      <c r="B1971" s="95"/>
      <c r="C1971" s="95"/>
      <c r="D1971" s="95"/>
      <c r="E1971" s="95"/>
      <c r="F1971" s="95"/>
      <c r="G1971" s="95"/>
    </row>
    <row r="1972" spans="1:7" x14ac:dyDescent="0.35">
      <c r="A1972" s="100"/>
      <c r="B1972" s="95"/>
      <c r="C1972" s="95"/>
      <c r="D1972" s="95"/>
      <c r="E1972" s="95"/>
      <c r="F1972" s="95"/>
      <c r="G1972" s="95"/>
    </row>
    <row r="1973" spans="1:7" x14ac:dyDescent="0.35">
      <c r="A1973" s="100"/>
      <c r="B1973" s="95"/>
      <c r="C1973" s="95"/>
      <c r="D1973" s="95"/>
      <c r="E1973" s="95"/>
      <c r="F1973" s="95"/>
      <c r="G1973" s="95"/>
    </row>
    <row r="1974" spans="1:7" x14ac:dyDescent="0.35">
      <c r="A1974" s="100"/>
      <c r="B1974" s="95"/>
      <c r="C1974" s="95"/>
      <c r="D1974" s="95"/>
      <c r="E1974" s="95"/>
      <c r="F1974" s="95"/>
      <c r="G1974" s="95"/>
    </row>
    <row r="1975" spans="1:7" x14ac:dyDescent="0.35">
      <c r="A1975" s="100"/>
      <c r="B1975" s="95"/>
      <c r="C1975" s="95"/>
      <c r="D1975" s="95"/>
      <c r="E1975" s="95"/>
      <c r="F1975" s="95"/>
      <c r="G1975" s="95"/>
    </row>
    <row r="1976" spans="1:7" x14ac:dyDescent="0.35">
      <c r="A1976" s="100"/>
      <c r="B1976" s="95"/>
      <c r="C1976" s="95"/>
      <c r="D1976" s="95"/>
      <c r="E1976" s="95"/>
      <c r="F1976" s="95"/>
      <c r="G1976" s="95"/>
    </row>
    <row r="1977" spans="1:7" x14ac:dyDescent="0.35">
      <c r="A1977" s="100"/>
      <c r="B1977" s="95"/>
      <c r="C1977" s="95"/>
      <c r="D1977" s="95"/>
      <c r="E1977" s="95"/>
      <c r="F1977" s="95"/>
      <c r="G1977" s="95"/>
    </row>
    <row r="1978" spans="1:7" x14ac:dyDescent="0.35">
      <c r="A1978" s="100"/>
      <c r="B1978" s="95"/>
      <c r="C1978" s="95"/>
      <c r="D1978" s="95"/>
      <c r="E1978" s="95"/>
      <c r="F1978" s="95"/>
      <c r="G1978" s="95"/>
    </row>
    <row r="1979" spans="1:7" x14ac:dyDescent="0.35">
      <c r="A1979" s="100"/>
      <c r="B1979" s="95"/>
      <c r="C1979" s="95"/>
      <c r="D1979" s="95"/>
      <c r="E1979" s="95"/>
      <c r="F1979" s="95"/>
      <c r="G1979" s="95"/>
    </row>
    <row r="1980" spans="1:7" x14ac:dyDescent="0.35">
      <c r="A1980" s="100"/>
      <c r="B1980" s="95"/>
      <c r="C1980" s="95"/>
      <c r="D1980" s="95"/>
      <c r="E1980" s="95"/>
      <c r="F1980" s="95"/>
      <c r="G1980" s="95"/>
    </row>
    <row r="1981" spans="1:7" x14ac:dyDescent="0.35">
      <c r="A1981" s="100"/>
      <c r="B1981" s="95"/>
      <c r="C1981" s="95"/>
      <c r="D1981" s="95"/>
      <c r="E1981" s="95"/>
      <c r="F1981" s="95"/>
      <c r="G1981" s="95"/>
    </row>
    <row r="1982" spans="1:7" x14ac:dyDescent="0.35">
      <c r="A1982" s="100"/>
      <c r="B1982" s="95"/>
      <c r="C1982" s="95"/>
      <c r="D1982" s="95"/>
      <c r="E1982" s="95"/>
      <c r="F1982" s="95"/>
      <c r="G1982" s="95"/>
    </row>
    <row r="1983" spans="1:7" x14ac:dyDescent="0.35">
      <c r="A1983" s="100"/>
      <c r="B1983" s="95"/>
      <c r="C1983" s="95"/>
      <c r="D1983" s="95"/>
      <c r="E1983" s="95"/>
      <c r="F1983" s="95"/>
      <c r="G1983" s="95"/>
    </row>
    <row r="1984" spans="1:7" x14ac:dyDescent="0.35">
      <c r="A1984" s="100"/>
      <c r="B1984" s="95"/>
      <c r="C1984" s="95"/>
      <c r="D1984" s="95"/>
      <c r="E1984" s="95"/>
      <c r="F1984" s="95"/>
      <c r="G1984" s="95"/>
    </row>
    <row r="1985" spans="1:7" x14ac:dyDescent="0.35">
      <c r="A1985" s="100"/>
      <c r="B1985" s="95"/>
      <c r="C1985" s="95"/>
      <c r="D1985" s="95"/>
      <c r="E1985" s="95"/>
      <c r="F1985" s="95"/>
      <c r="G1985" s="95"/>
    </row>
    <row r="1986" spans="1:7" x14ac:dyDescent="0.35">
      <c r="A1986" s="100"/>
      <c r="B1986" s="95"/>
      <c r="C1986" s="95"/>
      <c r="D1986" s="95"/>
      <c r="E1986" s="95"/>
      <c r="F1986" s="95"/>
      <c r="G1986" s="95"/>
    </row>
    <row r="1987" spans="1:7" x14ac:dyDescent="0.35">
      <c r="A1987" s="100"/>
      <c r="B1987" s="95"/>
      <c r="C1987" s="95"/>
      <c r="D1987" s="95"/>
      <c r="E1987" s="95"/>
      <c r="F1987" s="95"/>
      <c r="G1987" s="95"/>
    </row>
    <row r="1988" spans="1:7" x14ac:dyDescent="0.35">
      <c r="A1988" s="100"/>
      <c r="B1988" s="95"/>
      <c r="C1988" s="95"/>
      <c r="D1988" s="95"/>
      <c r="E1988" s="95"/>
      <c r="F1988" s="95"/>
      <c r="G1988" s="95"/>
    </row>
    <row r="1989" spans="1:7" x14ac:dyDescent="0.35">
      <c r="A1989" s="100"/>
      <c r="B1989" s="95"/>
      <c r="C1989" s="95"/>
      <c r="D1989" s="95"/>
      <c r="E1989" s="95"/>
      <c r="F1989" s="95"/>
      <c r="G1989" s="95"/>
    </row>
    <row r="1990" spans="1:7" x14ac:dyDescent="0.35">
      <c r="A1990" s="100"/>
      <c r="B1990" s="95"/>
      <c r="C1990" s="95"/>
      <c r="D1990" s="95"/>
      <c r="E1990" s="95"/>
      <c r="F1990" s="95"/>
      <c r="G1990" s="95"/>
    </row>
    <row r="1991" spans="1:7" x14ac:dyDescent="0.35">
      <c r="A1991" s="100"/>
      <c r="B1991" s="95"/>
      <c r="C1991" s="95"/>
      <c r="D1991" s="95"/>
      <c r="E1991" s="95"/>
      <c r="F1991" s="95"/>
      <c r="G1991" s="95"/>
    </row>
    <row r="1992" spans="1:7" x14ac:dyDescent="0.35">
      <c r="A1992" s="100"/>
      <c r="B1992" s="95"/>
      <c r="C1992" s="95"/>
      <c r="D1992" s="95"/>
      <c r="E1992" s="95"/>
      <c r="F1992" s="95"/>
      <c r="G1992" s="95"/>
    </row>
    <row r="1993" spans="1:7" x14ac:dyDescent="0.35">
      <c r="A1993" s="100"/>
      <c r="B1993" s="95"/>
      <c r="C1993" s="95"/>
      <c r="D1993" s="95"/>
      <c r="E1993" s="95"/>
      <c r="F1993" s="95"/>
      <c r="G1993" s="95"/>
    </row>
    <row r="1994" spans="1:7" x14ac:dyDescent="0.35">
      <c r="A1994" s="100"/>
      <c r="B1994" s="95"/>
      <c r="C1994" s="95"/>
      <c r="D1994" s="95"/>
      <c r="E1994" s="95"/>
      <c r="F1994" s="95"/>
      <c r="G1994" s="95"/>
    </row>
    <row r="1995" spans="1:7" x14ac:dyDescent="0.35">
      <c r="A1995" s="100"/>
      <c r="B1995" s="95"/>
      <c r="C1995" s="95"/>
      <c r="D1995" s="95"/>
      <c r="E1995" s="95"/>
      <c r="F1995" s="95"/>
      <c r="G1995" s="95"/>
    </row>
    <row r="1996" spans="1:7" x14ac:dyDescent="0.35">
      <c r="A1996" s="100"/>
      <c r="B1996" s="95"/>
      <c r="C1996" s="95"/>
      <c r="D1996" s="95"/>
      <c r="E1996" s="95"/>
      <c r="F1996" s="95"/>
      <c r="G1996" s="95"/>
    </row>
    <row r="1997" spans="1:7" x14ac:dyDescent="0.35">
      <c r="A1997" s="100"/>
      <c r="B1997" s="95"/>
      <c r="C1997" s="95"/>
      <c r="D1997" s="95"/>
      <c r="E1997" s="95"/>
      <c r="F1997" s="95"/>
      <c r="G1997" s="95"/>
    </row>
    <row r="1998" spans="1:7" x14ac:dyDescent="0.35">
      <c r="A1998" s="100"/>
      <c r="B1998" s="95"/>
      <c r="C1998" s="95"/>
      <c r="D1998" s="95"/>
      <c r="E1998" s="95"/>
      <c r="F1998" s="95"/>
      <c r="G1998" s="95"/>
    </row>
    <row r="1999" spans="1:7" x14ac:dyDescent="0.35">
      <c r="A1999" s="100"/>
      <c r="B1999" s="95"/>
      <c r="C1999" s="95"/>
      <c r="D1999" s="95"/>
      <c r="E1999" s="95"/>
      <c r="F1999" s="95"/>
      <c r="G1999" s="95"/>
    </row>
    <row r="2000" spans="1:7" x14ac:dyDescent="0.35">
      <c r="A2000" s="100"/>
      <c r="B2000" s="95"/>
      <c r="C2000" s="95"/>
      <c r="D2000" s="95"/>
      <c r="E2000" s="95"/>
      <c r="F2000" s="95"/>
      <c r="G2000" s="95"/>
    </row>
    <row r="2001" spans="1:7" x14ac:dyDescent="0.35">
      <c r="A2001" s="100"/>
      <c r="B2001" s="95"/>
      <c r="C2001" s="95"/>
      <c r="D2001" s="95"/>
      <c r="E2001" s="95"/>
      <c r="F2001" s="95"/>
      <c r="G2001" s="95"/>
    </row>
    <row r="2002" spans="1:7" x14ac:dyDescent="0.35">
      <c r="A2002" s="100"/>
      <c r="B2002" s="95"/>
      <c r="C2002" s="95"/>
      <c r="D2002" s="95"/>
      <c r="E2002" s="95"/>
      <c r="F2002" s="95"/>
      <c r="G2002" s="95"/>
    </row>
    <row r="2003" spans="1:7" x14ac:dyDescent="0.35">
      <c r="A2003" s="100"/>
      <c r="B2003" s="95"/>
      <c r="C2003" s="95"/>
      <c r="D2003" s="95"/>
      <c r="E2003" s="95"/>
      <c r="F2003" s="95"/>
      <c r="G2003" s="95"/>
    </row>
    <row r="2004" spans="1:7" x14ac:dyDescent="0.35">
      <c r="A2004" s="100"/>
      <c r="B2004" s="95"/>
      <c r="C2004" s="95"/>
      <c r="D2004" s="95"/>
      <c r="E2004" s="95"/>
      <c r="F2004" s="95"/>
      <c r="G2004" s="95"/>
    </row>
    <row r="2005" spans="1:7" x14ac:dyDescent="0.35">
      <c r="A2005" s="100"/>
      <c r="B2005" s="95"/>
      <c r="C2005" s="95"/>
      <c r="D2005" s="95"/>
      <c r="E2005" s="95"/>
      <c r="F2005" s="95"/>
      <c r="G2005" s="95"/>
    </row>
    <row r="2006" spans="1:7" x14ac:dyDescent="0.35">
      <c r="A2006" s="100"/>
      <c r="B2006" s="95"/>
      <c r="C2006" s="95"/>
      <c r="D2006" s="95"/>
      <c r="E2006" s="95"/>
      <c r="F2006" s="95"/>
      <c r="G2006" s="95"/>
    </row>
    <row r="2007" spans="1:7" x14ac:dyDescent="0.35">
      <c r="A2007" s="100"/>
      <c r="B2007" s="95"/>
      <c r="C2007" s="95"/>
      <c r="D2007" s="95"/>
      <c r="E2007" s="95"/>
      <c r="F2007" s="95"/>
      <c r="G2007" s="95"/>
    </row>
    <row r="2008" spans="1:7" x14ac:dyDescent="0.35">
      <c r="A2008" s="100"/>
      <c r="B2008" s="95"/>
      <c r="C2008" s="95"/>
      <c r="D2008" s="95"/>
      <c r="E2008" s="95"/>
      <c r="F2008" s="95"/>
      <c r="G2008" s="95"/>
    </row>
    <row r="2009" spans="1:7" x14ac:dyDescent="0.35">
      <c r="A2009" s="100"/>
      <c r="B2009" s="95"/>
      <c r="C2009" s="95"/>
      <c r="D2009" s="95"/>
      <c r="E2009" s="95"/>
      <c r="F2009" s="95"/>
      <c r="G2009" s="95"/>
    </row>
    <row r="2010" spans="1:7" x14ac:dyDescent="0.35">
      <c r="A2010" s="100"/>
      <c r="B2010" s="95"/>
      <c r="C2010" s="95"/>
      <c r="D2010" s="95"/>
      <c r="E2010" s="95"/>
      <c r="F2010" s="95"/>
      <c r="G2010" s="95"/>
    </row>
    <row r="2011" spans="1:7" x14ac:dyDescent="0.35">
      <c r="A2011" s="100"/>
      <c r="B2011" s="95"/>
      <c r="C2011" s="95"/>
      <c r="D2011" s="95"/>
      <c r="E2011" s="95"/>
      <c r="F2011" s="95"/>
      <c r="G2011" s="95"/>
    </row>
    <row r="2012" spans="1:7" x14ac:dyDescent="0.35">
      <c r="A2012" s="100"/>
      <c r="B2012" s="95"/>
      <c r="C2012" s="95"/>
      <c r="D2012" s="95"/>
      <c r="E2012" s="95"/>
      <c r="F2012" s="95"/>
      <c r="G2012" s="95"/>
    </row>
    <row r="2013" spans="1:7" x14ac:dyDescent="0.35">
      <c r="A2013" s="100"/>
      <c r="B2013" s="95"/>
      <c r="C2013" s="95"/>
      <c r="D2013" s="95"/>
      <c r="E2013" s="95"/>
      <c r="F2013" s="95"/>
      <c r="G2013" s="95"/>
    </row>
    <row r="2014" spans="1:7" x14ac:dyDescent="0.35">
      <c r="A2014" s="100"/>
      <c r="B2014" s="95"/>
      <c r="C2014" s="95"/>
      <c r="D2014" s="95"/>
      <c r="E2014" s="95"/>
      <c r="F2014" s="95"/>
      <c r="G2014" s="95"/>
    </row>
    <row r="2015" spans="1:7" x14ac:dyDescent="0.35">
      <c r="A2015" s="100"/>
      <c r="B2015" s="95"/>
      <c r="C2015" s="95"/>
      <c r="D2015" s="95"/>
      <c r="E2015" s="95"/>
      <c r="F2015" s="95"/>
      <c r="G2015" s="95"/>
    </row>
    <row r="2016" spans="1:7" x14ac:dyDescent="0.35">
      <c r="A2016" s="100"/>
      <c r="B2016" s="95"/>
      <c r="C2016" s="95"/>
      <c r="D2016" s="95"/>
      <c r="E2016" s="95"/>
      <c r="F2016" s="95"/>
      <c r="G2016" s="95"/>
    </row>
    <row r="2017" spans="1:7" x14ac:dyDescent="0.35">
      <c r="A2017" s="100"/>
      <c r="B2017" s="95"/>
      <c r="C2017" s="95"/>
      <c r="D2017" s="95"/>
      <c r="E2017" s="95"/>
      <c r="F2017" s="95"/>
      <c r="G2017" s="95"/>
    </row>
    <row r="2018" spans="1:7" x14ac:dyDescent="0.35">
      <c r="A2018" s="100"/>
      <c r="B2018" s="95"/>
      <c r="C2018" s="95"/>
      <c r="D2018" s="95"/>
      <c r="E2018" s="95"/>
      <c r="F2018" s="95"/>
      <c r="G2018" s="95"/>
    </row>
    <row r="2019" spans="1:7" x14ac:dyDescent="0.35">
      <c r="A2019" s="100"/>
      <c r="B2019" s="95"/>
      <c r="C2019" s="95"/>
      <c r="D2019" s="95"/>
      <c r="E2019" s="95"/>
      <c r="F2019" s="95"/>
      <c r="G2019" s="95"/>
    </row>
    <row r="2020" spans="1:7" x14ac:dyDescent="0.35">
      <c r="A2020" s="100"/>
      <c r="B2020" s="95"/>
      <c r="C2020" s="95"/>
      <c r="D2020" s="95"/>
      <c r="E2020" s="95"/>
      <c r="F2020" s="95"/>
      <c r="G2020" s="95"/>
    </row>
    <row r="2021" spans="1:7" x14ac:dyDescent="0.35">
      <c r="A2021" s="100"/>
      <c r="B2021" s="95"/>
      <c r="C2021" s="95"/>
      <c r="D2021" s="95"/>
      <c r="E2021" s="95"/>
      <c r="F2021" s="95"/>
      <c r="G2021" s="95"/>
    </row>
    <row r="2022" spans="1:7" x14ac:dyDescent="0.35">
      <c r="A2022" s="100"/>
      <c r="B2022" s="95"/>
      <c r="C2022" s="95"/>
      <c r="D2022" s="95"/>
      <c r="E2022" s="95"/>
      <c r="F2022" s="95"/>
      <c r="G2022" s="95"/>
    </row>
    <row r="2023" spans="1:7" x14ac:dyDescent="0.35">
      <c r="A2023" s="100"/>
      <c r="B2023" s="95"/>
      <c r="C2023" s="95"/>
      <c r="D2023" s="95"/>
      <c r="E2023" s="95"/>
      <c r="F2023" s="95"/>
      <c r="G2023" s="95"/>
    </row>
    <row r="2024" spans="1:7" x14ac:dyDescent="0.35">
      <c r="A2024" s="100"/>
      <c r="B2024" s="95"/>
      <c r="C2024" s="95"/>
      <c r="D2024" s="95"/>
      <c r="E2024" s="95"/>
      <c r="F2024" s="95"/>
      <c r="G2024" s="95"/>
    </row>
    <row r="2025" spans="1:7" x14ac:dyDescent="0.35">
      <c r="A2025" s="100"/>
      <c r="B2025" s="95"/>
      <c r="C2025" s="95"/>
      <c r="D2025" s="95"/>
      <c r="E2025" s="95"/>
      <c r="F2025" s="95"/>
      <c r="G2025" s="95"/>
    </row>
    <row r="2026" spans="1:7" x14ac:dyDescent="0.35">
      <c r="A2026" s="100"/>
      <c r="B2026" s="95"/>
      <c r="C2026" s="95"/>
      <c r="D2026" s="95"/>
      <c r="E2026" s="95"/>
      <c r="F2026" s="95"/>
      <c r="G2026" s="95"/>
    </row>
    <row r="2027" spans="1:7" x14ac:dyDescent="0.35">
      <c r="A2027" s="100"/>
      <c r="B2027" s="95"/>
      <c r="C2027" s="95"/>
      <c r="D2027" s="95"/>
      <c r="E2027" s="95"/>
      <c r="F2027" s="95"/>
      <c r="G2027" s="95"/>
    </row>
    <row r="2028" spans="1:7" x14ac:dyDescent="0.35">
      <c r="A2028" s="100"/>
      <c r="B2028" s="95"/>
      <c r="C2028" s="95"/>
      <c r="D2028" s="95"/>
      <c r="E2028" s="95"/>
      <c r="F2028" s="95"/>
      <c r="G2028" s="95"/>
    </row>
    <row r="2029" spans="1:7" x14ac:dyDescent="0.35">
      <c r="A2029" s="100"/>
      <c r="B2029" s="95"/>
      <c r="C2029" s="95"/>
      <c r="D2029" s="95"/>
      <c r="E2029" s="95"/>
      <c r="F2029" s="95"/>
      <c r="G2029" s="95"/>
    </row>
    <row r="2030" spans="1:7" x14ac:dyDescent="0.35">
      <c r="A2030" s="100"/>
      <c r="B2030" s="95"/>
      <c r="C2030" s="95"/>
      <c r="D2030" s="95"/>
      <c r="E2030" s="95"/>
      <c r="F2030" s="95"/>
      <c r="G2030" s="95"/>
    </row>
    <row r="2031" spans="1:7" x14ac:dyDescent="0.35">
      <c r="A2031" s="100"/>
      <c r="B2031" s="95"/>
      <c r="C2031" s="95"/>
      <c r="D2031" s="95"/>
      <c r="E2031" s="95"/>
      <c r="F2031" s="95"/>
      <c r="G2031" s="95"/>
    </row>
    <row r="2032" spans="1:7" x14ac:dyDescent="0.35">
      <c r="A2032" s="100"/>
      <c r="B2032" s="95"/>
      <c r="C2032" s="95"/>
      <c r="D2032" s="95"/>
      <c r="E2032" s="95"/>
      <c r="F2032" s="95"/>
      <c r="G2032" s="95"/>
    </row>
    <row r="2033" spans="1:7" x14ac:dyDescent="0.35">
      <c r="A2033" s="100"/>
      <c r="B2033" s="95"/>
      <c r="C2033" s="95"/>
      <c r="D2033" s="95"/>
      <c r="E2033" s="95"/>
      <c r="F2033" s="95"/>
      <c r="G2033" s="95"/>
    </row>
    <row r="2034" spans="1:7" x14ac:dyDescent="0.35">
      <c r="A2034" s="100"/>
      <c r="B2034" s="95"/>
      <c r="C2034" s="95"/>
      <c r="D2034" s="95"/>
      <c r="E2034" s="95"/>
      <c r="F2034" s="95"/>
      <c r="G2034" s="95"/>
    </row>
    <row r="2035" spans="1:7" x14ac:dyDescent="0.35">
      <c r="A2035" s="100"/>
      <c r="B2035" s="95"/>
      <c r="C2035" s="95"/>
      <c r="D2035" s="95"/>
      <c r="E2035" s="95"/>
      <c r="F2035" s="95"/>
      <c r="G2035" s="95"/>
    </row>
    <row r="2036" spans="1:7" x14ac:dyDescent="0.35">
      <c r="A2036" s="100"/>
      <c r="B2036" s="95"/>
      <c r="C2036" s="95"/>
      <c r="D2036" s="95"/>
      <c r="E2036" s="95"/>
      <c r="F2036" s="95"/>
      <c r="G2036" s="95"/>
    </row>
    <row r="2037" spans="1:7" x14ac:dyDescent="0.35">
      <c r="A2037" s="100"/>
      <c r="B2037" s="95"/>
      <c r="C2037" s="95"/>
      <c r="D2037" s="95"/>
      <c r="E2037" s="95"/>
      <c r="F2037" s="95"/>
      <c r="G2037" s="95"/>
    </row>
    <row r="2038" spans="1:7" x14ac:dyDescent="0.35">
      <c r="A2038" s="100"/>
      <c r="B2038" s="95"/>
      <c r="C2038" s="95"/>
      <c r="D2038" s="95"/>
      <c r="E2038" s="95"/>
      <c r="F2038" s="95"/>
      <c r="G2038" s="95"/>
    </row>
    <row r="2039" spans="1:7" x14ac:dyDescent="0.35">
      <c r="A2039" s="100"/>
      <c r="B2039" s="95"/>
      <c r="C2039" s="95"/>
      <c r="D2039" s="95"/>
      <c r="E2039" s="95"/>
      <c r="F2039" s="95"/>
      <c r="G2039" s="95"/>
    </row>
    <row r="2040" spans="1:7" x14ac:dyDescent="0.35">
      <c r="A2040" s="100"/>
      <c r="B2040" s="95"/>
      <c r="C2040" s="95"/>
      <c r="D2040" s="95"/>
      <c r="E2040" s="95"/>
      <c r="F2040" s="95"/>
      <c r="G2040" s="95"/>
    </row>
    <row r="2041" spans="1:7" x14ac:dyDescent="0.35">
      <c r="A2041" s="100"/>
      <c r="B2041" s="95"/>
      <c r="C2041" s="95"/>
      <c r="D2041" s="95"/>
      <c r="E2041" s="95"/>
      <c r="F2041" s="95"/>
      <c r="G2041" s="95"/>
    </row>
    <row r="2042" spans="1:7" x14ac:dyDescent="0.35">
      <c r="A2042" s="100"/>
      <c r="B2042" s="95"/>
      <c r="C2042" s="95"/>
      <c r="D2042" s="95"/>
      <c r="E2042" s="95"/>
      <c r="F2042" s="95"/>
      <c r="G2042" s="95"/>
    </row>
    <row r="2043" spans="1:7" x14ac:dyDescent="0.35">
      <c r="A2043" s="100"/>
      <c r="B2043" s="95"/>
      <c r="C2043" s="95"/>
      <c r="D2043" s="95"/>
      <c r="E2043" s="95"/>
      <c r="F2043" s="95"/>
      <c r="G2043" s="95"/>
    </row>
    <row r="2044" spans="1:7" x14ac:dyDescent="0.35">
      <c r="A2044" s="100"/>
      <c r="B2044" s="95"/>
      <c r="C2044" s="95"/>
      <c r="D2044" s="95"/>
      <c r="E2044" s="95"/>
      <c r="F2044" s="95"/>
      <c r="G2044" s="95"/>
    </row>
    <row r="2045" spans="1:7" x14ac:dyDescent="0.35">
      <c r="A2045" s="100"/>
      <c r="B2045" s="95"/>
      <c r="C2045" s="95"/>
      <c r="D2045" s="95"/>
      <c r="E2045" s="95"/>
      <c r="F2045" s="95"/>
      <c r="G2045" s="95"/>
    </row>
    <row r="2046" spans="1:7" x14ac:dyDescent="0.35">
      <c r="A2046" s="100"/>
      <c r="B2046" s="95"/>
      <c r="C2046" s="95"/>
      <c r="D2046" s="95"/>
      <c r="E2046" s="95"/>
      <c r="F2046" s="95"/>
      <c r="G2046" s="95"/>
    </row>
    <row r="2047" spans="1:7" x14ac:dyDescent="0.35">
      <c r="A2047" s="100"/>
      <c r="B2047" s="95"/>
      <c r="C2047" s="95"/>
      <c r="D2047" s="95"/>
      <c r="E2047" s="95"/>
      <c r="F2047" s="95"/>
      <c r="G2047" s="95"/>
    </row>
    <row r="2048" spans="1:7" x14ac:dyDescent="0.35">
      <c r="A2048" s="100"/>
      <c r="B2048" s="95"/>
      <c r="C2048" s="95"/>
      <c r="D2048" s="95"/>
      <c r="E2048" s="95"/>
      <c r="F2048" s="95"/>
      <c r="G2048" s="95"/>
    </row>
    <row r="2049" spans="1:7" x14ac:dyDescent="0.35">
      <c r="A2049" s="100"/>
      <c r="B2049" s="95"/>
      <c r="C2049" s="95"/>
      <c r="D2049" s="95"/>
      <c r="E2049" s="95"/>
      <c r="F2049" s="95"/>
      <c r="G2049" s="95"/>
    </row>
    <row r="2050" spans="1:7" x14ac:dyDescent="0.35">
      <c r="A2050" s="100"/>
      <c r="B2050" s="95"/>
      <c r="C2050" s="95"/>
      <c r="D2050" s="95"/>
      <c r="E2050" s="95"/>
      <c r="F2050" s="95"/>
      <c r="G2050" s="95"/>
    </row>
    <row r="2051" spans="1:7" x14ac:dyDescent="0.35">
      <c r="A2051" s="100"/>
      <c r="B2051" s="95"/>
      <c r="C2051" s="95"/>
      <c r="D2051" s="95"/>
      <c r="E2051" s="95"/>
      <c r="F2051" s="95"/>
      <c r="G2051" s="95"/>
    </row>
    <row r="2052" spans="1:7" x14ac:dyDescent="0.35">
      <c r="A2052" s="100"/>
      <c r="B2052" s="95"/>
      <c r="C2052" s="95"/>
      <c r="D2052" s="95"/>
      <c r="E2052" s="95"/>
      <c r="F2052" s="95"/>
      <c r="G2052" s="95"/>
    </row>
    <row r="2053" spans="1:7" x14ac:dyDescent="0.35">
      <c r="A2053" s="100"/>
      <c r="B2053" s="95"/>
      <c r="C2053" s="95"/>
      <c r="D2053" s="95"/>
      <c r="E2053" s="95"/>
      <c r="F2053" s="95"/>
      <c r="G2053" s="95"/>
    </row>
    <row r="2054" spans="1:7" x14ac:dyDescent="0.35">
      <c r="A2054" s="100"/>
      <c r="B2054" s="95"/>
      <c r="C2054" s="95"/>
      <c r="D2054" s="95"/>
      <c r="E2054" s="95"/>
      <c r="F2054" s="95"/>
      <c r="G2054" s="95"/>
    </row>
    <row r="2055" spans="1:7" x14ac:dyDescent="0.35">
      <c r="A2055" s="100"/>
      <c r="B2055" s="95"/>
      <c r="C2055" s="95"/>
      <c r="D2055" s="95"/>
      <c r="E2055" s="95"/>
      <c r="F2055" s="95"/>
      <c r="G2055" s="95"/>
    </row>
    <row r="2056" spans="1:7" x14ac:dyDescent="0.35">
      <c r="A2056" s="100"/>
      <c r="B2056" s="95"/>
      <c r="C2056" s="95"/>
      <c r="D2056" s="95"/>
      <c r="E2056" s="95"/>
      <c r="F2056" s="95"/>
      <c r="G2056" s="95"/>
    </row>
    <row r="2057" spans="1:7" x14ac:dyDescent="0.35">
      <c r="A2057" s="100"/>
      <c r="B2057" s="95"/>
      <c r="C2057" s="95"/>
      <c r="D2057" s="95"/>
      <c r="E2057" s="95"/>
      <c r="F2057" s="95"/>
      <c r="G2057" s="95"/>
    </row>
    <row r="2058" spans="1:7" x14ac:dyDescent="0.35">
      <c r="A2058" s="100"/>
      <c r="B2058" s="95"/>
      <c r="C2058" s="95"/>
      <c r="D2058" s="95"/>
      <c r="E2058" s="95"/>
      <c r="F2058" s="95"/>
      <c r="G2058" s="95"/>
    </row>
  </sheetData>
  <mergeCells count="28">
    <mergeCell ref="W4:Y4"/>
    <mergeCell ref="W5:Y5"/>
    <mergeCell ref="W6:Y6"/>
    <mergeCell ref="AB3:AD3"/>
    <mergeCell ref="AB4:AD4"/>
    <mergeCell ref="AB5:AD5"/>
    <mergeCell ref="AB6:AD6"/>
    <mergeCell ref="W3:Y3"/>
    <mergeCell ref="AP6:AR6"/>
    <mergeCell ref="AW3:AY3"/>
    <mergeCell ref="AW4:AY4"/>
    <mergeCell ref="AW5:AY5"/>
    <mergeCell ref="AW6:AY6"/>
    <mergeCell ref="AP3:AR3"/>
    <mergeCell ref="AP4:AR4"/>
    <mergeCell ref="AP5:AR5"/>
    <mergeCell ref="BF5:BH5"/>
    <mergeCell ref="BC6:BE6"/>
    <mergeCell ref="AZ3:BB3"/>
    <mergeCell ref="AZ4:BB4"/>
    <mergeCell ref="AZ5:BB5"/>
    <mergeCell ref="AZ6:BB6"/>
    <mergeCell ref="BC5:BE5"/>
    <mergeCell ref="BF6:BH6"/>
    <mergeCell ref="BC3:BE3"/>
    <mergeCell ref="BF3:BH3"/>
    <mergeCell ref="BC4:BE4"/>
    <mergeCell ref="BF4:BH4"/>
  </mergeCells>
  <conditionalFormatting sqref="B1:BZ1">
    <cfRule type="timePeriod" dxfId="327" priority="2150" timePeriod="last7Days">
      <formula>AND(TODAY()-FLOOR(B1,1)&lt;=6,FLOOR(B1,1)&lt;=TODAY())</formula>
    </cfRule>
  </conditionalFormatting>
  <conditionalFormatting sqref="A1:XFD1">
    <cfRule type="timePeriod" dxfId="326" priority="2146" timePeriod="last7Days">
      <formula>AND(TODAY()-FLOOR(A1,1)&lt;=6,FLOOR(A1,1)&lt;=TODAY())</formula>
    </cfRule>
  </conditionalFormatting>
  <conditionalFormatting sqref="B1:BZ1">
    <cfRule type="timePeriod" dxfId="325" priority="2113" timePeriod="thisMonth">
      <formula>AND(MONTH(B1)=MONTH(TODAY()),YEAR(B1)=YEAR(TODAY()))</formula>
    </cfRule>
    <cfRule type="timePeriod" dxfId="324" priority="2145" timePeriod="thisMonth">
      <formula>AND(MONTH(B1)=MONTH(TODAY()),YEAR(B1)=YEAR(TODAY()))</formula>
    </cfRule>
  </conditionalFormatting>
  <conditionalFormatting sqref="F167:O274">
    <cfRule type="cellIs" dxfId="323" priority="201" operator="equal">
      <formula>$B$2</formula>
    </cfRule>
  </conditionalFormatting>
  <conditionalFormatting sqref="AR167:AR274">
    <cfRule type="cellIs" dxfId="322" priority="199" operator="lessThan">
      <formula>$AR$2</formula>
    </cfRule>
    <cfRule type="cellIs" dxfId="321" priority="200" operator="greaterThan">
      <formula>$AR$2</formula>
    </cfRule>
  </conditionalFormatting>
  <conditionalFormatting sqref="AR167:AR274">
    <cfRule type="cellIs" dxfId="320" priority="198" operator="equal">
      <formula>$AR$2</formula>
    </cfRule>
  </conditionalFormatting>
  <conditionalFormatting sqref="AQ167:AQ274">
    <cfRule type="cellIs" dxfId="319" priority="195" operator="equal">
      <formula>$AQ$2</formula>
    </cfRule>
    <cfRule type="cellIs" dxfId="318" priority="196" operator="lessThan">
      <formula>$AQ$2</formula>
    </cfRule>
    <cfRule type="cellIs" dxfId="317" priority="197" operator="greaterThan">
      <formula>$AQ$2</formula>
    </cfRule>
  </conditionalFormatting>
  <conditionalFormatting sqref="AP167:AP274">
    <cfRule type="cellIs" dxfId="316" priority="192" operator="equal">
      <formula>$AP$2</formula>
    </cfRule>
    <cfRule type="cellIs" dxfId="315" priority="193" operator="lessThan">
      <formula>$AP$2</formula>
    </cfRule>
    <cfRule type="cellIs" dxfId="314" priority="194" operator="greaterThan">
      <formula>$AP$2</formula>
    </cfRule>
  </conditionalFormatting>
  <conditionalFormatting sqref="F167:F274">
    <cfRule type="cellIs" dxfId="313" priority="189" operator="equal">
      <formula>$F$2</formula>
    </cfRule>
    <cfRule type="cellIs" dxfId="312" priority="190" operator="lessThan">
      <formula>$F$2</formula>
    </cfRule>
    <cfRule type="cellIs" dxfId="311" priority="191" operator="greaterThan">
      <formula>$F$2</formula>
    </cfRule>
  </conditionalFormatting>
  <conditionalFormatting sqref="G167:G274">
    <cfRule type="cellIs" dxfId="310" priority="185" operator="equal">
      <formula>$G$2</formula>
    </cfRule>
    <cfRule type="cellIs" dxfId="309" priority="186" operator="greaterThan">
      <formula>$G$2</formula>
    </cfRule>
    <cfRule type="cellIs" dxfId="308" priority="187" operator="lessThan">
      <formula>$G$2</formula>
    </cfRule>
    <cfRule type="cellIs" dxfId="307" priority="188" operator="greaterThan">
      <formula>$G$2</formula>
    </cfRule>
  </conditionalFormatting>
  <conditionalFormatting sqref="H167:H274">
    <cfRule type="cellIs" dxfId="306" priority="182" operator="equal">
      <formula>$H$2</formula>
    </cfRule>
    <cfRule type="cellIs" dxfId="305" priority="183" operator="lessThan">
      <formula>$H$2</formula>
    </cfRule>
    <cfRule type="cellIs" dxfId="304" priority="184" operator="greaterThan">
      <formula>$H$2</formula>
    </cfRule>
  </conditionalFormatting>
  <conditionalFormatting sqref="I167:I274">
    <cfRule type="cellIs" dxfId="303" priority="179" operator="equal">
      <formula>$I$2</formula>
    </cfRule>
    <cfRule type="cellIs" dxfId="302" priority="180" operator="lessThan">
      <formula>$I$2</formula>
    </cfRule>
    <cfRule type="cellIs" dxfId="301" priority="181" operator="greaterThan">
      <formula>$I$2</formula>
    </cfRule>
  </conditionalFormatting>
  <conditionalFormatting sqref="J167:J274">
    <cfRule type="cellIs" dxfId="300" priority="176" operator="equal">
      <formula>$J$2</formula>
    </cfRule>
    <cfRule type="cellIs" dxfId="299" priority="177" operator="lessThan">
      <formula>$J$2</formula>
    </cfRule>
    <cfRule type="cellIs" dxfId="298" priority="178" operator="greaterThan">
      <formula>$J$2</formula>
    </cfRule>
  </conditionalFormatting>
  <conditionalFormatting sqref="K167:K274">
    <cfRule type="cellIs" dxfId="297" priority="173" operator="equal">
      <formula>$K$2</formula>
    </cfRule>
    <cfRule type="cellIs" dxfId="296" priority="174" operator="lessThan">
      <formula>$K$2</formula>
    </cfRule>
    <cfRule type="cellIs" dxfId="295" priority="175" operator="greaterThan">
      <formula>$K$2</formula>
    </cfRule>
  </conditionalFormatting>
  <conditionalFormatting sqref="L167:L274">
    <cfRule type="cellIs" dxfId="294" priority="170" operator="equal">
      <formula>$L$2</formula>
    </cfRule>
    <cfRule type="cellIs" dxfId="293" priority="171" operator="lessThan">
      <formula>$L$2</formula>
    </cfRule>
    <cfRule type="cellIs" dxfId="292" priority="172" operator="greaterThan">
      <formula>$L$2</formula>
    </cfRule>
  </conditionalFormatting>
  <conditionalFormatting sqref="M167:M274">
    <cfRule type="cellIs" dxfId="291" priority="167" operator="equal">
      <formula>$M$2</formula>
    </cfRule>
    <cfRule type="cellIs" dxfId="290" priority="168" operator="lessThan">
      <formula>$M$2</formula>
    </cfRule>
    <cfRule type="cellIs" dxfId="289" priority="169" operator="greaterThan">
      <formula>$M$2</formula>
    </cfRule>
  </conditionalFormatting>
  <conditionalFormatting sqref="N167:N274">
    <cfRule type="cellIs" dxfId="288" priority="164" operator="equal">
      <formula>$N$2</formula>
    </cfRule>
    <cfRule type="cellIs" dxfId="287" priority="165" operator="lessThan">
      <formula>$N$2</formula>
    </cfRule>
    <cfRule type="cellIs" dxfId="286" priority="166" operator="greaterThan">
      <formula>$N$2</formula>
    </cfRule>
  </conditionalFormatting>
  <conditionalFormatting sqref="O167:O274">
    <cfRule type="cellIs" dxfId="285" priority="161" operator="equal">
      <formula>$O$2</formula>
    </cfRule>
    <cfRule type="cellIs" dxfId="284" priority="162" operator="lessThan">
      <formula>$O$2</formula>
    </cfRule>
    <cfRule type="cellIs" dxfId="283" priority="163" operator="greaterThan">
      <formula>$O$2</formula>
    </cfRule>
  </conditionalFormatting>
  <conditionalFormatting sqref="P167:P274">
    <cfRule type="cellIs" dxfId="282" priority="158" operator="equal">
      <formula>$P$2</formula>
    </cfRule>
    <cfRule type="cellIs" dxfId="281" priority="159" operator="lessThan">
      <formula>$P$2</formula>
    </cfRule>
    <cfRule type="cellIs" dxfId="280" priority="160" operator="greaterThan">
      <formula>$P$2</formula>
    </cfRule>
  </conditionalFormatting>
  <conditionalFormatting sqref="Q167:Q274">
    <cfRule type="cellIs" dxfId="279" priority="155" operator="equal">
      <formula>$Q$2</formula>
    </cfRule>
    <cfRule type="cellIs" dxfId="278" priority="156" operator="lessThan">
      <formula>$Q$2</formula>
    </cfRule>
    <cfRule type="cellIs" dxfId="277" priority="157" operator="greaterThan">
      <formula>$Q$2</formula>
    </cfRule>
  </conditionalFormatting>
  <conditionalFormatting sqref="R167:R274">
    <cfRule type="cellIs" dxfId="276" priority="152" operator="equal">
      <formula>$R$2</formula>
    </cfRule>
    <cfRule type="cellIs" dxfId="275" priority="153" operator="lessThan">
      <formula>$R$2</formula>
    </cfRule>
    <cfRule type="cellIs" dxfId="274" priority="154" operator="greaterThan">
      <formula>$R$2</formula>
    </cfRule>
  </conditionalFormatting>
  <conditionalFormatting sqref="S167:S274">
    <cfRule type="cellIs" dxfId="273" priority="149" operator="equal">
      <formula>$S$2</formula>
    </cfRule>
    <cfRule type="cellIs" dxfId="272" priority="150" operator="lessThan">
      <formula>$S$2</formula>
    </cfRule>
    <cfRule type="cellIs" dxfId="271" priority="151" operator="greaterThan">
      <formula>$S$2</formula>
    </cfRule>
  </conditionalFormatting>
  <conditionalFormatting sqref="T167:T274">
    <cfRule type="cellIs" dxfId="270" priority="146" operator="equal">
      <formula>$T$2</formula>
    </cfRule>
    <cfRule type="cellIs" dxfId="269" priority="147" operator="lessThan">
      <formula>$T$2</formula>
    </cfRule>
    <cfRule type="cellIs" dxfId="268" priority="148" operator="greaterThan">
      <formula>$T$2</formula>
    </cfRule>
  </conditionalFormatting>
  <conditionalFormatting sqref="U167:U274">
    <cfRule type="cellIs" dxfId="267" priority="143" operator="equal">
      <formula>$U$2</formula>
    </cfRule>
    <cfRule type="cellIs" dxfId="266" priority="144" operator="lessThan">
      <formula>$U$2</formula>
    </cfRule>
    <cfRule type="cellIs" dxfId="265" priority="145" operator="greaterThan">
      <formula>$U$2</formula>
    </cfRule>
  </conditionalFormatting>
  <conditionalFormatting sqref="V167:V274">
    <cfRule type="cellIs" dxfId="264" priority="140" operator="equal">
      <formula>$V$2</formula>
    </cfRule>
    <cfRule type="cellIs" dxfId="263" priority="141" operator="lessThan">
      <formula>$V$2</formula>
    </cfRule>
    <cfRule type="cellIs" dxfId="262" priority="142" operator="greaterThan">
      <formula>$V$2</formula>
    </cfRule>
  </conditionalFormatting>
  <conditionalFormatting sqref="AW167:AW274">
    <cfRule type="cellIs" dxfId="261" priority="137" operator="equal">
      <formula>$AW$2</formula>
    </cfRule>
    <cfRule type="cellIs" dxfId="260" priority="138" operator="lessThan">
      <formula>$AW$2</formula>
    </cfRule>
    <cfRule type="cellIs" dxfId="259" priority="139" operator="greaterThan">
      <formula>$AW$2</formula>
    </cfRule>
  </conditionalFormatting>
  <conditionalFormatting sqref="AX167:AX274">
    <cfRule type="cellIs" dxfId="258" priority="134" operator="equal">
      <formula>$AX$2</formula>
    </cfRule>
    <cfRule type="cellIs" dxfId="257" priority="135" operator="lessThan">
      <formula>$AX$2</formula>
    </cfRule>
    <cfRule type="cellIs" dxfId="256" priority="136" operator="greaterThan">
      <formula>$AX$2</formula>
    </cfRule>
  </conditionalFormatting>
  <conditionalFormatting sqref="AY167:AY274">
    <cfRule type="cellIs" dxfId="255" priority="131" operator="equal">
      <formula>$AY$2</formula>
    </cfRule>
    <cfRule type="cellIs" dxfId="254" priority="132" operator="lessThan">
      <formula>$AY$2</formula>
    </cfRule>
    <cfRule type="cellIs" dxfId="253" priority="133" operator="greaterThan">
      <formula>$AY$2</formula>
    </cfRule>
  </conditionalFormatting>
  <conditionalFormatting sqref="AZ167:AZ274">
    <cfRule type="cellIs" dxfId="252" priority="128" operator="equal">
      <formula>$AZ$2</formula>
    </cfRule>
    <cfRule type="cellIs" dxfId="251" priority="129" operator="lessThan">
      <formula>$AZ$2</formula>
    </cfRule>
    <cfRule type="cellIs" dxfId="250" priority="130" operator="greaterThan">
      <formula>$AZ$2</formula>
    </cfRule>
  </conditionalFormatting>
  <conditionalFormatting sqref="BA167:BA274">
    <cfRule type="cellIs" dxfId="249" priority="125" operator="equal">
      <formula>$BA$2</formula>
    </cfRule>
    <cfRule type="cellIs" dxfId="248" priority="126" operator="lessThan">
      <formula>$BA$2</formula>
    </cfRule>
    <cfRule type="cellIs" dxfId="247" priority="127" operator="greaterThan">
      <formula>$BA$2</formula>
    </cfRule>
  </conditionalFormatting>
  <conditionalFormatting sqref="BB167:BB274">
    <cfRule type="cellIs" dxfId="246" priority="122" operator="equal">
      <formula>$BB$2</formula>
    </cfRule>
    <cfRule type="cellIs" dxfId="245" priority="123" operator="lessThan">
      <formula>$BB$2</formula>
    </cfRule>
    <cfRule type="cellIs" dxfId="244" priority="124" operator="greaterThan">
      <formula>$BB$2</formula>
    </cfRule>
  </conditionalFormatting>
  <conditionalFormatting sqref="AV167:AV274">
    <cfRule type="cellIs" dxfId="243" priority="118" operator="lessThan">
      <formula>$AV$2</formula>
    </cfRule>
    <cfRule type="cellIs" dxfId="242" priority="119" operator="equal">
      <formula>$AV$2</formula>
    </cfRule>
    <cfRule type="cellIs" dxfId="241" priority="120" operator="lessThan">
      <formula>$AV$2</formula>
    </cfRule>
    <cfRule type="cellIs" dxfId="240" priority="121" operator="greaterThan">
      <formula>$AV$2</formula>
    </cfRule>
  </conditionalFormatting>
  <conditionalFormatting sqref="BM167:BM274">
    <cfRule type="cellIs" dxfId="239" priority="115" operator="equal">
      <formula>$BM$2</formula>
    </cfRule>
    <cfRule type="cellIs" dxfId="238" priority="116" operator="lessThan">
      <formula>$BM$2</formula>
    </cfRule>
    <cfRule type="cellIs" dxfId="237" priority="117" operator="greaterThan">
      <formula>$BM$2</formula>
    </cfRule>
  </conditionalFormatting>
  <conditionalFormatting sqref="BI167:BI274">
    <cfRule type="cellIs" dxfId="236" priority="112" operator="equal">
      <formula>$BI$2</formula>
    </cfRule>
    <cfRule type="cellIs" dxfId="235" priority="113" operator="lessThan">
      <formula>$BI$2</formula>
    </cfRule>
    <cfRule type="cellIs" dxfId="234" priority="114" operator="greaterThan">
      <formula>$BI$2</formula>
    </cfRule>
  </conditionalFormatting>
  <conditionalFormatting sqref="BE167:BE274">
    <cfRule type="cellIs" dxfId="233" priority="109" operator="equal">
      <formula>$BE$2</formula>
    </cfRule>
    <cfRule type="cellIs" dxfId="232" priority="110" operator="lessThan">
      <formula>$BE$2</formula>
    </cfRule>
    <cfRule type="cellIs" dxfId="231" priority="111" operator="greaterThan">
      <formula>$BE$2</formula>
    </cfRule>
  </conditionalFormatting>
  <conditionalFormatting sqref="BD167:BD274">
    <cfRule type="cellIs" dxfId="230" priority="106" operator="equal">
      <formula>$BD$2</formula>
    </cfRule>
    <cfRule type="cellIs" dxfId="229" priority="107" operator="lessThan">
      <formula>$BD$2</formula>
    </cfRule>
    <cfRule type="cellIs" dxfId="228" priority="108" operator="greaterThan">
      <formula>$BD$2</formula>
    </cfRule>
  </conditionalFormatting>
  <conditionalFormatting sqref="BC167:BC274">
    <cfRule type="cellIs" dxfId="227" priority="103" operator="equal">
      <formula>$BC$2</formula>
    </cfRule>
    <cfRule type="cellIs" dxfId="226" priority="104" operator="lessThan">
      <formula>$BC$2</formula>
    </cfRule>
    <cfRule type="cellIs" dxfId="225" priority="105" operator="greaterThan">
      <formula>$BC$2</formula>
    </cfRule>
  </conditionalFormatting>
  <conditionalFormatting sqref="W167:W274">
    <cfRule type="cellIs" dxfId="224" priority="100" operator="equal">
      <formula>$W$2</formula>
    </cfRule>
    <cfRule type="cellIs" dxfId="223" priority="101" operator="lessThan">
      <formula>$W$2</formula>
    </cfRule>
    <cfRule type="cellIs" dxfId="222" priority="102" operator="greaterThan">
      <formula>$W$2</formula>
    </cfRule>
  </conditionalFormatting>
  <conditionalFormatting sqref="X167:X274">
    <cfRule type="cellIs" dxfId="221" priority="97" operator="equal">
      <formula>$X$2</formula>
    </cfRule>
    <cfRule type="cellIs" dxfId="220" priority="98" operator="lessThan">
      <formula>$X$2</formula>
    </cfRule>
    <cfRule type="cellIs" dxfId="219" priority="99" operator="greaterThan">
      <formula>$X$2</formula>
    </cfRule>
  </conditionalFormatting>
  <conditionalFormatting sqref="Y167:Y274">
    <cfRule type="cellIs" dxfId="218" priority="94" operator="equal">
      <formula>$Y$2</formula>
    </cfRule>
    <cfRule type="cellIs" dxfId="217" priority="95" operator="lessThan">
      <formula>$Y$2</formula>
    </cfRule>
    <cfRule type="cellIs" dxfId="216" priority="96" operator="greaterThan">
      <formula>$Y$2</formula>
    </cfRule>
  </conditionalFormatting>
  <conditionalFormatting sqref="Z167:Z274">
    <cfRule type="cellIs" dxfId="215" priority="91" operator="equal">
      <formula>$Z$2</formula>
    </cfRule>
    <cfRule type="cellIs" dxfId="214" priority="92" operator="lessThan">
      <formula>$Z$2</formula>
    </cfRule>
    <cfRule type="cellIs" dxfId="213" priority="93" operator="greaterThan">
      <formula>$Z$2</formula>
    </cfRule>
  </conditionalFormatting>
  <conditionalFormatting sqref="AA167:AA274">
    <cfRule type="cellIs" dxfId="212" priority="88" operator="equal">
      <formula>$AA$2</formula>
    </cfRule>
    <cfRule type="cellIs" dxfId="211" priority="89" operator="lessThan">
      <formula>$AA$2</formula>
    </cfRule>
    <cfRule type="cellIs" dxfId="210" priority="90" operator="greaterThan">
      <formula>$AA$2</formula>
    </cfRule>
  </conditionalFormatting>
  <conditionalFormatting sqref="AB167:AB274">
    <cfRule type="cellIs" dxfId="209" priority="85" operator="equal">
      <formula>$AB$2</formula>
    </cfRule>
    <cfRule type="cellIs" dxfId="208" priority="86" operator="lessThan">
      <formula>$AB$2</formula>
    </cfRule>
    <cfRule type="cellIs" dxfId="207" priority="87" operator="greaterThan">
      <formula>$AB$2</formula>
    </cfRule>
  </conditionalFormatting>
  <conditionalFormatting sqref="AC167:AC274">
    <cfRule type="cellIs" dxfId="206" priority="82" operator="equal">
      <formula>$AC$2</formula>
    </cfRule>
    <cfRule type="cellIs" dxfId="205" priority="83" operator="lessThan">
      <formula>$AC$2</formula>
    </cfRule>
    <cfRule type="cellIs" dxfId="204" priority="84" operator="greaterThan">
      <formula>$AC$2</formula>
    </cfRule>
  </conditionalFormatting>
  <conditionalFormatting sqref="AD167:AD274">
    <cfRule type="cellIs" dxfId="203" priority="79" operator="equal">
      <formula>$AD$2</formula>
    </cfRule>
    <cfRule type="cellIs" dxfId="202" priority="80" operator="lessThan">
      <formula>$AD$2</formula>
    </cfRule>
    <cfRule type="cellIs" dxfId="201" priority="81" operator="greaterThan">
      <formula>$AD$2</formula>
    </cfRule>
  </conditionalFormatting>
  <conditionalFormatting sqref="AE167:AE274">
    <cfRule type="cellIs" dxfId="200" priority="76" operator="equal">
      <formula>$AE$2</formula>
    </cfRule>
    <cfRule type="cellIs" dxfId="199" priority="77" operator="lessThan">
      <formula>$AE$2</formula>
    </cfRule>
    <cfRule type="cellIs" dxfId="198" priority="78" operator="greaterThan">
      <formula>$AE$2</formula>
    </cfRule>
  </conditionalFormatting>
  <conditionalFormatting sqref="AF167:AF274">
    <cfRule type="cellIs" dxfId="197" priority="73" operator="equal">
      <formula>$AF$2</formula>
    </cfRule>
    <cfRule type="cellIs" dxfId="196" priority="74" operator="lessThan">
      <formula>$AF$2</formula>
    </cfRule>
    <cfRule type="cellIs" dxfId="195" priority="75" operator="greaterThan">
      <formula>$AF$2</formula>
    </cfRule>
  </conditionalFormatting>
  <conditionalFormatting sqref="AK167:AK274">
    <cfRule type="cellIs" dxfId="194" priority="70" operator="equal">
      <formula>$AK$2</formula>
    </cfRule>
    <cfRule type="cellIs" dxfId="193" priority="71" operator="lessThan">
      <formula>$AK$2</formula>
    </cfRule>
    <cfRule type="cellIs" dxfId="192" priority="72" operator="greaterThan">
      <formula>$AK$2</formula>
    </cfRule>
  </conditionalFormatting>
  <conditionalFormatting sqref="AL167:AL274">
    <cfRule type="cellIs" dxfId="191" priority="67" operator="equal">
      <formula>$AL$2</formula>
    </cfRule>
    <cfRule type="cellIs" dxfId="190" priority="68" operator="lessThan">
      <formula>$AL$2</formula>
    </cfRule>
    <cfRule type="cellIs" dxfId="189" priority="69" operator="greaterThan">
      <formula>$AL$2</formula>
    </cfRule>
  </conditionalFormatting>
  <conditionalFormatting sqref="AM167:AM274">
    <cfRule type="cellIs" dxfId="188" priority="64" operator="equal">
      <formula>$AM$2</formula>
    </cfRule>
    <cfRule type="cellIs" dxfId="187" priority="65" operator="lessThan">
      <formula>$AM$2</formula>
    </cfRule>
    <cfRule type="cellIs" dxfId="186" priority="66" operator="greaterThan">
      <formula>$AM$2</formula>
    </cfRule>
  </conditionalFormatting>
  <conditionalFormatting sqref="AO167:AO274">
    <cfRule type="cellIs" dxfId="185" priority="61" operator="equal">
      <formula>$AO$2</formula>
    </cfRule>
    <cfRule type="cellIs" dxfId="184" priority="62" operator="lessThan">
      <formula>$AO$2</formula>
    </cfRule>
    <cfRule type="cellIs" dxfId="183" priority="63" operator="greaterThan">
      <formula>$AO$2</formula>
    </cfRule>
  </conditionalFormatting>
  <conditionalFormatting sqref="BP167:BP274">
    <cfRule type="cellIs" dxfId="182" priority="58" operator="equal">
      <formula>$BP$2</formula>
    </cfRule>
    <cfRule type="cellIs" dxfId="181" priority="59" operator="lessThan">
      <formula>$BP$2</formula>
    </cfRule>
    <cfRule type="cellIs" dxfId="180" priority="60" operator="greaterThan">
      <formula>$BP$2</formula>
    </cfRule>
  </conditionalFormatting>
  <conditionalFormatting sqref="AN167:AN274">
    <cfRule type="cellIs" dxfId="179" priority="54" operator="equal">
      <formula>$AN$2</formula>
    </cfRule>
    <cfRule type="cellIs" dxfId="178" priority="55" operator="equal">
      <formula>$AN$2</formula>
    </cfRule>
    <cfRule type="cellIs" dxfId="177" priority="56" operator="lessThan">
      <formula>$AN$2</formula>
    </cfRule>
    <cfRule type="cellIs" dxfId="176" priority="57" operator="greaterThan">
      <formula>$AN$2</formula>
    </cfRule>
  </conditionalFormatting>
  <conditionalFormatting sqref="AS167:AT274">
    <cfRule type="cellIs" dxfId="175" priority="52" operator="lessThan">
      <formula>$AR$2</formula>
    </cfRule>
    <cfRule type="cellIs" dxfId="174" priority="53" operator="greaterThan">
      <formula>$AR$2</formula>
    </cfRule>
  </conditionalFormatting>
  <conditionalFormatting sqref="AS167:AT274">
    <cfRule type="cellIs" dxfId="173" priority="51" operator="equal">
      <formula>$AR$2</formula>
    </cfRule>
  </conditionalFormatting>
  <conditionalFormatting sqref="AS167:AS274">
    <cfRule type="cellIs" dxfId="172" priority="48" operator="equal">
      <formula>$AS$2</formula>
    </cfRule>
    <cfRule type="cellIs" dxfId="171" priority="49" operator="lessThan">
      <formula>$AS$2</formula>
    </cfRule>
    <cfRule type="cellIs" dxfId="170" priority="50" operator="greaterThan">
      <formula>$AS$2</formula>
    </cfRule>
  </conditionalFormatting>
  <conditionalFormatting sqref="AT167:AT274">
    <cfRule type="cellIs" dxfId="169" priority="45" operator="equal">
      <formula>$AT$2</formula>
    </cfRule>
    <cfRule type="cellIs" dxfId="168" priority="46" operator="lessThan">
      <formula>$AT$2</formula>
    </cfRule>
    <cfRule type="cellIs" dxfId="167" priority="47" operator="greaterThan">
      <formula>$AT$2</formula>
    </cfRule>
  </conditionalFormatting>
  <conditionalFormatting sqref="BK167:BK274">
    <cfRule type="cellIs" dxfId="166" priority="42" operator="equal">
      <formula>$BK$2</formula>
    </cfRule>
    <cfRule type="cellIs" dxfId="165" priority="43" operator="lessThan">
      <formula>$BK$2</formula>
    </cfRule>
    <cfRule type="cellIs" dxfId="164" priority="44" operator="greaterThan">
      <formula>$BK$2</formula>
    </cfRule>
  </conditionalFormatting>
  <conditionalFormatting sqref="BJ167:BJ274">
    <cfRule type="cellIs" dxfId="163" priority="39" operator="equal">
      <formula>$BJ$2</formula>
    </cfRule>
    <cfRule type="cellIs" dxfId="162" priority="40" operator="lessThan">
      <formula>$BJ$2</formula>
    </cfRule>
    <cfRule type="cellIs" dxfId="161" priority="41" operator="greaterThan">
      <formula>$BJ$2</formula>
    </cfRule>
  </conditionalFormatting>
  <conditionalFormatting sqref="AG167:AG274">
    <cfRule type="cellIs" dxfId="160" priority="36" operator="lessThan">
      <formula>$AG$2</formula>
    </cfRule>
    <cfRule type="cellIs" dxfId="159" priority="37" operator="greaterThan">
      <formula>$AG$2</formula>
    </cfRule>
    <cfRule type="cellIs" dxfId="158" priority="38" operator="equal">
      <formula>$AG$2</formula>
    </cfRule>
  </conditionalFormatting>
  <conditionalFormatting sqref="AH167:AH274">
    <cfRule type="cellIs" dxfId="157" priority="33" operator="lessThan">
      <formula>$AH$2</formula>
    </cfRule>
    <cfRule type="cellIs" dxfId="156" priority="34" operator="greaterThan">
      <formula>$AH$2</formula>
    </cfRule>
    <cfRule type="cellIs" dxfId="155" priority="35" operator="equal">
      <formula>$AH$2</formula>
    </cfRule>
  </conditionalFormatting>
  <conditionalFormatting sqref="AI167:AI274">
    <cfRule type="cellIs" dxfId="154" priority="29" operator="equal">
      <formula>$AI$2</formula>
    </cfRule>
    <cfRule type="cellIs" dxfId="153" priority="30" operator="lessThan">
      <formula>$AI$2</formula>
    </cfRule>
    <cfRule type="cellIs" dxfId="152" priority="31" operator="greaterThan">
      <formula>$AI$2</formula>
    </cfRule>
    <cfRule type="cellIs" dxfId="151" priority="32" operator="equal">
      <formula>$AI$2</formula>
    </cfRule>
  </conditionalFormatting>
  <conditionalFormatting sqref="BN167:BN274">
    <cfRule type="cellIs" dxfId="150" priority="26" operator="equal">
      <formula>$BN$2</formula>
    </cfRule>
    <cfRule type="cellIs" dxfId="149" priority="27" operator="lessThan">
      <formula>$BN$2</formula>
    </cfRule>
    <cfRule type="cellIs" dxfId="148" priority="28" operator="greaterThan">
      <formula>$BN$2</formula>
    </cfRule>
  </conditionalFormatting>
  <conditionalFormatting sqref="BO167:BO274">
    <cfRule type="cellIs" dxfId="147" priority="23" operator="equal">
      <formula>$BO$2</formula>
    </cfRule>
    <cfRule type="cellIs" dxfId="146" priority="24" operator="lessThan">
      <formula>$BO$2</formula>
    </cfRule>
    <cfRule type="cellIs" dxfId="145" priority="25" operator="greaterThan">
      <formula>$BO$2</formula>
    </cfRule>
  </conditionalFormatting>
  <conditionalFormatting sqref="BQ167:BQ274">
    <cfRule type="cellIs" dxfId="144" priority="20" operator="equal">
      <formula>$BQ$2</formula>
    </cfRule>
    <cfRule type="cellIs" dxfId="143" priority="21" operator="lessThan">
      <formula>$BQ$2</formula>
    </cfRule>
    <cfRule type="cellIs" dxfId="142" priority="22" operator="greaterThan">
      <formula>$BQ$2</formula>
    </cfRule>
  </conditionalFormatting>
  <conditionalFormatting sqref="C167:E274">
    <cfRule type="cellIs" dxfId="141" priority="19" operator="equal">
      <formula>$B$2</formula>
    </cfRule>
  </conditionalFormatting>
  <conditionalFormatting sqref="B167:B274">
    <cfRule type="cellIs" dxfId="140" priority="16" operator="equal">
      <formula>$B$2</formula>
    </cfRule>
    <cfRule type="cellIs" dxfId="139" priority="17" operator="lessThan">
      <formula>$B$2</formula>
    </cfRule>
    <cfRule type="cellIs" dxfId="138" priority="18" operator="greaterThan">
      <formula>$B$2</formula>
    </cfRule>
  </conditionalFormatting>
  <conditionalFormatting sqref="C167:C274">
    <cfRule type="cellIs" dxfId="137" priority="13" operator="equal">
      <formula>$C$2</formula>
    </cfRule>
    <cfRule type="cellIs" dxfId="136" priority="14" operator="lessThan">
      <formula>$C$2</formula>
    </cfRule>
    <cfRule type="cellIs" dxfId="135" priority="15" operator="greaterThan">
      <formula>$C$2</formula>
    </cfRule>
  </conditionalFormatting>
  <conditionalFormatting sqref="D167:D274">
    <cfRule type="cellIs" dxfId="134" priority="10" operator="equal">
      <formula>$D$2</formula>
    </cfRule>
    <cfRule type="cellIs" dxfId="133" priority="11" operator="lessThan">
      <formula>$D$2</formula>
    </cfRule>
    <cfRule type="cellIs" dxfId="132" priority="12" operator="greaterThan">
      <formula>$D$2</formula>
    </cfRule>
  </conditionalFormatting>
  <conditionalFormatting sqref="E167:E274">
    <cfRule type="cellIs" dxfId="131" priority="7" operator="equal">
      <formula>$E$2</formula>
    </cfRule>
    <cfRule type="cellIs" dxfId="130" priority="8" operator="lessThan">
      <formula>$E$2</formula>
    </cfRule>
    <cfRule type="cellIs" dxfId="129" priority="9" operator="greaterThan">
      <formula>$E$2</formula>
    </cfRule>
  </conditionalFormatting>
  <conditionalFormatting sqref="BS167:BS274">
    <cfRule type="cellIs" dxfId="128" priority="4" operator="lessThan">
      <formula>$BS$2</formula>
    </cfRule>
    <cfRule type="cellIs" dxfId="127" priority="5" operator="greaterThan">
      <formula>$BS$2</formula>
    </cfRule>
    <cfRule type="cellIs" dxfId="126" priority="6" operator="equal">
      <formula>$BS$2</formula>
    </cfRule>
  </conditionalFormatting>
  <conditionalFormatting sqref="BT167:BT274">
    <cfRule type="cellIs" dxfId="125" priority="1" operator="lessThan">
      <formula>$BT$2</formula>
    </cfRule>
    <cfRule type="cellIs" dxfId="124" priority="2" operator="greaterThan">
      <formula>$BT$2</formula>
    </cfRule>
    <cfRule type="cellIs" dxfId="123" priority="3" operator="equal">
      <formula>$BT$2</formula>
    </cfRule>
  </conditionalFormatting>
  <pageMargins left="0.7" right="0.7" top="0.75" bottom="0.75" header="0.3" footer="0.3"/>
  <pageSetup paperSize="9" orientation="portrait" r:id="rId1"/>
  <ignoredErrors>
    <ignoredError sqref="BB10:BK10 Y10:AA10 B10:V10 AY10 AD10:AV10 W10:X10 AB10:AC10 AZ10:BA10 AW10:AX10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190"/>
  <sheetViews>
    <sheetView zoomScale="85" zoomScaleNormal="85" workbookViewId="0">
      <pane xSplit="1" ySplit="10" topLeftCell="B784" activePane="bottomRight" state="frozen"/>
      <selection pane="topRight" activeCell="B1" sqref="B1"/>
      <selection pane="bottomLeft" activeCell="A9" sqref="A9"/>
      <selection pane="bottomRight" activeCell="B800" sqref="B800"/>
    </sheetView>
  </sheetViews>
  <sheetFormatPr defaultRowHeight="14.5" x14ac:dyDescent="0.35"/>
  <cols>
    <col min="1" max="1" width="13.54296875" style="123" customWidth="1"/>
    <col min="2" max="2" width="15.81640625" style="107" bestFit="1" customWidth="1"/>
    <col min="3" max="3" width="20.54296875" style="34" bestFit="1" customWidth="1"/>
    <col min="4" max="4" width="15.81640625" style="107" bestFit="1" customWidth="1"/>
    <col min="5" max="5" width="20.54296875" style="34" bestFit="1" customWidth="1"/>
    <col min="6" max="6" width="15.81640625" style="108" bestFit="1" customWidth="1"/>
    <col min="7" max="7" width="18" style="33" bestFit="1" customWidth="1"/>
    <col min="8" max="8" width="15.81640625" style="27" bestFit="1" customWidth="1"/>
    <col min="9" max="9" width="18" bestFit="1" customWidth="1"/>
    <col min="10" max="10" width="15.81640625" style="20" bestFit="1" customWidth="1"/>
    <col min="11" max="11" width="18" bestFit="1" customWidth="1"/>
    <col min="12" max="12" width="15.81640625" style="20" bestFit="1" customWidth="1"/>
    <col min="13" max="13" width="18" bestFit="1" customWidth="1"/>
    <col min="14" max="14" width="15.81640625" style="20" bestFit="1" customWidth="1"/>
    <col min="15" max="15" width="18" bestFit="1" customWidth="1"/>
    <col min="16" max="16" width="15.81640625" style="20" bestFit="1" customWidth="1"/>
    <col min="17" max="17" width="18" bestFit="1" customWidth="1"/>
    <col min="18" max="18" width="9.1796875" style="53"/>
  </cols>
  <sheetData>
    <row r="1" spans="1:26" s="42" customFormat="1" ht="12" customHeight="1" thickBot="1" x14ac:dyDescent="0.4">
      <c r="A1" s="127" t="s">
        <v>1967</v>
      </c>
      <c r="B1" s="44">
        <f t="array" ref="B1" ca="1">INDEX(C:C,LARGE(IF(C:C&lt;&gt;"",ROW(C:C)),1))-INDEX(C:C,LARGE(IF(C:C&lt;&gt;"",ROW(C:C)),2))</f>
        <v>21.870000000000005</v>
      </c>
      <c r="C1" s="71">
        <f ca="1">_xll.GetPriceData(B$9,"assessmentdate",$A$2)</f>
        <v>45035.666666666664</v>
      </c>
      <c r="D1" s="44">
        <f t="array" ref="D1" ca="1">INDEX(E:E,LARGE(IF(E:E&lt;&gt;"",ROW(E:E)),1))-INDEX(E:E,LARGE(IF(E:E&lt;&gt;"",ROW(E:E)),2))</f>
        <v>21.870000000000005</v>
      </c>
      <c r="E1" s="71">
        <f ca="1">_xll.GetPriceData(D$9,"assessmentdate",$A$2)</f>
        <v>45035.666666666664</v>
      </c>
      <c r="F1" s="44">
        <f t="array" ref="F1" ca="1">INDEX(G:G,LARGE(IF(G:G&lt;&gt;"",ROW(G:G)),1))-INDEX(G:G,LARGE(IF(G:G&lt;&gt;"",ROW(G:G)),2))</f>
        <v>-2.75</v>
      </c>
      <c r="G1" s="71">
        <f ca="1">_xll.GetPriceData(F$9,"assessmentdate",$A$2)</f>
        <v>45036.803738425922</v>
      </c>
      <c r="H1" s="44">
        <f t="array" ref="H1" ca="1">INDEX(I:I,LARGE(IF(I:I&lt;&gt;"",ROW(I:I)),1))-INDEX(I:I,LARGE(IF(I:I&lt;&gt;"",ROW(I:I)),2))</f>
        <v>-2.8000000000000114</v>
      </c>
      <c r="I1" s="71">
        <f ca="1">_xll.GetPriceData(H$9,"assessmentdate",$A$2)</f>
        <v>45036.803738425922</v>
      </c>
      <c r="J1" s="44">
        <f t="array" ref="J1" ca="1">INDEX(K:K,LARGE(IF(K:K&lt;&gt;"",ROW(K:K)),1))-INDEX(K:K,LARGE(IF(K:K&lt;&gt;"",ROW(K:K)),2))</f>
        <v>1.4599999999999795</v>
      </c>
      <c r="K1" s="71">
        <f ca="1">_xll.GetPriceData(J$9,"assessmentdate",$A$2)</f>
        <v>45036.806192129632</v>
      </c>
      <c r="L1" s="44">
        <f t="array" ref="L1" ca="1">INDEX(M:M,LARGE(IF(M:M&lt;&gt;"",ROW(M:M)),1))-INDEX(M:M,LARGE(IF(M:M&lt;&gt;"",ROW(M:M)),2))</f>
        <v>1.2700000000000102</v>
      </c>
      <c r="M1" s="71">
        <f ca="1">_xll.GetPriceData(L$9,"assessmentdate",$A$2)</f>
        <v>45036.806192129632</v>
      </c>
      <c r="N1" s="44">
        <f t="array" ref="N1" ca="1">INDEX(O:O,LARGE(IF(O:O&lt;&gt;"",ROW(O:O)),1))-INDEX(O:O,LARGE(IF(O:O&lt;&gt;"",ROW(O:O)),2))</f>
        <v>-2</v>
      </c>
      <c r="O1" s="71">
        <f ca="1">_xll.GetPriceData(N$9,"assessmentdate",$A$2)</f>
        <v>45036.806192129632</v>
      </c>
      <c r="P1" s="44">
        <f t="array" ref="P1" ca="1">INDEX(Q:Q,LARGE(IF(Q:Q&lt;&gt;"",ROW(Q:Q)),1))-INDEX(Q:Q,LARGE(IF(Q:Q&lt;&gt;"",ROW(Q:Q)),2))</f>
        <v>-2.0699999999999932</v>
      </c>
      <c r="Q1" s="71">
        <f ca="1">_xll.GetPriceData(P$9,"assessmentdate",$A$2)</f>
        <v>45036.806192129632</v>
      </c>
    </row>
    <row r="2" spans="1:26" s="43" customFormat="1" ht="15.5" thickTop="1" thickBot="1" x14ac:dyDescent="0.4">
      <c r="A2" s="128">
        <f ca="1">TODAY()</f>
        <v>45036</v>
      </c>
      <c r="B2" s="109">
        <f t="array" ref="B2" ca="1">INDEX(C:C,LARGE(IF(C:C&lt;&gt;"",ROW(C:C)),1))</f>
        <v>448.47</v>
      </c>
      <c r="C2" s="56">
        <f ca="1">_xll.GetPriceData(B9,"mid",$A$2)</f>
        <v>425.33</v>
      </c>
      <c r="D2" s="109">
        <f t="array" ref="D2" ca="1">INDEX(E:E,LARGE(IF(E:E&lt;&gt;"",ROW(E:E)),1))</f>
        <v>454.44</v>
      </c>
      <c r="E2" s="56">
        <f ca="1">_xll.GetPriceData(D9,"mid",$A$2)</f>
        <v>429.84</v>
      </c>
      <c r="F2" s="114">
        <f t="array" aca="1" ref="F2" ca="1">INDEX(G:G,LARGE(IF(G:G&lt;&gt;"",ROW(G:G)),1))</f>
        <v>188.85</v>
      </c>
      <c r="G2" s="55">
        <f ca="1">_xll.GetPriceData(F9,"mid",$A$2)</f>
        <v>117.12</v>
      </c>
      <c r="H2" s="45">
        <f t="array" aca="1" ref="H2" ca="1">INDEX(I:I,LARGE(IF(I:I&lt;&gt;"",ROW(I:I)),1))</f>
        <v>222.5</v>
      </c>
      <c r="I2" s="55">
        <f ca="1">_xll.GetPriceData(H9,"mid",$A$2)</f>
        <v>133.30000000000001</v>
      </c>
      <c r="J2" s="45">
        <f t="array" ref="J2" ca="1">INDEX(K:K,LARGE(IF(K:K&lt;&gt;"",ROW(K:K)),1))</f>
        <v>226.79</v>
      </c>
      <c r="K2" s="55">
        <f ca="1">_xll.GetPriceData(J9,"mid",$A$2)</f>
        <v>270</v>
      </c>
      <c r="L2" s="51">
        <f t="array" ref="L2" ca="1">INDEX(M:M,LARGE(IF(M:M&lt;&gt;"",ROW(M:M)),1))</f>
        <v>204.19</v>
      </c>
      <c r="M2" s="55">
        <f ca="1">_xll.GetPriceData(L9,"mid",$A$2)</f>
        <v>239.64</v>
      </c>
      <c r="N2" s="51">
        <f t="array" aca="1" ref="N2" ca="1">INDEX(O:O,LARGE(IF(O:O&lt;&gt;"",ROW(O:O)),1))</f>
        <v>110.78</v>
      </c>
      <c r="O2" s="55">
        <f ca="1">_xll.GetPriceData(N9,"mid",$A$2)</f>
        <v>256.27</v>
      </c>
      <c r="P2" s="51">
        <f t="array" ref="P2" ca="1">INDEX(Q:Q,LARGE(IF(Q:Q&lt;&gt;"",ROW(Q:Q)),1))</f>
        <v>103.87</v>
      </c>
      <c r="Q2" s="55">
        <f ca="1">_xll.GetPriceData(P9,"mid",$A$2)</f>
        <v>233.25</v>
      </c>
    </row>
    <row r="3" spans="1:26" s="40" customFormat="1" ht="15" thickTop="1" x14ac:dyDescent="0.35">
      <c r="A3" s="129" t="s">
        <v>1968</v>
      </c>
      <c r="B3" s="110"/>
      <c r="C3" s="65" t="s">
        <v>23</v>
      </c>
      <c r="D3" s="110"/>
      <c r="E3" s="65" t="s">
        <v>23</v>
      </c>
      <c r="F3" s="69"/>
      <c r="G3" s="67" t="s">
        <v>219</v>
      </c>
      <c r="H3" s="46"/>
      <c r="I3" s="47" t="s">
        <v>219</v>
      </c>
      <c r="J3" s="46"/>
      <c r="K3" s="47" t="s">
        <v>219</v>
      </c>
      <c r="L3" s="46"/>
      <c r="M3" s="47" t="s">
        <v>219</v>
      </c>
      <c r="N3" s="46"/>
      <c r="O3" s="47" t="s">
        <v>219</v>
      </c>
      <c r="P3" s="46"/>
      <c r="Q3" s="47" t="s">
        <v>219</v>
      </c>
      <c r="R3" s="54"/>
    </row>
    <row r="4" spans="1:26" s="40" customFormat="1" x14ac:dyDescent="0.35">
      <c r="A4" s="130"/>
      <c r="B4" s="64"/>
      <c r="C4" s="66" t="s">
        <v>218</v>
      </c>
      <c r="D4" s="64"/>
      <c r="E4" s="66" t="s">
        <v>2100</v>
      </c>
      <c r="F4" s="69"/>
      <c r="G4" s="67" t="s">
        <v>220</v>
      </c>
      <c r="H4" s="46"/>
      <c r="I4" s="47" t="s">
        <v>220</v>
      </c>
      <c r="J4" s="46"/>
      <c r="K4" s="47" t="s">
        <v>223</v>
      </c>
      <c r="L4" s="46"/>
      <c r="M4" s="47" t="s">
        <v>223</v>
      </c>
      <c r="N4" s="46"/>
      <c r="O4" s="47" t="s">
        <v>222</v>
      </c>
      <c r="P4" s="46"/>
      <c r="Q4" s="47" t="s">
        <v>222</v>
      </c>
      <c r="R4" s="54"/>
    </row>
    <row r="5" spans="1:26" s="40" customFormat="1" x14ac:dyDescent="0.35">
      <c r="A5" s="130"/>
      <c r="B5" s="64"/>
      <c r="C5" s="66" t="s">
        <v>48</v>
      </c>
      <c r="D5" s="64"/>
      <c r="E5" s="66" t="s">
        <v>48</v>
      </c>
      <c r="F5" s="69"/>
      <c r="G5" s="67" t="s">
        <v>221</v>
      </c>
      <c r="H5" s="46"/>
      <c r="I5" s="47" t="s">
        <v>1976</v>
      </c>
      <c r="J5" s="46"/>
      <c r="K5" s="47" t="s">
        <v>224</v>
      </c>
      <c r="L5" s="46"/>
      <c r="M5" s="47" t="s">
        <v>225</v>
      </c>
      <c r="N5" s="46"/>
      <c r="O5" s="47" t="s">
        <v>224</v>
      </c>
      <c r="P5" s="46"/>
      <c r="Q5" s="47" t="s">
        <v>225</v>
      </c>
      <c r="R5" s="54"/>
    </row>
    <row r="6" spans="1:26" s="40" customFormat="1" x14ac:dyDescent="0.35">
      <c r="A6" s="131" t="s">
        <v>1987</v>
      </c>
      <c r="B6" s="64"/>
      <c r="C6" s="66" t="s">
        <v>55</v>
      </c>
      <c r="D6" s="64"/>
      <c r="E6" s="66" t="s">
        <v>55</v>
      </c>
      <c r="F6" s="69"/>
      <c r="G6" s="67" t="s">
        <v>55</v>
      </c>
      <c r="H6" s="46"/>
      <c r="I6" s="47" t="s">
        <v>55</v>
      </c>
      <c r="J6" s="46"/>
      <c r="K6" s="47" t="s">
        <v>55</v>
      </c>
      <c r="L6" s="46"/>
      <c r="M6" s="47" t="s">
        <v>55</v>
      </c>
      <c r="N6" s="46"/>
      <c r="O6" s="47" t="s">
        <v>56</v>
      </c>
      <c r="P6" s="46"/>
      <c r="Q6" s="47" t="s">
        <v>56</v>
      </c>
      <c r="R6" s="54"/>
    </row>
    <row r="7" spans="1:26" s="40" customFormat="1" x14ac:dyDescent="0.35">
      <c r="A7" s="131" t="s">
        <v>1986</v>
      </c>
      <c r="B7" s="64"/>
      <c r="C7" s="66" t="s">
        <v>22</v>
      </c>
      <c r="D7" s="64"/>
      <c r="E7" s="66" t="s">
        <v>22</v>
      </c>
      <c r="F7" s="69"/>
      <c r="G7" s="67" t="s">
        <v>22</v>
      </c>
      <c r="H7" s="46"/>
      <c r="I7" s="47" t="s">
        <v>22</v>
      </c>
      <c r="J7" s="46"/>
      <c r="K7" s="47" t="s">
        <v>22</v>
      </c>
      <c r="L7" s="46"/>
      <c r="M7" s="47" t="s">
        <v>22</v>
      </c>
      <c r="N7" s="46"/>
      <c r="O7" s="47" t="s">
        <v>22</v>
      </c>
      <c r="P7" s="46"/>
      <c r="Q7" s="47" t="s">
        <v>22</v>
      </c>
      <c r="R7" s="54"/>
    </row>
    <row r="8" spans="1:26" s="40" customFormat="1" x14ac:dyDescent="0.35">
      <c r="A8" s="130"/>
      <c r="B8" s="64"/>
      <c r="C8" s="67" t="s">
        <v>68</v>
      </c>
      <c r="D8" s="64"/>
      <c r="E8" s="67" t="s">
        <v>68</v>
      </c>
      <c r="F8" s="69"/>
      <c r="G8" s="67" t="s">
        <v>231</v>
      </c>
      <c r="H8" s="46"/>
      <c r="I8" s="47" t="s">
        <v>231</v>
      </c>
      <c r="J8" s="46"/>
      <c r="K8" s="47" t="s">
        <v>232</v>
      </c>
      <c r="L8" s="46"/>
      <c r="M8" s="47" t="s">
        <v>232</v>
      </c>
      <c r="N8" s="46"/>
      <c r="O8" s="47" t="s">
        <v>232</v>
      </c>
      <c r="P8" s="46"/>
      <c r="Q8" s="47" t="s">
        <v>232</v>
      </c>
      <c r="R8" s="54"/>
    </row>
    <row r="9" spans="1:26" s="40" customFormat="1" x14ac:dyDescent="0.35">
      <c r="A9" s="130"/>
      <c r="B9" s="111" t="s">
        <v>177</v>
      </c>
      <c r="C9" s="67"/>
      <c r="D9" s="111" t="s">
        <v>2089</v>
      </c>
      <c r="E9" s="67"/>
      <c r="F9" s="115" t="s">
        <v>226</v>
      </c>
      <c r="G9" s="67"/>
      <c r="H9" s="48" t="s">
        <v>690</v>
      </c>
      <c r="I9" s="47"/>
      <c r="J9" s="48" t="s">
        <v>229</v>
      </c>
      <c r="K9" s="47"/>
      <c r="L9" s="48" t="s">
        <v>230</v>
      </c>
      <c r="M9" s="47"/>
      <c r="N9" s="48" t="s">
        <v>227</v>
      </c>
      <c r="O9" s="47"/>
      <c r="P9" s="48" t="s">
        <v>228</v>
      </c>
      <c r="Q9" s="47"/>
      <c r="R9" s="54"/>
    </row>
    <row r="10" spans="1:26" s="40" customFormat="1" ht="15" thickBot="1" x14ac:dyDescent="0.4">
      <c r="A10" s="132" t="s">
        <v>1970</v>
      </c>
      <c r="B10" s="112" t="str">
        <f>_xll.GetPriceDataHistory($B$9,"23/4/2018",,,"A","date")</f>
        <v>date</v>
      </c>
      <c r="C10" s="68" t="str">
        <f>_xll.GetPriceDataHistory($B$9,"23/4/2018",,,"A","Mid")</f>
        <v>Mid</v>
      </c>
      <c r="D10" s="112" t="str">
        <f>_xll.GetPriceDataHistory($D$9,"23/4/2018",,,"A","date")</f>
        <v>date</v>
      </c>
      <c r="E10" s="68" t="str">
        <f>_xll.GetPriceDataHistory($D$9,"23/4/2018",,,"A","Mid")</f>
        <v>Mid</v>
      </c>
      <c r="F10" s="116" t="str">
        <f>_xll.GetPriceDataHistory(F$9,"23/4/2018",,,"A","date")</f>
        <v>date</v>
      </c>
      <c r="G10" s="68" t="str">
        <f>_xll.GetPriceDataHistory(F$9,"23/4/2018",,,"A","Mid")</f>
        <v>Mid</v>
      </c>
      <c r="H10" s="49" t="str">
        <f>_xll.GetPriceDataHistory(H$9,"23/4/2018",,,"A","date")</f>
        <v>date</v>
      </c>
      <c r="I10" s="50" t="str">
        <f>_xll.GetPriceDataHistory(H$9,"23/4/2018",,,"A","Mid")</f>
        <v>Mid</v>
      </c>
      <c r="J10" s="49" t="str">
        <f>_xll.GetPriceDataHistory(J$9,"23/4/2018",,,"A","date")</f>
        <v>date</v>
      </c>
      <c r="K10" s="50" t="str">
        <f>_xll.GetPriceDataHistory(J$9,"23/4/2018",,,"A","Mid")</f>
        <v>Mid</v>
      </c>
      <c r="L10" s="49" t="str">
        <f>_xll.GetPriceDataHistory(L$9,"23/4/2018",,,"A","date")</f>
        <v>date</v>
      </c>
      <c r="M10" s="50" t="str">
        <f>_xll.GetPriceDataHistory(L$9,"23/4/2018",,,"A","Mid")</f>
        <v>Mid</v>
      </c>
      <c r="N10" s="49" t="str">
        <f>_xll.GetPriceDataHistory(N$9,"23/4/2018",,,"A","date")</f>
        <v>date</v>
      </c>
      <c r="O10" s="50" t="str">
        <f>_xll.GetPriceDataHistory(N$9,"23/4/2018",,,"A","Mid")</f>
        <v>Mid</v>
      </c>
      <c r="P10" s="49" t="str">
        <f>_xll.GetPriceDataHistory(P$9,"23/4/2018",,,"A","date")</f>
        <v>date</v>
      </c>
      <c r="Q10" s="50" t="str">
        <f>_xll.GetPriceDataHistory(P$9,"23/4/2018",,,"A","Mid")</f>
        <v>Mid</v>
      </c>
      <c r="R10" s="54"/>
    </row>
    <row r="11" spans="1:26" x14ac:dyDescent="0.35">
      <c r="A11" s="133">
        <f t="shared" ref="A11:A74" si="0">B11</f>
        <v>43213</v>
      </c>
      <c r="B11" s="76">
        <v>43213</v>
      </c>
      <c r="C11" s="61">
        <v>342.64</v>
      </c>
      <c r="D11" s="76">
        <v>43213</v>
      </c>
      <c r="E11" s="61">
        <v>351.47</v>
      </c>
      <c r="F11" s="75">
        <v>43213</v>
      </c>
      <c r="G11" s="61">
        <v>67.67</v>
      </c>
      <c r="H11" s="75">
        <v>43213</v>
      </c>
      <c r="I11" s="59">
        <v>85.6</v>
      </c>
      <c r="J11" s="76">
        <v>43213</v>
      </c>
      <c r="K11" s="59">
        <v>184.35</v>
      </c>
      <c r="L11" s="76">
        <v>43213</v>
      </c>
      <c r="M11" s="59">
        <v>182.57</v>
      </c>
      <c r="N11" s="76">
        <v>43213</v>
      </c>
      <c r="O11" s="59">
        <v>181.86</v>
      </c>
      <c r="P11" s="76">
        <v>43213</v>
      </c>
      <c r="Q11" s="59">
        <v>179.4</v>
      </c>
      <c r="Y11" s="123"/>
      <c r="Z11" s="59"/>
    </row>
    <row r="12" spans="1:26" x14ac:dyDescent="0.35">
      <c r="A12" s="133">
        <f t="shared" si="0"/>
        <v>43214</v>
      </c>
      <c r="B12" s="76">
        <v>43214</v>
      </c>
      <c r="C12" s="61">
        <v>342.6</v>
      </c>
      <c r="D12" s="76">
        <v>43214</v>
      </c>
      <c r="E12" s="61">
        <v>351.46</v>
      </c>
      <c r="F12" s="75">
        <v>43214</v>
      </c>
      <c r="G12" s="61">
        <v>67.260000000000005</v>
      </c>
      <c r="H12" s="75">
        <v>43214</v>
      </c>
      <c r="I12" s="59">
        <v>85.3</v>
      </c>
      <c r="J12" s="76">
        <v>43214</v>
      </c>
      <c r="K12" s="59">
        <v>183.77</v>
      </c>
      <c r="L12" s="76">
        <v>43214</v>
      </c>
      <c r="M12" s="59">
        <v>173.9</v>
      </c>
      <c r="N12" s="76">
        <v>43214</v>
      </c>
      <c r="O12" s="59">
        <v>176.94</v>
      </c>
      <c r="P12" s="76">
        <v>43214</v>
      </c>
      <c r="Q12" s="59">
        <v>172.42</v>
      </c>
      <c r="Y12" s="123"/>
      <c r="Z12" s="59"/>
    </row>
    <row r="13" spans="1:26" x14ac:dyDescent="0.35">
      <c r="A13" s="133">
        <f t="shared" si="0"/>
        <v>43215</v>
      </c>
      <c r="B13" s="76">
        <v>43215</v>
      </c>
      <c r="C13" s="61">
        <v>341.07</v>
      </c>
      <c r="D13" s="76">
        <v>43215</v>
      </c>
      <c r="E13" s="61">
        <v>349.67</v>
      </c>
      <c r="F13" s="75">
        <v>43215</v>
      </c>
      <c r="G13" s="61">
        <v>66.38</v>
      </c>
      <c r="H13" s="75">
        <v>43215</v>
      </c>
      <c r="I13" s="59">
        <v>84.7</v>
      </c>
      <c r="J13" s="76">
        <v>43215</v>
      </c>
      <c r="K13" s="59">
        <v>181.27</v>
      </c>
      <c r="L13" s="76">
        <v>43215</v>
      </c>
      <c r="M13" s="59">
        <v>173.9</v>
      </c>
      <c r="N13" s="76">
        <v>43215</v>
      </c>
      <c r="O13" s="59">
        <v>176.94</v>
      </c>
      <c r="P13" s="76">
        <v>43215</v>
      </c>
      <c r="Q13" s="59">
        <v>174.19</v>
      </c>
      <c r="Y13" s="123"/>
      <c r="Z13" s="59"/>
    </row>
    <row r="14" spans="1:26" x14ac:dyDescent="0.35">
      <c r="A14" s="133">
        <f t="shared" si="0"/>
        <v>43216</v>
      </c>
      <c r="B14" s="76">
        <v>43216</v>
      </c>
      <c r="C14" s="61">
        <v>340.81</v>
      </c>
      <c r="D14" s="76">
        <v>43216</v>
      </c>
      <c r="E14" s="61">
        <v>350.3</v>
      </c>
      <c r="F14" s="75">
        <v>43216</v>
      </c>
      <c r="G14" s="61">
        <v>66.28</v>
      </c>
      <c r="H14" s="75">
        <v>43216</v>
      </c>
      <c r="I14" s="59">
        <v>84.6</v>
      </c>
      <c r="J14" s="76">
        <v>43216</v>
      </c>
      <c r="K14" s="59">
        <v>181.19</v>
      </c>
      <c r="L14" s="76">
        <v>43216</v>
      </c>
      <c r="M14" s="59">
        <v>173.9</v>
      </c>
      <c r="N14" s="76">
        <v>43216</v>
      </c>
      <c r="O14" s="59">
        <v>172.56</v>
      </c>
      <c r="P14" s="76">
        <v>43216</v>
      </c>
      <c r="Q14" s="59">
        <v>162.75</v>
      </c>
      <c r="Y14" s="123"/>
      <c r="Z14" s="59"/>
    </row>
    <row r="15" spans="1:26" x14ac:dyDescent="0.35">
      <c r="A15" s="133">
        <f t="shared" si="0"/>
        <v>43217</v>
      </c>
      <c r="B15" s="76">
        <v>43217</v>
      </c>
      <c r="C15" s="61">
        <v>343.55</v>
      </c>
      <c r="D15" s="76">
        <v>43217</v>
      </c>
      <c r="E15" s="61">
        <v>352.83</v>
      </c>
      <c r="F15" s="75">
        <v>43217</v>
      </c>
      <c r="G15" s="61">
        <v>65.680000000000007</v>
      </c>
      <c r="H15" s="75">
        <v>43217</v>
      </c>
      <c r="I15" s="59">
        <v>84.2</v>
      </c>
      <c r="J15" s="76">
        <v>43217</v>
      </c>
      <c r="K15" s="59">
        <v>183.23</v>
      </c>
      <c r="L15" s="76">
        <v>43217</v>
      </c>
      <c r="M15" s="59">
        <v>173.9</v>
      </c>
      <c r="N15" s="76">
        <v>43217</v>
      </c>
      <c r="O15" s="59">
        <v>172.56</v>
      </c>
      <c r="P15" s="76">
        <v>43217</v>
      </c>
      <c r="Q15" s="59">
        <v>162.75</v>
      </c>
      <c r="Y15" s="123"/>
      <c r="Z15" s="59"/>
    </row>
    <row r="16" spans="1:26" x14ac:dyDescent="0.35">
      <c r="A16" s="133">
        <f t="shared" si="0"/>
        <v>43220</v>
      </c>
      <c r="B16" s="76">
        <v>43220</v>
      </c>
      <c r="C16" s="61">
        <v>345.23</v>
      </c>
      <c r="D16" s="76">
        <v>43220</v>
      </c>
      <c r="E16" s="61">
        <v>355.52</v>
      </c>
      <c r="F16" s="75">
        <v>43220</v>
      </c>
      <c r="G16" s="61">
        <v>65.430000000000007</v>
      </c>
      <c r="H16" s="75">
        <v>43220</v>
      </c>
      <c r="I16" s="59">
        <v>84.2</v>
      </c>
      <c r="J16" s="76">
        <v>43220</v>
      </c>
      <c r="K16" s="59">
        <v>182.38</v>
      </c>
      <c r="L16" s="76">
        <v>43220</v>
      </c>
      <c r="M16" s="59">
        <v>173.9</v>
      </c>
      <c r="N16" s="76">
        <v>43220</v>
      </c>
      <c r="O16" s="59">
        <v>175.83</v>
      </c>
      <c r="P16" s="76">
        <v>43220</v>
      </c>
      <c r="Q16" s="59">
        <v>162.75</v>
      </c>
      <c r="Y16" s="123"/>
      <c r="Z16" s="59"/>
    </row>
    <row r="17" spans="1:26" x14ac:dyDescent="0.35">
      <c r="A17" s="133">
        <f t="shared" si="0"/>
        <v>43221</v>
      </c>
      <c r="B17" s="76">
        <v>43221</v>
      </c>
      <c r="C17" s="61">
        <v>345.65</v>
      </c>
      <c r="D17" s="76">
        <v>43221</v>
      </c>
      <c r="E17" s="61">
        <v>355</v>
      </c>
      <c r="F17" s="75">
        <v>43221</v>
      </c>
      <c r="G17" s="61">
        <v>65.430000000000007</v>
      </c>
      <c r="H17" s="75">
        <v>43221</v>
      </c>
      <c r="I17" s="59">
        <v>84.2</v>
      </c>
      <c r="J17" s="76">
        <v>43221</v>
      </c>
      <c r="K17" s="59">
        <v>182.38</v>
      </c>
      <c r="L17" s="76">
        <v>43221</v>
      </c>
      <c r="M17" s="59">
        <v>173.9</v>
      </c>
      <c r="N17" s="76">
        <v>43221</v>
      </c>
      <c r="O17" s="59">
        <v>175.83</v>
      </c>
      <c r="P17" s="76">
        <v>43221</v>
      </c>
      <c r="Q17" s="59">
        <v>162.75</v>
      </c>
      <c r="Y17" s="123"/>
      <c r="Z17" s="59"/>
    </row>
    <row r="18" spans="1:26" x14ac:dyDescent="0.35">
      <c r="A18" s="133">
        <f t="shared" si="0"/>
        <v>43222</v>
      </c>
      <c r="B18" s="76">
        <v>43222</v>
      </c>
      <c r="C18" s="61">
        <v>346.13</v>
      </c>
      <c r="D18" s="76">
        <v>43222</v>
      </c>
      <c r="E18" s="61">
        <v>356.36</v>
      </c>
      <c r="F18" s="75">
        <v>43222</v>
      </c>
      <c r="G18" s="61">
        <v>66.98</v>
      </c>
      <c r="H18" s="75">
        <v>43222</v>
      </c>
      <c r="I18" s="59">
        <v>85.3</v>
      </c>
      <c r="J18" s="76">
        <v>43222</v>
      </c>
      <c r="K18" s="59">
        <v>182.38</v>
      </c>
      <c r="L18" s="76">
        <v>43222</v>
      </c>
      <c r="M18" s="59">
        <v>173.9</v>
      </c>
      <c r="N18" s="76">
        <v>43222</v>
      </c>
      <c r="O18" s="59">
        <v>175.83</v>
      </c>
      <c r="P18" s="76">
        <v>43222</v>
      </c>
      <c r="Q18" s="59">
        <v>162.75</v>
      </c>
      <c r="Y18" s="123"/>
      <c r="Z18" s="59"/>
    </row>
    <row r="19" spans="1:26" x14ac:dyDescent="0.35">
      <c r="A19" s="133">
        <f t="shared" si="0"/>
        <v>43223</v>
      </c>
      <c r="B19" s="76">
        <v>43223</v>
      </c>
      <c r="C19" s="61">
        <v>346.13</v>
      </c>
      <c r="D19" s="76">
        <v>43223</v>
      </c>
      <c r="E19" s="61">
        <v>356.36</v>
      </c>
      <c r="F19" s="75">
        <v>43223</v>
      </c>
      <c r="G19" s="61">
        <v>66.87</v>
      </c>
      <c r="H19" s="75">
        <v>43223</v>
      </c>
      <c r="I19" s="59">
        <v>85.3</v>
      </c>
      <c r="J19" s="76">
        <v>43223</v>
      </c>
      <c r="K19" s="59">
        <v>190.19</v>
      </c>
      <c r="L19" s="76">
        <v>43223</v>
      </c>
      <c r="M19" s="59">
        <v>173.9</v>
      </c>
      <c r="N19" s="76">
        <v>43223</v>
      </c>
      <c r="O19" s="59">
        <v>175.83</v>
      </c>
      <c r="P19" s="76">
        <v>43223</v>
      </c>
      <c r="Q19" s="59">
        <v>162.75</v>
      </c>
      <c r="Y19" s="123"/>
      <c r="Z19" s="59"/>
    </row>
    <row r="20" spans="1:26" x14ac:dyDescent="0.35">
      <c r="A20" s="133">
        <f t="shared" si="0"/>
        <v>43224</v>
      </c>
      <c r="B20" s="76">
        <v>43224</v>
      </c>
      <c r="C20" s="61">
        <v>345.64</v>
      </c>
      <c r="D20" s="76">
        <v>43224</v>
      </c>
      <c r="E20" s="61">
        <v>355.93</v>
      </c>
      <c r="F20" s="75">
        <v>43224</v>
      </c>
      <c r="G20" s="61">
        <v>66.28</v>
      </c>
      <c r="H20" s="75">
        <v>43224</v>
      </c>
      <c r="I20" s="59">
        <v>84.9</v>
      </c>
      <c r="J20" s="76">
        <v>43224</v>
      </c>
      <c r="K20" s="59">
        <v>190.19</v>
      </c>
      <c r="L20" s="76">
        <v>43224</v>
      </c>
      <c r="M20" s="59">
        <v>175.87</v>
      </c>
      <c r="N20" s="76">
        <v>43224</v>
      </c>
      <c r="O20" s="59">
        <v>179.14</v>
      </c>
      <c r="P20" s="76">
        <v>43224</v>
      </c>
      <c r="Q20" s="59">
        <v>167.36</v>
      </c>
      <c r="Y20" s="123"/>
      <c r="Z20" s="59"/>
    </row>
    <row r="21" spans="1:26" x14ac:dyDescent="0.35">
      <c r="A21" s="133">
        <f t="shared" si="0"/>
        <v>43227</v>
      </c>
      <c r="B21" s="76">
        <v>43227</v>
      </c>
      <c r="C21" s="61">
        <v>345.64</v>
      </c>
      <c r="D21" s="76">
        <v>43227</v>
      </c>
      <c r="E21" s="61">
        <v>355.93</v>
      </c>
      <c r="F21" s="75">
        <v>43227</v>
      </c>
      <c r="G21" s="61">
        <v>67.260000000000005</v>
      </c>
      <c r="H21" s="75">
        <v>43227</v>
      </c>
      <c r="I21" s="59">
        <v>85.3</v>
      </c>
      <c r="J21" s="76">
        <v>43227</v>
      </c>
      <c r="K21" s="59">
        <v>190.62</v>
      </c>
      <c r="L21" s="76">
        <v>43227</v>
      </c>
      <c r="M21" s="59">
        <v>175.87</v>
      </c>
      <c r="N21" s="76">
        <v>43227</v>
      </c>
      <c r="O21" s="59">
        <v>179.14</v>
      </c>
      <c r="P21" s="76">
        <v>43227</v>
      </c>
      <c r="Q21" s="59">
        <v>167.36</v>
      </c>
      <c r="Y21" s="123"/>
      <c r="Z21" s="59"/>
    </row>
    <row r="22" spans="1:26" x14ac:dyDescent="0.35">
      <c r="A22" s="133">
        <f t="shared" si="0"/>
        <v>43228</v>
      </c>
      <c r="B22" s="76">
        <v>43228</v>
      </c>
      <c r="C22" s="61">
        <v>346.25</v>
      </c>
      <c r="D22" s="76">
        <v>43228</v>
      </c>
      <c r="E22" s="61">
        <v>354.93</v>
      </c>
      <c r="F22" s="75">
        <v>43228</v>
      </c>
      <c r="G22" s="61">
        <v>66.8</v>
      </c>
      <c r="H22" s="75">
        <v>43228</v>
      </c>
      <c r="I22" s="59">
        <v>85.2</v>
      </c>
      <c r="J22" s="76">
        <v>43228</v>
      </c>
      <c r="K22" s="59">
        <v>192.41</v>
      </c>
      <c r="L22" s="76">
        <v>43228</v>
      </c>
      <c r="M22" s="59">
        <v>175.87</v>
      </c>
      <c r="N22" s="76">
        <v>43228</v>
      </c>
      <c r="O22" s="59">
        <v>186.44</v>
      </c>
      <c r="P22" s="76">
        <v>43228</v>
      </c>
      <c r="Q22" s="59">
        <v>167.36</v>
      </c>
      <c r="Y22" s="123"/>
      <c r="Z22" s="59"/>
    </row>
    <row r="23" spans="1:26" x14ac:dyDescent="0.35">
      <c r="A23" s="133">
        <f t="shared" si="0"/>
        <v>43229</v>
      </c>
      <c r="B23" s="76">
        <v>43229</v>
      </c>
      <c r="C23" s="61">
        <v>346.35</v>
      </c>
      <c r="D23" s="76">
        <v>43229</v>
      </c>
      <c r="E23" s="61">
        <v>355.05</v>
      </c>
      <c r="F23" s="75">
        <v>43229</v>
      </c>
      <c r="G23" s="61">
        <v>66.459999999999994</v>
      </c>
      <c r="H23" s="75">
        <v>43229</v>
      </c>
      <c r="I23" s="59">
        <v>85.2</v>
      </c>
      <c r="J23" s="76">
        <v>43229</v>
      </c>
      <c r="K23" s="59">
        <v>194.95</v>
      </c>
      <c r="L23" s="76">
        <v>43229</v>
      </c>
      <c r="M23" s="59">
        <v>180</v>
      </c>
      <c r="N23" s="76">
        <v>43229</v>
      </c>
      <c r="O23" s="59">
        <v>188.73</v>
      </c>
      <c r="P23" s="76">
        <v>43229</v>
      </c>
      <c r="Q23" s="59">
        <v>173.6</v>
      </c>
      <c r="Y23" s="123"/>
      <c r="Z23" s="59"/>
    </row>
    <row r="24" spans="1:26" x14ac:dyDescent="0.35">
      <c r="A24" s="133">
        <f t="shared" si="0"/>
        <v>43230</v>
      </c>
      <c r="B24" s="76">
        <v>43230</v>
      </c>
      <c r="C24" s="61">
        <v>346.36</v>
      </c>
      <c r="D24" s="76">
        <v>43230</v>
      </c>
      <c r="E24" s="61">
        <v>355.28</v>
      </c>
      <c r="F24" s="75">
        <v>43230</v>
      </c>
      <c r="G24" s="61">
        <v>66.83</v>
      </c>
      <c r="H24" s="75">
        <v>43230</v>
      </c>
      <c r="I24" s="59">
        <v>85.2</v>
      </c>
      <c r="J24" s="76">
        <v>43230</v>
      </c>
      <c r="K24" s="59">
        <v>194.95</v>
      </c>
      <c r="L24" s="76">
        <v>43230</v>
      </c>
      <c r="M24" s="59">
        <v>180</v>
      </c>
      <c r="N24" s="76">
        <v>43230</v>
      </c>
      <c r="O24" s="59">
        <v>188.73</v>
      </c>
      <c r="P24" s="76">
        <v>43230</v>
      </c>
      <c r="Q24" s="59">
        <v>173.6</v>
      </c>
      <c r="Y24" s="123"/>
      <c r="Z24" s="59"/>
    </row>
    <row r="25" spans="1:26" x14ac:dyDescent="0.35">
      <c r="A25" s="133">
        <f t="shared" si="0"/>
        <v>43231</v>
      </c>
      <c r="B25" s="76">
        <v>43231</v>
      </c>
      <c r="C25" s="61">
        <v>346.31</v>
      </c>
      <c r="D25" s="76">
        <v>43231</v>
      </c>
      <c r="E25" s="61">
        <v>355.03</v>
      </c>
      <c r="F25" s="75">
        <v>43231</v>
      </c>
      <c r="G25" s="61">
        <v>67.42</v>
      </c>
      <c r="H25" s="75">
        <v>43231</v>
      </c>
      <c r="I25" s="59">
        <v>86.1</v>
      </c>
      <c r="J25" s="76">
        <v>43231</v>
      </c>
      <c r="K25" s="59">
        <v>194.77</v>
      </c>
      <c r="L25" s="76">
        <v>43231</v>
      </c>
      <c r="M25" s="59">
        <v>180</v>
      </c>
      <c r="N25" s="76">
        <v>43231</v>
      </c>
      <c r="O25" s="59">
        <v>184.03</v>
      </c>
      <c r="P25" s="76">
        <v>43231</v>
      </c>
      <c r="Q25" s="59">
        <v>173.6</v>
      </c>
      <c r="Y25" s="123"/>
      <c r="Z25" s="59"/>
    </row>
    <row r="26" spans="1:26" x14ac:dyDescent="0.35">
      <c r="A26" s="133">
        <f t="shared" si="0"/>
        <v>43234</v>
      </c>
      <c r="B26" s="76">
        <v>43234</v>
      </c>
      <c r="C26" s="61">
        <v>346.46</v>
      </c>
      <c r="D26" s="76">
        <v>43234</v>
      </c>
      <c r="E26" s="61">
        <v>355.19</v>
      </c>
      <c r="F26" s="75">
        <v>43234</v>
      </c>
      <c r="G26" s="61">
        <v>68.930000000000007</v>
      </c>
      <c r="H26" s="75">
        <v>43234</v>
      </c>
      <c r="I26" s="59">
        <v>87.2</v>
      </c>
      <c r="J26" s="76">
        <v>43234</v>
      </c>
      <c r="K26" s="59">
        <v>193.49</v>
      </c>
      <c r="L26" s="76">
        <v>43234</v>
      </c>
      <c r="M26" s="59">
        <v>180</v>
      </c>
      <c r="N26" s="76">
        <v>43234</v>
      </c>
      <c r="O26" s="59">
        <v>183</v>
      </c>
      <c r="P26" s="76">
        <v>43234</v>
      </c>
      <c r="Q26" s="59">
        <v>173.6</v>
      </c>
      <c r="Y26" s="123"/>
      <c r="Z26" s="59"/>
    </row>
    <row r="27" spans="1:26" x14ac:dyDescent="0.35">
      <c r="A27" s="133">
        <f t="shared" si="0"/>
        <v>43235</v>
      </c>
      <c r="B27" s="76">
        <v>43235</v>
      </c>
      <c r="C27" s="61">
        <v>345.44</v>
      </c>
      <c r="D27" s="76">
        <v>43235</v>
      </c>
      <c r="E27" s="61">
        <v>353.87</v>
      </c>
      <c r="F27" s="75">
        <v>43235</v>
      </c>
      <c r="G27" s="61">
        <v>67.28</v>
      </c>
      <c r="H27" s="75">
        <v>43235</v>
      </c>
      <c r="I27" s="59">
        <v>86.3</v>
      </c>
      <c r="J27" s="76">
        <v>43235</v>
      </c>
      <c r="K27" s="59">
        <v>193.49</v>
      </c>
      <c r="L27" s="76">
        <v>43235</v>
      </c>
      <c r="M27" s="59">
        <v>180</v>
      </c>
      <c r="N27" s="76">
        <v>43235</v>
      </c>
      <c r="O27" s="59">
        <v>183</v>
      </c>
      <c r="P27" s="76">
        <v>43235</v>
      </c>
      <c r="Q27" s="59">
        <v>173.6</v>
      </c>
      <c r="Y27" s="123"/>
      <c r="Z27" s="59"/>
    </row>
    <row r="28" spans="1:26" x14ac:dyDescent="0.35">
      <c r="A28" s="133">
        <f t="shared" si="0"/>
        <v>43236</v>
      </c>
      <c r="B28" s="76">
        <v>43236</v>
      </c>
      <c r="C28" s="61">
        <v>345.74</v>
      </c>
      <c r="D28" s="76">
        <v>43236</v>
      </c>
      <c r="E28" s="61">
        <v>354.32</v>
      </c>
      <c r="F28" s="75">
        <v>43236</v>
      </c>
      <c r="G28" s="61">
        <v>68.03</v>
      </c>
      <c r="H28" s="75">
        <v>43236</v>
      </c>
      <c r="I28" s="59">
        <v>86.2</v>
      </c>
      <c r="J28" s="76">
        <v>43236</v>
      </c>
      <c r="K28" s="59">
        <v>193.49</v>
      </c>
      <c r="L28" s="76">
        <v>43236</v>
      </c>
      <c r="M28" s="59">
        <v>180</v>
      </c>
      <c r="N28" s="76">
        <v>43236</v>
      </c>
      <c r="O28" s="59">
        <v>183</v>
      </c>
      <c r="P28" s="76">
        <v>43236</v>
      </c>
      <c r="Q28" s="59">
        <v>173.6</v>
      </c>
      <c r="Y28" s="123"/>
      <c r="Z28" s="59"/>
    </row>
    <row r="29" spans="1:26" x14ac:dyDescent="0.35">
      <c r="A29" s="133">
        <f t="shared" si="0"/>
        <v>43237</v>
      </c>
      <c r="B29" s="76">
        <v>43237</v>
      </c>
      <c r="C29" s="61">
        <v>338.82</v>
      </c>
      <c r="D29" s="76">
        <v>43237</v>
      </c>
      <c r="E29" s="61">
        <v>347.96</v>
      </c>
      <c r="F29" s="75">
        <v>43237</v>
      </c>
      <c r="G29" s="61">
        <v>67.489999999999995</v>
      </c>
      <c r="H29" s="75">
        <v>43237</v>
      </c>
      <c r="I29" s="59">
        <v>86.4</v>
      </c>
      <c r="J29" s="76">
        <v>43237</v>
      </c>
      <c r="K29" s="59">
        <v>193.49</v>
      </c>
      <c r="L29" s="76">
        <v>43237</v>
      </c>
      <c r="M29" s="59">
        <v>180</v>
      </c>
      <c r="N29" s="76">
        <v>43237</v>
      </c>
      <c r="O29" s="59">
        <v>183</v>
      </c>
      <c r="P29" s="76">
        <v>43237</v>
      </c>
      <c r="Q29" s="59">
        <v>173.6</v>
      </c>
      <c r="Y29" s="123"/>
      <c r="Z29" s="59"/>
    </row>
    <row r="30" spans="1:26" x14ac:dyDescent="0.35">
      <c r="A30" s="133">
        <f t="shared" si="0"/>
        <v>43238</v>
      </c>
      <c r="B30" s="76">
        <v>43238</v>
      </c>
      <c r="C30" s="61">
        <v>338.16</v>
      </c>
      <c r="D30" s="76">
        <v>43238</v>
      </c>
      <c r="E30" s="61">
        <v>347.27</v>
      </c>
      <c r="F30" s="75">
        <v>43238</v>
      </c>
      <c r="G30" s="61">
        <v>66.92</v>
      </c>
      <c r="H30" s="75">
        <v>43238</v>
      </c>
      <c r="I30" s="59">
        <v>85.8</v>
      </c>
      <c r="J30" s="76">
        <v>43238</v>
      </c>
      <c r="K30" s="59">
        <v>193.51</v>
      </c>
      <c r="L30" s="76">
        <v>43238</v>
      </c>
      <c r="M30" s="59">
        <v>180</v>
      </c>
      <c r="N30" s="76">
        <v>43238</v>
      </c>
      <c r="O30" s="59">
        <v>183</v>
      </c>
      <c r="P30" s="76">
        <v>43238</v>
      </c>
      <c r="Q30" s="59">
        <v>173.6</v>
      </c>
      <c r="Y30" s="123"/>
      <c r="Z30" s="59"/>
    </row>
    <row r="31" spans="1:26" x14ac:dyDescent="0.35">
      <c r="A31" s="133">
        <f t="shared" si="0"/>
        <v>43241</v>
      </c>
      <c r="B31" s="76">
        <v>43241</v>
      </c>
      <c r="C31" s="61">
        <v>338.39</v>
      </c>
      <c r="D31" s="76">
        <v>43241</v>
      </c>
      <c r="E31" s="61">
        <v>347.52</v>
      </c>
      <c r="F31" s="75">
        <v>43241</v>
      </c>
      <c r="G31" s="61">
        <v>65.3</v>
      </c>
      <c r="H31" s="75">
        <v>43241</v>
      </c>
      <c r="I31" s="59">
        <v>84.1</v>
      </c>
      <c r="J31" s="76">
        <v>43241</v>
      </c>
      <c r="K31" s="59">
        <v>192.97</v>
      </c>
      <c r="L31" s="76">
        <v>43241</v>
      </c>
      <c r="M31" s="59">
        <v>183.98</v>
      </c>
      <c r="N31" s="76">
        <v>43241</v>
      </c>
      <c r="O31" s="59">
        <v>183</v>
      </c>
      <c r="P31" s="76">
        <v>43241</v>
      </c>
      <c r="Q31" s="59">
        <v>173.6</v>
      </c>
      <c r="Y31" s="123"/>
      <c r="Z31" s="59"/>
    </row>
    <row r="32" spans="1:26" x14ac:dyDescent="0.35">
      <c r="A32" s="133">
        <f t="shared" si="0"/>
        <v>43242</v>
      </c>
      <c r="B32" s="76">
        <v>43242</v>
      </c>
      <c r="C32" s="61">
        <v>338.24</v>
      </c>
      <c r="D32" s="76">
        <v>43242</v>
      </c>
      <c r="E32" s="61">
        <v>347.39</v>
      </c>
      <c r="F32" s="75">
        <v>43242</v>
      </c>
      <c r="G32" s="61">
        <v>64.41</v>
      </c>
      <c r="H32" s="75">
        <v>43242</v>
      </c>
      <c r="I32" s="59">
        <v>83.4</v>
      </c>
      <c r="J32" s="76">
        <v>43242</v>
      </c>
      <c r="K32" s="59">
        <v>192.97</v>
      </c>
      <c r="L32" s="76">
        <v>43242</v>
      </c>
      <c r="M32" s="59">
        <v>183.98</v>
      </c>
      <c r="N32" s="76">
        <v>43242</v>
      </c>
      <c r="O32" s="59">
        <v>183</v>
      </c>
      <c r="P32" s="76">
        <v>43242</v>
      </c>
      <c r="Q32" s="59">
        <v>173.6</v>
      </c>
      <c r="Y32" s="123"/>
      <c r="Z32" s="59"/>
    </row>
    <row r="33" spans="1:26" x14ac:dyDescent="0.35">
      <c r="A33" s="133">
        <f t="shared" si="0"/>
        <v>43243</v>
      </c>
      <c r="B33" s="76">
        <v>43243</v>
      </c>
      <c r="C33" s="61">
        <v>336.56</v>
      </c>
      <c r="D33" s="76">
        <v>43243</v>
      </c>
      <c r="E33" s="61">
        <v>345.68</v>
      </c>
      <c r="F33" s="75">
        <v>43243</v>
      </c>
      <c r="G33" s="61">
        <v>64.11</v>
      </c>
      <c r="H33" s="75">
        <v>43243</v>
      </c>
      <c r="I33" s="59">
        <v>82.8</v>
      </c>
      <c r="J33" s="76">
        <v>43243</v>
      </c>
      <c r="K33" s="59">
        <v>192.97</v>
      </c>
      <c r="L33" s="76">
        <v>43243</v>
      </c>
      <c r="M33" s="59">
        <v>183.98</v>
      </c>
      <c r="N33" s="76">
        <v>43243</v>
      </c>
      <c r="O33" s="59">
        <v>183</v>
      </c>
      <c r="P33" s="76">
        <v>43243</v>
      </c>
      <c r="Q33" s="59">
        <v>173.6</v>
      </c>
      <c r="Y33" s="123"/>
      <c r="Z33" s="59"/>
    </row>
    <row r="34" spans="1:26" x14ac:dyDescent="0.35">
      <c r="A34" s="133">
        <f t="shared" si="0"/>
        <v>43244</v>
      </c>
      <c r="B34" s="76">
        <v>43244</v>
      </c>
      <c r="C34" s="61">
        <v>336.45</v>
      </c>
      <c r="D34" s="76">
        <v>43244</v>
      </c>
      <c r="E34" s="61">
        <v>345.36</v>
      </c>
      <c r="F34" s="75">
        <v>43244</v>
      </c>
      <c r="G34" s="61">
        <v>66.38</v>
      </c>
      <c r="H34" s="75">
        <v>43244</v>
      </c>
      <c r="I34" s="59">
        <v>84</v>
      </c>
      <c r="J34" s="76">
        <v>43244</v>
      </c>
      <c r="K34" s="59">
        <v>194.43</v>
      </c>
      <c r="L34" s="76">
        <v>43244</v>
      </c>
      <c r="M34" s="59">
        <v>183.98</v>
      </c>
      <c r="N34" s="76">
        <v>43244</v>
      </c>
      <c r="O34" s="59">
        <v>183</v>
      </c>
      <c r="P34" s="76">
        <v>43244</v>
      </c>
      <c r="Q34" s="59">
        <v>173.6</v>
      </c>
      <c r="Y34" s="123"/>
      <c r="Z34" s="59"/>
    </row>
    <row r="35" spans="1:26" x14ac:dyDescent="0.35">
      <c r="A35" s="133">
        <f t="shared" si="0"/>
        <v>43245</v>
      </c>
      <c r="B35" s="76">
        <v>43245</v>
      </c>
      <c r="C35" s="61">
        <v>331.21</v>
      </c>
      <c r="D35" s="76">
        <v>43245</v>
      </c>
      <c r="E35" s="61">
        <v>339.85</v>
      </c>
      <c r="F35" s="75">
        <v>43245</v>
      </c>
      <c r="G35" s="61">
        <v>63.94</v>
      </c>
      <c r="H35" s="75">
        <v>43245</v>
      </c>
      <c r="I35" s="59">
        <v>83.4</v>
      </c>
      <c r="J35" s="76">
        <v>43245</v>
      </c>
      <c r="K35" s="59">
        <v>194.43</v>
      </c>
      <c r="L35" s="76">
        <v>43245</v>
      </c>
      <c r="M35" s="59">
        <v>183.98</v>
      </c>
      <c r="N35" s="76">
        <v>43245</v>
      </c>
      <c r="O35" s="59">
        <v>183</v>
      </c>
      <c r="P35" s="76">
        <v>43245</v>
      </c>
      <c r="Q35" s="59">
        <v>173.6</v>
      </c>
      <c r="Y35" s="123"/>
      <c r="Z35" s="59"/>
    </row>
    <row r="36" spans="1:26" x14ac:dyDescent="0.35">
      <c r="A36" s="133">
        <f t="shared" si="0"/>
        <v>43248</v>
      </c>
      <c r="B36" s="76">
        <v>43248</v>
      </c>
      <c r="C36" s="61">
        <v>331.21</v>
      </c>
      <c r="D36" s="76">
        <v>43248</v>
      </c>
      <c r="E36" s="61">
        <v>339.85</v>
      </c>
      <c r="F36" s="75">
        <v>43248</v>
      </c>
      <c r="G36" s="61">
        <v>63.89</v>
      </c>
      <c r="H36" s="75">
        <v>43248</v>
      </c>
      <c r="I36" s="59">
        <v>83</v>
      </c>
      <c r="J36" s="76">
        <v>43248</v>
      </c>
      <c r="K36" s="59">
        <v>193.74</v>
      </c>
      <c r="L36" s="76">
        <v>43248</v>
      </c>
      <c r="M36" s="59">
        <v>183.98</v>
      </c>
      <c r="N36" s="76">
        <v>43248</v>
      </c>
      <c r="O36" s="59">
        <v>183</v>
      </c>
      <c r="P36" s="76">
        <v>43248</v>
      </c>
      <c r="Q36" s="59">
        <v>171.01</v>
      </c>
      <c r="Y36" s="123"/>
      <c r="Z36" s="59"/>
    </row>
    <row r="37" spans="1:26" x14ac:dyDescent="0.35">
      <c r="A37" s="133">
        <f t="shared" si="0"/>
        <v>43249</v>
      </c>
      <c r="B37" s="76">
        <v>43249</v>
      </c>
      <c r="C37" s="61">
        <v>325.72000000000003</v>
      </c>
      <c r="D37" s="76">
        <v>43249</v>
      </c>
      <c r="E37" s="61">
        <v>334.36</v>
      </c>
      <c r="F37" s="75">
        <v>43249</v>
      </c>
      <c r="G37" s="61">
        <v>63.89</v>
      </c>
      <c r="H37" s="75">
        <v>43249</v>
      </c>
      <c r="I37" s="59">
        <v>83</v>
      </c>
      <c r="J37" s="76">
        <v>43249</v>
      </c>
      <c r="K37" s="59">
        <v>193.74</v>
      </c>
      <c r="L37" s="76">
        <v>43249</v>
      </c>
      <c r="M37" s="59">
        <v>183.98</v>
      </c>
      <c r="N37" s="76">
        <v>43249</v>
      </c>
      <c r="O37" s="59">
        <v>183</v>
      </c>
      <c r="P37" s="76">
        <v>43249</v>
      </c>
      <c r="Q37" s="59">
        <v>171.01</v>
      </c>
      <c r="Y37" s="123"/>
      <c r="Z37" s="59"/>
    </row>
    <row r="38" spans="1:26" x14ac:dyDescent="0.35">
      <c r="A38" s="133">
        <f t="shared" si="0"/>
        <v>43250</v>
      </c>
      <c r="B38" s="76">
        <v>43250</v>
      </c>
      <c r="C38" s="61">
        <v>331.72</v>
      </c>
      <c r="D38" s="76">
        <v>43250</v>
      </c>
      <c r="E38" s="61">
        <v>341.74</v>
      </c>
      <c r="F38" s="75">
        <v>43250</v>
      </c>
      <c r="G38" s="61">
        <v>65.78</v>
      </c>
      <c r="H38" s="75">
        <v>43250</v>
      </c>
      <c r="I38" s="59">
        <v>84.9</v>
      </c>
      <c r="J38" s="76">
        <v>43250</v>
      </c>
      <c r="K38" s="59">
        <v>196.42</v>
      </c>
      <c r="L38" s="76">
        <v>43250</v>
      </c>
      <c r="M38" s="59">
        <v>184.43</v>
      </c>
      <c r="N38" s="76">
        <v>43250</v>
      </c>
      <c r="O38" s="59">
        <v>189.57</v>
      </c>
      <c r="P38" s="76">
        <v>43250</v>
      </c>
      <c r="Q38" s="59">
        <v>173.76</v>
      </c>
      <c r="Y38" s="123"/>
      <c r="Z38" s="59"/>
    </row>
    <row r="39" spans="1:26" x14ac:dyDescent="0.35">
      <c r="A39" s="133">
        <f t="shared" si="0"/>
        <v>43251</v>
      </c>
      <c r="B39" s="76">
        <v>43251</v>
      </c>
      <c r="C39" s="61">
        <v>331.41</v>
      </c>
      <c r="D39" s="76">
        <v>43251</v>
      </c>
      <c r="E39" s="61">
        <v>341.03</v>
      </c>
      <c r="F39" s="75">
        <v>43251</v>
      </c>
      <c r="G39" s="61">
        <v>65.319999999999993</v>
      </c>
      <c r="H39" s="75">
        <v>43251</v>
      </c>
      <c r="I39" s="59">
        <v>85.8</v>
      </c>
      <c r="J39" s="76">
        <v>43251</v>
      </c>
      <c r="K39" s="59">
        <v>196.68</v>
      </c>
      <c r="L39" s="76">
        <v>43251</v>
      </c>
      <c r="M39" s="59">
        <v>185.39</v>
      </c>
      <c r="N39" s="76">
        <v>43251</v>
      </c>
      <c r="O39" s="59">
        <v>190.63</v>
      </c>
      <c r="P39" s="76">
        <v>43251</v>
      </c>
      <c r="Q39" s="59">
        <v>173.85</v>
      </c>
      <c r="Y39" s="123"/>
      <c r="Z39" s="59"/>
    </row>
    <row r="40" spans="1:26" x14ac:dyDescent="0.35">
      <c r="A40" s="133">
        <f t="shared" si="0"/>
        <v>43252</v>
      </c>
      <c r="B40" s="76">
        <v>43252</v>
      </c>
      <c r="C40" s="61">
        <v>330.42</v>
      </c>
      <c r="D40" s="76">
        <v>43252</v>
      </c>
      <c r="E40" s="61">
        <v>339.04</v>
      </c>
      <c r="F40" s="75">
        <v>43252</v>
      </c>
      <c r="G40" s="61">
        <v>66.16</v>
      </c>
      <c r="H40" s="75">
        <v>43252</v>
      </c>
      <c r="I40" s="59">
        <v>86.4</v>
      </c>
      <c r="J40" s="76">
        <v>43252</v>
      </c>
      <c r="K40" s="59">
        <v>197.2</v>
      </c>
      <c r="L40" s="76">
        <v>43252</v>
      </c>
      <c r="M40" s="59">
        <v>188.21</v>
      </c>
      <c r="N40" s="76">
        <v>43252</v>
      </c>
      <c r="O40" s="59">
        <v>190.64</v>
      </c>
      <c r="P40" s="76">
        <v>43252</v>
      </c>
      <c r="Q40" s="59">
        <v>175.51</v>
      </c>
      <c r="Y40" s="123"/>
      <c r="Z40" s="59"/>
    </row>
    <row r="41" spans="1:26" x14ac:dyDescent="0.35">
      <c r="A41" s="133">
        <f t="shared" si="0"/>
        <v>43255</v>
      </c>
      <c r="B41" s="76">
        <v>43255</v>
      </c>
      <c r="C41" s="61">
        <v>328.41</v>
      </c>
      <c r="D41" s="76">
        <v>43255</v>
      </c>
      <c r="E41" s="61">
        <v>337</v>
      </c>
      <c r="F41" s="76">
        <v>43255</v>
      </c>
      <c r="G41" s="61">
        <v>65.47</v>
      </c>
      <c r="H41" s="76">
        <v>43255</v>
      </c>
      <c r="I41" s="59">
        <v>86.3</v>
      </c>
      <c r="J41" s="76">
        <v>43255</v>
      </c>
      <c r="K41" s="59">
        <v>196.76</v>
      </c>
      <c r="L41" s="76">
        <v>43255</v>
      </c>
      <c r="M41" s="59">
        <v>186.89</v>
      </c>
      <c r="N41" s="76">
        <v>43255</v>
      </c>
      <c r="O41" s="59">
        <v>190.64</v>
      </c>
      <c r="P41" s="76">
        <v>43255</v>
      </c>
      <c r="Q41" s="59">
        <v>175.51</v>
      </c>
      <c r="Y41" s="123"/>
      <c r="Z41" s="59"/>
    </row>
    <row r="42" spans="1:26" x14ac:dyDescent="0.35">
      <c r="A42" s="133">
        <f t="shared" si="0"/>
        <v>43256</v>
      </c>
      <c r="B42" s="76">
        <v>43256</v>
      </c>
      <c r="C42" s="61">
        <v>338.06</v>
      </c>
      <c r="D42" s="76">
        <v>43256</v>
      </c>
      <c r="E42" s="61">
        <v>346.69</v>
      </c>
      <c r="F42" s="76">
        <v>43256</v>
      </c>
      <c r="G42" s="61">
        <v>66.34</v>
      </c>
      <c r="H42" s="76">
        <v>43256</v>
      </c>
      <c r="I42" s="59">
        <v>87</v>
      </c>
      <c r="J42" s="76">
        <v>43256</v>
      </c>
      <c r="K42" s="59">
        <v>196.94</v>
      </c>
      <c r="L42" s="76">
        <v>43256</v>
      </c>
      <c r="M42" s="59">
        <v>186.89</v>
      </c>
      <c r="N42" s="76">
        <v>43256</v>
      </c>
      <c r="O42" s="59">
        <v>194.45</v>
      </c>
      <c r="P42" s="76">
        <v>43256</v>
      </c>
      <c r="Q42" s="59">
        <v>177.29</v>
      </c>
      <c r="Y42" s="123"/>
      <c r="Z42" s="59"/>
    </row>
    <row r="43" spans="1:26" x14ac:dyDescent="0.35">
      <c r="A43" s="133">
        <f t="shared" si="0"/>
        <v>43257</v>
      </c>
      <c r="B43" s="76">
        <v>43257</v>
      </c>
      <c r="C43" s="61">
        <v>336.98</v>
      </c>
      <c r="D43" s="76">
        <v>43257</v>
      </c>
      <c r="E43" s="61">
        <v>345.25</v>
      </c>
      <c r="F43" s="76">
        <v>43257</v>
      </c>
      <c r="G43" s="61">
        <v>66.56</v>
      </c>
      <c r="H43" s="76">
        <v>43257</v>
      </c>
      <c r="I43" s="59">
        <v>87.6</v>
      </c>
      <c r="J43" s="76">
        <v>43257</v>
      </c>
      <c r="K43" s="59">
        <v>197.16</v>
      </c>
      <c r="L43" s="76">
        <v>43257</v>
      </c>
      <c r="M43" s="59">
        <v>186.89</v>
      </c>
      <c r="N43" s="76">
        <v>43257</v>
      </c>
      <c r="O43" s="59">
        <v>195.91</v>
      </c>
      <c r="P43" s="76">
        <v>43257</v>
      </c>
      <c r="Q43" s="59">
        <v>177.43</v>
      </c>
      <c r="Y43" s="123"/>
      <c r="Z43" s="59"/>
    </row>
    <row r="44" spans="1:26" x14ac:dyDescent="0.35">
      <c r="A44" s="133">
        <f t="shared" si="0"/>
        <v>43258</v>
      </c>
      <c r="B44" s="76">
        <v>43258</v>
      </c>
      <c r="C44" s="61">
        <v>337.97</v>
      </c>
      <c r="D44" s="76">
        <v>43258</v>
      </c>
      <c r="E44" s="61">
        <v>346.79</v>
      </c>
      <c r="F44" s="76">
        <v>43258</v>
      </c>
      <c r="G44" s="61">
        <v>66.84</v>
      </c>
      <c r="H44" s="76">
        <v>43258</v>
      </c>
      <c r="I44" s="59">
        <v>87.6</v>
      </c>
      <c r="J44" s="76">
        <v>43258</v>
      </c>
      <c r="K44" s="59">
        <v>203.59</v>
      </c>
      <c r="L44" s="76">
        <v>43258</v>
      </c>
      <c r="M44" s="59">
        <v>190.95</v>
      </c>
      <c r="N44" s="76">
        <v>43258</v>
      </c>
      <c r="O44" s="59">
        <v>195.91</v>
      </c>
      <c r="P44" s="76">
        <v>43258</v>
      </c>
      <c r="Q44" s="59">
        <v>178.15</v>
      </c>
      <c r="Y44" s="123"/>
      <c r="Z44" s="59"/>
    </row>
    <row r="45" spans="1:26" x14ac:dyDescent="0.35">
      <c r="A45" s="133">
        <f t="shared" si="0"/>
        <v>43259</v>
      </c>
      <c r="B45" s="76">
        <v>43259</v>
      </c>
      <c r="C45" s="61">
        <v>341.26</v>
      </c>
      <c r="D45" s="76">
        <v>43259</v>
      </c>
      <c r="E45" s="61">
        <v>351</v>
      </c>
      <c r="F45" s="76">
        <v>43259</v>
      </c>
      <c r="G45" s="61">
        <v>67.44</v>
      </c>
      <c r="H45" s="76">
        <v>43259</v>
      </c>
      <c r="I45" s="59">
        <v>87.9</v>
      </c>
      <c r="J45" s="76">
        <v>43259</v>
      </c>
      <c r="K45" s="59">
        <v>203.59</v>
      </c>
      <c r="L45" s="76">
        <v>43259</v>
      </c>
      <c r="M45" s="59">
        <v>190.95</v>
      </c>
      <c r="N45" s="76">
        <v>43259</v>
      </c>
      <c r="O45" s="59">
        <v>197.43</v>
      </c>
      <c r="P45" s="76">
        <v>43259</v>
      </c>
      <c r="Q45" s="59">
        <v>178.15</v>
      </c>
      <c r="Y45" s="123"/>
      <c r="Z45" s="59"/>
    </row>
    <row r="46" spans="1:26" x14ac:dyDescent="0.35">
      <c r="A46" s="133">
        <f t="shared" si="0"/>
        <v>43262</v>
      </c>
      <c r="B46" s="76">
        <v>43262</v>
      </c>
      <c r="C46" s="61">
        <v>341.66</v>
      </c>
      <c r="D46" s="76">
        <v>43262</v>
      </c>
      <c r="E46" s="61">
        <v>351.43</v>
      </c>
      <c r="F46" s="76">
        <v>43262</v>
      </c>
      <c r="G46" s="63">
        <v>66.75</v>
      </c>
      <c r="H46" s="76">
        <v>43262</v>
      </c>
      <c r="I46" s="59">
        <v>88.4</v>
      </c>
      <c r="J46" s="76">
        <v>43262</v>
      </c>
      <c r="K46" s="59">
        <v>203.59</v>
      </c>
      <c r="L46" s="76">
        <v>43262</v>
      </c>
      <c r="M46" s="59">
        <v>190.95</v>
      </c>
      <c r="N46" s="76">
        <v>43262</v>
      </c>
      <c r="O46" s="59">
        <v>199.15</v>
      </c>
      <c r="P46" s="76">
        <v>43262</v>
      </c>
      <c r="Q46" s="59">
        <v>180.61</v>
      </c>
      <c r="Y46" s="123"/>
      <c r="Z46" s="59"/>
    </row>
    <row r="47" spans="1:26" x14ac:dyDescent="0.35">
      <c r="A47" s="133">
        <f t="shared" si="0"/>
        <v>43263</v>
      </c>
      <c r="B47" s="76">
        <v>43263</v>
      </c>
      <c r="C47" s="61">
        <v>336.28</v>
      </c>
      <c r="D47" s="76">
        <v>43263</v>
      </c>
      <c r="E47" s="61">
        <v>345.58</v>
      </c>
      <c r="F47" s="76">
        <v>43263</v>
      </c>
      <c r="G47" s="63">
        <v>67.23</v>
      </c>
      <c r="H47" s="76">
        <v>43263</v>
      </c>
      <c r="I47" s="59">
        <v>88.2</v>
      </c>
      <c r="J47" s="76">
        <v>43263</v>
      </c>
      <c r="K47" s="59">
        <v>203.59</v>
      </c>
      <c r="L47" s="76">
        <v>43263</v>
      </c>
      <c r="M47" s="59">
        <v>192.6</v>
      </c>
      <c r="N47" s="76">
        <v>43263</v>
      </c>
      <c r="O47" s="59">
        <v>199.15</v>
      </c>
      <c r="P47" s="76">
        <v>43263</v>
      </c>
      <c r="Q47" s="59">
        <v>182</v>
      </c>
      <c r="Y47" s="123"/>
      <c r="Z47" s="59"/>
    </row>
    <row r="48" spans="1:26" x14ac:dyDescent="0.35">
      <c r="A48" s="133">
        <f t="shared" si="0"/>
        <v>43264</v>
      </c>
      <c r="B48" s="76">
        <v>43264</v>
      </c>
      <c r="C48" s="61">
        <v>341.91</v>
      </c>
      <c r="D48" s="76">
        <v>43264</v>
      </c>
      <c r="E48" s="61">
        <v>351.08</v>
      </c>
      <c r="F48" s="76">
        <v>43264</v>
      </c>
      <c r="G48" s="61">
        <v>67.02</v>
      </c>
      <c r="H48" s="76">
        <v>43264</v>
      </c>
      <c r="I48" s="59">
        <v>88.5</v>
      </c>
      <c r="J48" s="76">
        <v>43264</v>
      </c>
      <c r="K48" s="59">
        <v>203.59</v>
      </c>
      <c r="L48" s="76">
        <v>43264</v>
      </c>
      <c r="M48" s="59">
        <v>192.6</v>
      </c>
      <c r="N48" s="76">
        <v>43264</v>
      </c>
      <c r="O48" s="59">
        <v>199.73</v>
      </c>
      <c r="P48" s="76">
        <v>43264</v>
      </c>
      <c r="Q48" s="59">
        <v>182</v>
      </c>
      <c r="Y48" s="123"/>
      <c r="Z48" s="59"/>
    </row>
    <row r="49" spans="1:26" s="41" customFormat="1" x14ac:dyDescent="0.35">
      <c r="A49" s="133">
        <f t="shared" si="0"/>
        <v>43265</v>
      </c>
      <c r="B49" s="76">
        <v>43265</v>
      </c>
      <c r="C49" s="62">
        <v>347.81</v>
      </c>
      <c r="D49" s="76">
        <v>43265</v>
      </c>
      <c r="E49" s="62">
        <v>357.07</v>
      </c>
      <c r="F49" s="76">
        <v>43265</v>
      </c>
      <c r="G49" s="62">
        <v>68.489999999999995</v>
      </c>
      <c r="H49" s="76">
        <v>43265</v>
      </c>
      <c r="I49" s="60">
        <v>89</v>
      </c>
      <c r="J49" s="76">
        <v>43265</v>
      </c>
      <c r="K49" s="60">
        <v>203.59</v>
      </c>
      <c r="L49" s="76">
        <v>43265</v>
      </c>
      <c r="M49" s="60">
        <v>192.6</v>
      </c>
      <c r="N49" s="76">
        <v>43265</v>
      </c>
      <c r="O49" s="60">
        <v>199.73</v>
      </c>
      <c r="P49" s="76">
        <v>43265</v>
      </c>
      <c r="Q49" s="60">
        <v>182</v>
      </c>
      <c r="Y49" s="125"/>
      <c r="Z49" s="60"/>
    </row>
    <row r="50" spans="1:26" x14ac:dyDescent="0.35">
      <c r="A50" s="133">
        <f t="shared" si="0"/>
        <v>43266</v>
      </c>
      <c r="B50" s="76">
        <v>43266</v>
      </c>
      <c r="C50" s="61">
        <v>349.67</v>
      </c>
      <c r="D50" s="76">
        <v>43266</v>
      </c>
      <c r="E50" s="61">
        <v>359.44</v>
      </c>
      <c r="F50" s="76">
        <v>43266</v>
      </c>
      <c r="G50" s="61">
        <v>68.489999999999995</v>
      </c>
      <c r="H50" s="76">
        <v>43266</v>
      </c>
      <c r="I50" s="59">
        <v>89</v>
      </c>
      <c r="J50" s="76">
        <v>43266</v>
      </c>
      <c r="K50" s="59">
        <v>203.59</v>
      </c>
      <c r="L50" s="76">
        <v>43266</v>
      </c>
      <c r="M50" s="59">
        <v>192.6</v>
      </c>
      <c r="N50" s="76">
        <v>43266</v>
      </c>
      <c r="O50" s="59">
        <v>199.73</v>
      </c>
      <c r="P50" s="76">
        <v>43266</v>
      </c>
      <c r="Q50" s="59">
        <v>182</v>
      </c>
      <c r="Y50" s="123"/>
      <c r="Z50" s="59"/>
    </row>
    <row r="51" spans="1:26" x14ac:dyDescent="0.35">
      <c r="A51" s="133">
        <f t="shared" si="0"/>
        <v>43269</v>
      </c>
      <c r="B51" s="76">
        <v>43269</v>
      </c>
      <c r="C51" s="61">
        <v>349.67</v>
      </c>
      <c r="D51" s="76">
        <v>43269</v>
      </c>
      <c r="E51" s="61">
        <v>359.44</v>
      </c>
      <c r="F51" s="76">
        <v>43269</v>
      </c>
      <c r="G51" s="61">
        <v>68.489999999999995</v>
      </c>
      <c r="H51" s="76">
        <v>43269</v>
      </c>
      <c r="I51" s="59">
        <v>89</v>
      </c>
      <c r="J51" s="76">
        <v>43269</v>
      </c>
      <c r="K51" s="59">
        <v>203.7</v>
      </c>
      <c r="L51" s="76">
        <v>43269</v>
      </c>
      <c r="M51" s="59">
        <v>192.6</v>
      </c>
      <c r="N51" s="76">
        <v>43269</v>
      </c>
      <c r="O51" s="59">
        <v>199.73</v>
      </c>
      <c r="P51" s="76">
        <v>43269</v>
      </c>
      <c r="Q51" s="59">
        <v>182</v>
      </c>
      <c r="Y51" s="123"/>
      <c r="Z51" s="59"/>
    </row>
    <row r="52" spans="1:26" x14ac:dyDescent="0.35">
      <c r="A52" s="133">
        <f t="shared" si="0"/>
        <v>43270</v>
      </c>
      <c r="B52" s="76">
        <v>43270</v>
      </c>
      <c r="C52" s="61">
        <v>350.87</v>
      </c>
      <c r="D52" s="76">
        <v>43270</v>
      </c>
      <c r="E52" s="61">
        <v>359.4</v>
      </c>
      <c r="F52" s="76">
        <v>43270</v>
      </c>
      <c r="G52" s="61">
        <v>66.45</v>
      </c>
      <c r="H52" s="76">
        <v>43270</v>
      </c>
      <c r="I52" s="59">
        <v>86.8</v>
      </c>
      <c r="J52" s="76">
        <v>43270</v>
      </c>
      <c r="K52" s="59">
        <v>203.7</v>
      </c>
      <c r="L52" s="76">
        <v>43270</v>
      </c>
      <c r="M52" s="59">
        <v>192.6</v>
      </c>
      <c r="N52" s="76">
        <v>43270</v>
      </c>
      <c r="O52" s="59">
        <v>199.73</v>
      </c>
      <c r="P52" s="76">
        <v>43270</v>
      </c>
      <c r="Q52" s="59">
        <v>182</v>
      </c>
      <c r="Y52" s="123"/>
      <c r="Z52" s="59"/>
    </row>
    <row r="53" spans="1:26" x14ac:dyDescent="0.35">
      <c r="A53" s="133">
        <f t="shared" si="0"/>
        <v>43271</v>
      </c>
      <c r="B53" s="76">
        <v>43271</v>
      </c>
      <c r="C53" s="61">
        <v>352.18</v>
      </c>
      <c r="D53" s="76">
        <v>43271</v>
      </c>
      <c r="E53" s="61">
        <v>361.2</v>
      </c>
      <c r="F53" s="76">
        <v>43271</v>
      </c>
      <c r="G53" s="61">
        <v>65.489999999999995</v>
      </c>
      <c r="H53" s="76">
        <v>43271</v>
      </c>
      <c r="I53" s="59">
        <v>88.3</v>
      </c>
      <c r="J53" s="76">
        <v>43271</v>
      </c>
      <c r="K53" s="59">
        <v>203.76</v>
      </c>
      <c r="L53" s="76">
        <v>43271</v>
      </c>
      <c r="M53" s="59">
        <v>194.72</v>
      </c>
      <c r="N53" s="76">
        <v>43271</v>
      </c>
      <c r="O53" s="59">
        <v>199.73</v>
      </c>
      <c r="P53" s="76">
        <v>43271</v>
      </c>
      <c r="Q53" s="59">
        <v>182</v>
      </c>
      <c r="Y53" s="123"/>
      <c r="Z53" s="59"/>
    </row>
    <row r="54" spans="1:26" x14ac:dyDescent="0.35">
      <c r="A54" s="133">
        <f t="shared" si="0"/>
        <v>43272</v>
      </c>
      <c r="B54" s="76">
        <v>43272</v>
      </c>
      <c r="C54" s="61">
        <v>352.18</v>
      </c>
      <c r="D54" s="76">
        <v>43272</v>
      </c>
      <c r="E54" s="61">
        <v>361.2</v>
      </c>
      <c r="F54" s="76">
        <v>43272</v>
      </c>
      <c r="G54" s="61">
        <v>64.88</v>
      </c>
      <c r="H54" s="76">
        <v>43272</v>
      </c>
      <c r="I54" s="59">
        <v>87.7</v>
      </c>
      <c r="J54" s="76">
        <v>43272</v>
      </c>
      <c r="K54" s="59">
        <v>203.76</v>
      </c>
      <c r="L54" s="76">
        <v>43272</v>
      </c>
      <c r="M54" s="59">
        <v>194.72</v>
      </c>
      <c r="N54" s="76">
        <v>43272</v>
      </c>
      <c r="O54" s="59">
        <v>199.73</v>
      </c>
      <c r="P54" s="76">
        <v>43272</v>
      </c>
      <c r="Q54" s="59">
        <v>182</v>
      </c>
      <c r="Y54" s="123"/>
      <c r="Z54" s="59"/>
    </row>
    <row r="55" spans="1:26" x14ac:dyDescent="0.35">
      <c r="A55" s="133">
        <f t="shared" si="0"/>
        <v>43273</v>
      </c>
      <c r="B55" s="76">
        <v>43273</v>
      </c>
      <c r="C55" s="61">
        <v>352.18</v>
      </c>
      <c r="D55" s="76">
        <v>43273</v>
      </c>
      <c r="E55" s="61">
        <v>361.2</v>
      </c>
      <c r="F55" s="76">
        <v>43273</v>
      </c>
      <c r="G55" s="61">
        <v>65.34</v>
      </c>
      <c r="H55" s="76">
        <v>43273</v>
      </c>
      <c r="I55" s="59">
        <v>89.6</v>
      </c>
      <c r="J55" s="76">
        <v>43273</v>
      </c>
      <c r="K55" s="59">
        <v>203.05</v>
      </c>
      <c r="L55" s="76">
        <v>43273</v>
      </c>
      <c r="M55" s="59">
        <v>194.72</v>
      </c>
      <c r="N55" s="76">
        <v>43273</v>
      </c>
      <c r="O55" s="59">
        <v>197.56</v>
      </c>
      <c r="P55" s="76">
        <v>43273</v>
      </c>
      <c r="Q55" s="59">
        <v>182</v>
      </c>
      <c r="Y55" s="123"/>
      <c r="Z55" s="59"/>
    </row>
    <row r="56" spans="1:26" x14ac:dyDescent="0.35">
      <c r="A56" s="133">
        <f t="shared" si="0"/>
        <v>43276</v>
      </c>
      <c r="B56" s="76">
        <v>43276</v>
      </c>
      <c r="C56" s="61">
        <v>351.79</v>
      </c>
      <c r="D56" s="76">
        <v>43276</v>
      </c>
      <c r="E56" s="61">
        <v>360.98</v>
      </c>
      <c r="F56" s="76">
        <v>43276</v>
      </c>
      <c r="G56" s="61">
        <v>65.489999999999995</v>
      </c>
      <c r="H56" s="76">
        <v>43276</v>
      </c>
      <c r="I56" s="59">
        <v>89.6</v>
      </c>
      <c r="J56" s="76">
        <v>43276</v>
      </c>
      <c r="K56" s="59">
        <v>200.93</v>
      </c>
      <c r="L56" s="76">
        <v>43276</v>
      </c>
      <c r="M56" s="59">
        <v>191.27</v>
      </c>
      <c r="N56" s="76">
        <v>43276</v>
      </c>
      <c r="O56" s="59">
        <v>197.56</v>
      </c>
      <c r="P56" s="76">
        <v>43276</v>
      </c>
      <c r="Q56" s="59">
        <v>182</v>
      </c>
      <c r="Y56" s="123"/>
      <c r="Z56" s="59"/>
    </row>
    <row r="57" spans="1:26" s="39" customFormat="1" x14ac:dyDescent="0.35">
      <c r="A57" s="133">
        <f t="shared" si="0"/>
        <v>43277</v>
      </c>
      <c r="B57" s="76">
        <v>43277</v>
      </c>
      <c r="C57" s="61">
        <v>352.09</v>
      </c>
      <c r="D57" s="76">
        <v>43277</v>
      </c>
      <c r="E57" s="61">
        <v>361.49</v>
      </c>
      <c r="F57" s="76">
        <v>43277</v>
      </c>
      <c r="G57" s="61">
        <v>66.62</v>
      </c>
      <c r="H57" s="76">
        <v>43277</v>
      </c>
      <c r="I57" s="59">
        <v>90.4</v>
      </c>
      <c r="J57" s="76">
        <v>43277</v>
      </c>
      <c r="K57" s="59">
        <v>199.45</v>
      </c>
      <c r="L57" s="76">
        <v>43277</v>
      </c>
      <c r="M57" s="59">
        <v>191.27</v>
      </c>
      <c r="N57" s="76">
        <v>43277</v>
      </c>
      <c r="O57" s="59">
        <v>195.69</v>
      </c>
      <c r="P57" s="76">
        <v>43277</v>
      </c>
      <c r="Q57" s="59">
        <v>182</v>
      </c>
      <c r="R57" s="53"/>
      <c r="Y57" s="123"/>
      <c r="Z57" s="59"/>
    </row>
    <row r="58" spans="1:26" s="39" customFormat="1" x14ac:dyDescent="0.35">
      <c r="A58" s="133">
        <f t="shared" si="0"/>
        <v>43278</v>
      </c>
      <c r="B58" s="76">
        <v>43278</v>
      </c>
      <c r="C58" s="61">
        <v>350.38</v>
      </c>
      <c r="D58" s="76">
        <v>43278</v>
      </c>
      <c r="E58" s="61">
        <v>360.24</v>
      </c>
      <c r="F58" s="76">
        <v>43278</v>
      </c>
      <c r="G58" s="61">
        <v>64.599999999999994</v>
      </c>
      <c r="H58" s="76">
        <v>43278</v>
      </c>
      <c r="I58" s="59">
        <v>90.6</v>
      </c>
      <c r="J58" s="76">
        <v>43278</v>
      </c>
      <c r="K58" s="59">
        <v>198.35</v>
      </c>
      <c r="L58" s="76">
        <v>43278</v>
      </c>
      <c r="M58" s="59">
        <v>189.02</v>
      </c>
      <c r="N58" s="76">
        <v>43278</v>
      </c>
      <c r="O58" s="59">
        <v>194.97</v>
      </c>
      <c r="P58" s="76">
        <v>43278</v>
      </c>
      <c r="Q58" s="59">
        <v>180.98</v>
      </c>
      <c r="R58" s="53"/>
      <c r="Y58" s="123"/>
      <c r="Z58" s="59"/>
    </row>
    <row r="59" spans="1:26" s="39" customFormat="1" x14ac:dyDescent="0.35">
      <c r="A59" s="133">
        <f t="shared" si="0"/>
        <v>43279</v>
      </c>
      <c r="B59" s="76">
        <v>43279</v>
      </c>
      <c r="C59" s="61">
        <v>349.77</v>
      </c>
      <c r="D59" s="76">
        <v>43279</v>
      </c>
      <c r="E59" s="61">
        <v>358.01</v>
      </c>
      <c r="F59" s="76">
        <v>43279</v>
      </c>
      <c r="G59" s="61">
        <v>64.44</v>
      </c>
      <c r="H59" s="76">
        <v>43279</v>
      </c>
      <c r="I59" s="59">
        <v>91.1</v>
      </c>
      <c r="J59" s="76">
        <v>43279</v>
      </c>
      <c r="K59" s="59">
        <v>206.14</v>
      </c>
      <c r="L59" s="76">
        <v>43279</v>
      </c>
      <c r="M59" s="59">
        <v>189.02</v>
      </c>
      <c r="N59" s="76">
        <v>43279</v>
      </c>
      <c r="O59" s="59">
        <v>195.21</v>
      </c>
      <c r="P59" s="76">
        <v>43279</v>
      </c>
      <c r="Q59" s="59">
        <v>180.98</v>
      </c>
      <c r="R59" s="53"/>
      <c r="Y59" s="123"/>
      <c r="Z59" s="59"/>
    </row>
    <row r="60" spans="1:26" s="39" customFormat="1" x14ac:dyDescent="0.35">
      <c r="A60" s="133">
        <f t="shared" si="0"/>
        <v>43280</v>
      </c>
      <c r="B60" s="76">
        <v>43280</v>
      </c>
      <c r="C60" s="61">
        <v>349.77</v>
      </c>
      <c r="D60" s="76">
        <v>43280</v>
      </c>
      <c r="E60" s="61">
        <v>358.01</v>
      </c>
      <c r="F60" s="76">
        <v>43280</v>
      </c>
      <c r="G60" s="61">
        <v>65.02</v>
      </c>
      <c r="H60" s="76">
        <v>43280</v>
      </c>
      <c r="I60" s="59">
        <v>91.7</v>
      </c>
      <c r="J60" s="76">
        <v>43280</v>
      </c>
      <c r="K60" s="59">
        <v>206.14</v>
      </c>
      <c r="L60" s="76">
        <v>43280</v>
      </c>
      <c r="M60" s="59">
        <v>189.02</v>
      </c>
      <c r="N60" s="76">
        <v>43280</v>
      </c>
      <c r="O60" s="59">
        <v>195.21</v>
      </c>
      <c r="P60" s="76">
        <v>43280</v>
      </c>
      <c r="Q60" s="59">
        <v>180.98</v>
      </c>
      <c r="R60" s="53"/>
      <c r="Y60" s="123"/>
      <c r="Z60" s="59"/>
    </row>
    <row r="61" spans="1:26" s="39" customFormat="1" x14ac:dyDescent="0.35">
      <c r="A61" s="133">
        <f t="shared" si="0"/>
        <v>43283</v>
      </c>
      <c r="B61" s="76">
        <v>43283</v>
      </c>
      <c r="C61" s="61">
        <v>349.86</v>
      </c>
      <c r="D61" s="76">
        <v>43283</v>
      </c>
      <c r="E61" s="61">
        <v>358.11</v>
      </c>
      <c r="F61" s="76">
        <v>43283</v>
      </c>
      <c r="G61" s="61">
        <v>64.540000000000006</v>
      </c>
      <c r="H61" s="76">
        <v>43283</v>
      </c>
      <c r="I61" s="59">
        <v>91.6</v>
      </c>
      <c r="J61" s="76">
        <v>43283</v>
      </c>
      <c r="K61" s="59">
        <v>206.14</v>
      </c>
      <c r="L61" s="76">
        <v>43283</v>
      </c>
      <c r="M61" s="59">
        <v>189.02</v>
      </c>
      <c r="N61" s="76">
        <v>43283</v>
      </c>
      <c r="O61" s="59">
        <v>194.56</v>
      </c>
      <c r="P61" s="76">
        <v>43283</v>
      </c>
      <c r="Q61" s="59">
        <v>180</v>
      </c>
      <c r="R61" s="53"/>
      <c r="Y61" s="123"/>
      <c r="Z61" s="59"/>
    </row>
    <row r="62" spans="1:26" s="39" customFormat="1" x14ac:dyDescent="0.35">
      <c r="A62" s="133">
        <f t="shared" si="0"/>
        <v>43284</v>
      </c>
      <c r="B62" s="76">
        <v>43284</v>
      </c>
      <c r="C62" s="61">
        <v>349.57</v>
      </c>
      <c r="D62" s="76">
        <v>43284</v>
      </c>
      <c r="E62" s="61">
        <v>357.87</v>
      </c>
      <c r="F62" s="76">
        <v>43284</v>
      </c>
      <c r="G62" s="61">
        <v>64.55</v>
      </c>
      <c r="H62" s="76">
        <v>43284</v>
      </c>
      <c r="I62" s="59">
        <v>91.5</v>
      </c>
      <c r="J62" s="76">
        <v>43284</v>
      </c>
      <c r="K62" s="59">
        <v>202.78</v>
      </c>
      <c r="L62" s="76">
        <v>43284</v>
      </c>
      <c r="M62" s="59">
        <v>195</v>
      </c>
      <c r="N62" s="76">
        <v>43284</v>
      </c>
      <c r="O62" s="59">
        <v>195.11</v>
      </c>
      <c r="P62" s="76">
        <v>43284</v>
      </c>
      <c r="Q62" s="59">
        <v>183.25</v>
      </c>
      <c r="R62" s="53"/>
      <c r="Y62" s="123"/>
      <c r="Z62" s="59"/>
    </row>
    <row r="63" spans="1:26" s="39" customFormat="1" x14ac:dyDescent="0.35">
      <c r="A63" s="133">
        <f t="shared" si="0"/>
        <v>43285</v>
      </c>
      <c r="B63" s="76">
        <v>43285</v>
      </c>
      <c r="C63" s="61">
        <v>349.57</v>
      </c>
      <c r="D63" s="76">
        <v>43285</v>
      </c>
      <c r="E63" s="61">
        <v>357.87</v>
      </c>
      <c r="F63" s="76">
        <v>43285</v>
      </c>
      <c r="G63" s="61">
        <v>64.2</v>
      </c>
      <c r="H63" s="76">
        <v>43285</v>
      </c>
      <c r="I63" s="59">
        <v>91.6</v>
      </c>
      <c r="J63" s="76">
        <v>43285</v>
      </c>
      <c r="K63" s="59">
        <v>200.04</v>
      </c>
      <c r="L63" s="76">
        <v>43285</v>
      </c>
      <c r="M63" s="59">
        <v>190</v>
      </c>
      <c r="N63" s="76">
        <v>43285</v>
      </c>
      <c r="O63" s="59">
        <v>195.69</v>
      </c>
      <c r="P63" s="76">
        <v>43285</v>
      </c>
      <c r="Q63" s="59">
        <v>183.25</v>
      </c>
      <c r="R63" s="53"/>
      <c r="Y63" s="123"/>
      <c r="Z63" s="59"/>
    </row>
    <row r="64" spans="1:26" s="39" customFormat="1" x14ac:dyDescent="0.35">
      <c r="A64" s="133">
        <f t="shared" si="0"/>
        <v>43286</v>
      </c>
      <c r="B64" s="76">
        <v>43286</v>
      </c>
      <c r="C64" s="61">
        <v>349.57</v>
      </c>
      <c r="D64" s="76">
        <v>43286</v>
      </c>
      <c r="E64" s="61">
        <v>357.87</v>
      </c>
      <c r="F64" s="76">
        <v>43286</v>
      </c>
      <c r="G64" s="61">
        <v>63.14</v>
      </c>
      <c r="H64" s="76">
        <v>43286</v>
      </c>
      <c r="I64" s="59">
        <v>91.6</v>
      </c>
      <c r="J64" s="76">
        <v>43286</v>
      </c>
      <c r="K64" s="59">
        <v>200.04</v>
      </c>
      <c r="L64" s="76">
        <v>43286</v>
      </c>
      <c r="M64" s="59">
        <v>190</v>
      </c>
      <c r="N64" s="76">
        <v>43286</v>
      </c>
      <c r="O64" s="59">
        <v>195.69</v>
      </c>
      <c r="P64" s="76">
        <v>43286</v>
      </c>
      <c r="Q64" s="59">
        <v>183.25</v>
      </c>
      <c r="R64" s="53"/>
      <c r="Y64" s="123"/>
      <c r="Z64" s="59"/>
    </row>
    <row r="65" spans="1:26" s="39" customFormat="1" x14ac:dyDescent="0.35">
      <c r="A65" s="133">
        <f t="shared" si="0"/>
        <v>43287</v>
      </c>
      <c r="B65" s="76">
        <v>43287</v>
      </c>
      <c r="C65" s="61">
        <v>349.57</v>
      </c>
      <c r="D65" s="76">
        <v>43287</v>
      </c>
      <c r="E65" s="61">
        <v>357.86</v>
      </c>
      <c r="F65" s="76">
        <v>43287</v>
      </c>
      <c r="G65" s="61">
        <v>63.84</v>
      </c>
      <c r="H65" s="76">
        <v>43287</v>
      </c>
      <c r="I65" s="59">
        <v>91.5</v>
      </c>
      <c r="J65" s="76">
        <v>43287</v>
      </c>
      <c r="K65" s="59">
        <v>200.04</v>
      </c>
      <c r="L65" s="76">
        <v>43287</v>
      </c>
      <c r="M65" s="59">
        <v>190</v>
      </c>
      <c r="N65" s="76">
        <v>43287</v>
      </c>
      <c r="O65" s="59">
        <v>196.33</v>
      </c>
      <c r="P65" s="76">
        <v>43287</v>
      </c>
      <c r="Q65" s="59">
        <v>183.25</v>
      </c>
      <c r="R65" s="53"/>
      <c r="Y65" s="123"/>
      <c r="Z65" s="59"/>
    </row>
    <row r="66" spans="1:26" s="39" customFormat="1" x14ac:dyDescent="0.35">
      <c r="A66" s="133">
        <f t="shared" si="0"/>
        <v>43290</v>
      </c>
      <c r="B66" s="76">
        <v>43290</v>
      </c>
      <c r="C66" s="61">
        <v>347.59</v>
      </c>
      <c r="D66" s="76">
        <v>43290</v>
      </c>
      <c r="E66" s="61">
        <v>353.56</v>
      </c>
      <c r="F66" s="76">
        <v>43290</v>
      </c>
      <c r="G66" s="61">
        <v>63.92</v>
      </c>
      <c r="H66" s="76">
        <v>43290</v>
      </c>
      <c r="I66" s="59">
        <v>91.3</v>
      </c>
      <c r="J66" s="76">
        <v>43290</v>
      </c>
      <c r="K66" s="59">
        <v>200.04</v>
      </c>
      <c r="L66" s="76">
        <v>43290</v>
      </c>
      <c r="M66" s="59">
        <v>190</v>
      </c>
      <c r="N66" s="76">
        <v>43290</v>
      </c>
      <c r="O66" s="59">
        <v>204.82</v>
      </c>
      <c r="P66" s="76">
        <v>43290</v>
      </c>
      <c r="Q66" s="59">
        <v>183.25</v>
      </c>
      <c r="R66" s="53"/>
      <c r="Y66" s="123"/>
      <c r="Z66" s="59"/>
    </row>
    <row r="67" spans="1:26" s="39" customFormat="1" x14ac:dyDescent="0.35">
      <c r="A67" s="133">
        <f t="shared" si="0"/>
        <v>43291</v>
      </c>
      <c r="B67" s="76">
        <v>43291</v>
      </c>
      <c r="C67" s="63">
        <v>341.61</v>
      </c>
      <c r="D67" s="76">
        <v>43291</v>
      </c>
      <c r="E67" s="63">
        <v>350.42</v>
      </c>
      <c r="F67" s="76">
        <v>43291</v>
      </c>
      <c r="G67" s="61">
        <v>63.91</v>
      </c>
      <c r="H67" s="76">
        <v>43291</v>
      </c>
      <c r="I67" s="59">
        <v>91</v>
      </c>
      <c r="J67" s="76">
        <v>43291</v>
      </c>
      <c r="K67" s="59">
        <v>196.2</v>
      </c>
      <c r="L67" s="76">
        <v>43291</v>
      </c>
      <c r="M67" s="59">
        <v>190</v>
      </c>
      <c r="N67" s="76">
        <v>43291</v>
      </c>
      <c r="O67" s="59">
        <v>202.6</v>
      </c>
      <c r="P67" s="76">
        <v>43291</v>
      </c>
      <c r="Q67" s="59">
        <v>183.25</v>
      </c>
      <c r="R67" s="53"/>
      <c r="Y67" s="123"/>
      <c r="Z67" s="59"/>
    </row>
    <row r="68" spans="1:26" s="39" customFormat="1" x14ac:dyDescent="0.35">
      <c r="A68" s="133">
        <f t="shared" si="0"/>
        <v>43292</v>
      </c>
      <c r="B68" s="76">
        <v>43292</v>
      </c>
      <c r="C68" s="61">
        <v>341.61</v>
      </c>
      <c r="D68" s="76">
        <v>43292</v>
      </c>
      <c r="E68" s="61">
        <v>350.42</v>
      </c>
      <c r="F68" s="76">
        <v>43292</v>
      </c>
      <c r="G68" s="61">
        <v>63.34</v>
      </c>
      <c r="H68" s="76">
        <v>43292</v>
      </c>
      <c r="I68" s="59">
        <v>90.8</v>
      </c>
      <c r="J68" s="76">
        <v>43292</v>
      </c>
      <c r="K68" s="59">
        <v>195.42</v>
      </c>
      <c r="L68" s="76">
        <v>43292</v>
      </c>
      <c r="M68" s="59">
        <v>187.48</v>
      </c>
      <c r="N68" s="76">
        <v>43292</v>
      </c>
      <c r="O68" s="59">
        <v>197.41</v>
      </c>
      <c r="P68" s="76">
        <v>43292</v>
      </c>
      <c r="Q68" s="59">
        <v>183.25</v>
      </c>
      <c r="R68" s="53"/>
      <c r="Y68" s="123"/>
      <c r="Z68" s="59"/>
    </row>
    <row r="69" spans="1:26" s="39" customFormat="1" x14ac:dyDescent="0.35">
      <c r="A69" s="133">
        <f t="shared" si="0"/>
        <v>43293</v>
      </c>
      <c r="B69" s="76">
        <v>43293</v>
      </c>
      <c r="C69" s="61">
        <v>336.74</v>
      </c>
      <c r="D69" s="76">
        <v>43293</v>
      </c>
      <c r="E69" s="61">
        <v>346.69</v>
      </c>
      <c r="F69" s="76">
        <v>43293</v>
      </c>
      <c r="G69" s="61">
        <v>64.06</v>
      </c>
      <c r="H69" s="76">
        <v>43293</v>
      </c>
      <c r="I69" s="59">
        <v>91.5</v>
      </c>
      <c r="J69" s="76">
        <v>43293</v>
      </c>
      <c r="K69" s="59">
        <v>189.6</v>
      </c>
      <c r="L69" s="76">
        <v>43293</v>
      </c>
      <c r="M69" s="59">
        <v>181.92</v>
      </c>
      <c r="N69" s="76">
        <v>43293</v>
      </c>
      <c r="O69" s="59">
        <v>189.24</v>
      </c>
      <c r="P69" s="76">
        <v>43293</v>
      </c>
      <c r="Q69" s="59">
        <v>176.54</v>
      </c>
      <c r="R69" s="53"/>
      <c r="Y69" s="123"/>
      <c r="Z69" s="59"/>
    </row>
    <row r="70" spans="1:26" s="39" customFormat="1" x14ac:dyDescent="0.35">
      <c r="A70" s="133">
        <f t="shared" si="0"/>
        <v>43294</v>
      </c>
      <c r="B70" s="76">
        <v>43294</v>
      </c>
      <c r="C70" s="61">
        <v>336.74</v>
      </c>
      <c r="D70" s="76">
        <v>43294</v>
      </c>
      <c r="E70" s="61">
        <v>346.69</v>
      </c>
      <c r="F70" s="76">
        <v>43294</v>
      </c>
      <c r="G70" s="61">
        <v>64.040000000000006</v>
      </c>
      <c r="H70" s="76">
        <v>43294</v>
      </c>
      <c r="I70" s="59">
        <v>91.3</v>
      </c>
      <c r="J70" s="76">
        <v>43294</v>
      </c>
      <c r="K70" s="59">
        <v>187.66</v>
      </c>
      <c r="L70" s="76">
        <v>43294</v>
      </c>
      <c r="M70" s="59">
        <v>181.64</v>
      </c>
      <c r="N70" s="76">
        <v>43294</v>
      </c>
      <c r="O70" s="59">
        <v>180.48</v>
      </c>
      <c r="P70" s="76">
        <v>43294</v>
      </c>
      <c r="Q70" s="59">
        <v>167.21</v>
      </c>
      <c r="R70" s="53"/>
      <c r="Y70" s="123"/>
      <c r="Z70" s="59"/>
    </row>
    <row r="71" spans="1:26" s="39" customFormat="1" x14ac:dyDescent="0.35">
      <c r="A71" s="133">
        <f t="shared" si="0"/>
        <v>43297</v>
      </c>
      <c r="B71" s="76">
        <v>43297</v>
      </c>
      <c r="C71" s="61">
        <v>336.71</v>
      </c>
      <c r="D71" s="76">
        <v>43297</v>
      </c>
      <c r="E71" s="61">
        <v>346.64</v>
      </c>
      <c r="F71" s="76">
        <v>43297</v>
      </c>
      <c r="G71" s="61">
        <v>64.56</v>
      </c>
      <c r="H71" s="76">
        <v>43297</v>
      </c>
      <c r="I71" s="59">
        <v>91.1</v>
      </c>
      <c r="J71" s="76">
        <v>43297</v>
      </c>
      <c r="K71" s="59">
        <v>186.78</v>
      </c>
      <c r="L71" s="76">
        <v>43297</v>
      </c>
      <c r="M71" s="59">
        <v>179.64</v>
      </c>
      <c r="N71" s="76">
        <v>43297</v>
      </c>
      <c r="O71" s="59">
        <v>180.48</v>
      </c>
      <c r="P71" s="76">
        <v>43297</v>
      </c>
      <c r="Q71" s="59">
        <v>167.21</v>
      </c>
      <c r="R71" s="53"/>
      <c r="Y71" s="123"/>
      <c r="Z71" s="59"/>
    </row>
    <row r="72" spans="1:26" s="39" customFormat="1" x14ac:dyDescent="0.35">
      <c r="A72" s="133">
        <f t="shared" si="0"/>
        <v>43298</v>
      </c>
      <c r="B72" s="76">
        <v>43298</v>
      </c>
      <c r="C72" s="61">
        <v>334.63</v>
      </c>
      <c r="D72" s="76">
        <v>43298</v>
      </c>
      <c r="E72" s="61">
        <v>343.48</v>
      </c>
      <c r="F72" s="76">
        <v>43298</v>
      </c>
      <c r="G72" s="61">
        <v>64.069999999999993</v>
      </c>
      <c r="H72" s="76">
        <v>43298</v>
      </c>
      <c r="I72" s="59">
        <v>91.2</v>
      </c>
      <c r="J72" s="76">
        <v>43298</v>
      </c>
      <c r="K72" s="59">
        <v>182.67</v>
      </c>
      <c r="L72" s="76">
        <v>43298</v>
      </c>
      <c r="M72" s="59">
        <v>175.85</v>
      </c>
      <c r="N72" s="76">
        <v>43298</v>
      </c>
      <c r="O72" s="59">
        <v>178.41</v>
      </c>
      <c r="P72" s="76">
        <v>43298</v>
      </c>
      <c r="Q72" s="59">
        <v>167.21</v>
      </c>
      <c r="R72" s="53"/>
      <c r="Y72" s="123"/>
      <c r="Z72" s="59"/>
    </row>
    <row r="73" spans="1:26" s="39" customFormat="1" x14ac:dyDescent="0.35">
      <c r="A73" s="133">
        <f t="shared" si="0"/>
        <v>43299</v>
      </c>
      <c r="B73" s="76">
        <v>43299</v>
      </c>
      <c r="C73" s="61">
        <v>335.12</v>
      </c>
      <c r="D73" s="76">
        <v>43299</v>
      </c>
      <c r="E73" s="61">
        <v>344.19</v>
      </c>
      <c r="F73" s="76">
        <v>43299</v>
      </c>
      <c r="G73" s="61">
        <v>65.239999999999995</v>
      </c>
      <c r="H73" s="76">
        <v>43299</v>
      </c>
      <c r="I73" s="59">
        <v>91.7</v>
      </c>
      <c r="J73" s="76">
        <v>43299</v>
      </c>
      <c r="K73" s="59">
        <v>182.67</v>
      </c>
      <c r="L73" s="76">
        <v>43299</v>
      </c>
      <c r="M73" s="59">
        <v>175.85</v>
      </c>
      <c r="N73" s="76">
        <v>43299</v>
      </c>
      <c r="O73" s="59">
        <v>176.72</v>
      </c>
      <c r="P73" s="76">
        <v>43299</v>
      </c>
      <c r="Q73" s="59">
        <v>166.04</v>
      </c>
      <c r="R73" s="53"/>
      <c r="Y73" s="123"/>
      <c r="Z73" s="59"/>
    </row>
    <row r="74" spans="1:26" s="39" customFormat="1" x14ac:dyDescent="0.35">
      <c r="A74" s="133">
        <f t="shared" si="0"/>
        <v>43300</v>
      </c>
      <c r="B74" s="76">
        <v>43300</v>
      </c>
      <c r="C74" s="61">
        <v>334.96</v>
      </c>
      <c r="D74" s="76">
        <v>43300</v>
      </c>
      <c r="E74" s="61">
        <v>344.11</v>
      </c>
      <c r="F74" s="76">
        <v>43300</v>
      </c>
      <c r="G74" s="61">
        <v>65.25</v>
      </c>
      <c r="H74" s="76">
        <v>43300</v>
      </c>
      <c r="I74" s="59">
        <v>92.2</v>
      </c>
      <c r="J74" s="76">
        <v>43300</v>
      </c>
      <c r="K74" s="59">
        <v>182.67</v>
      </c>
      <c r="L74" s="76">
        <v>43300</v>
      </c>
      <c r="M74" s="59">
        <v>175.85</v>
      </c>
      <c r="N74" s="76">
        <v>43300</v>
      </c>
      <c r="O74" s="59">
        <v>175.65</v>
      </c>
      <c r="P74" s="76">
        <v>43300</v>
      </c>
      <c r="Q74" s="59">
        <v>165.97</v>
      </c>
      <c r="R74" s="53"/>
      <c r="Y74" s="123"/>
      <c r="Z74" s="59"/>
    </row>
    <row r="75" spans="1:26" s="39" customFormat="1" x14ac:dyDescent="0.35">
      <c r="A75" s="133">
        <f t="shared" ref="A75:A138" si="1">B75</f>
        <v>43301</v>
      </c>
      <c r="B75" s="76">
        <v>43301</v>
      </c>
      <c r="C75" s="61">
        <v>328.61</v>
      </c>
      <c r="D75" s="76">
        <v>43301</v>
      </c>
      <c r="E75" s="61">
        <v>339.14</v>
      </c>
      <c r="F75" s="76">
        <v>43301</v>
      </c>
      <c r="G75" s="61">
        <v>65.14</v>
      </c>
      <c r="H75" s="76">
        <v>43301</v>
      </c>
      <c r="I75" s="59">
        <v>91.7</v>
      </c>
      <c r="J75" s="76">
        <v>43301</v>
      </c>
      <c r="K75" s="59">
        <v>182.64</v>
      </c>
      <c r="L75" s="76">
        <v>43301</v>
      </c>
      <c r="M75" s="59">
        <v>173.06</v>
      </c>
      <c r="N75" s="76">
        <v>43301</v>
      </c>
      <c r="O75" s="59">
        <v>174.59</v>
      </c>
      <c r="P75" s="76">
        <v>43301</v>
      </c>
      <c r="Q75" s="59">
        <v>161.44</v>
      </c>
      <c r="R75" s="53"/>
      <c r="Y75" s="123"/>
      <c r="Z75" s="59"/>
    </row>
    <row r="76" spans="1:26" s="39" customFormat="1" x14ac:dyDescent="0.35">
      <c r="A76" s="133">
        <f t="shared" si="1"/>
        <v>43304</v>
      </c>
      <c r="B76" s="76">
        <v>43304</v>
      </c>
      <c r="C76" s="61">
        <v>331.47</v>
      </c>
      <c r="D76" s="76">
        <v>43304</v>
      </c>
      <c r="E76" s="61">
        <v>340.07</v>
      </c>
      <c r="F76" s="76">
        <v>43304</v>
      </c>
      <c r="G76" s="61">
        <v>65.75</v>
      </c>
      <c r="H76" s="76">
        <v>43304</v>
      </c>
      <c r="I76" s="59">
        <v>92.2</v>
      </c>
      <c r="J76" s="76">
        <v>43304</v>
      </c>
      <c r="K76" s="59">
        <v>182.53</v>
      </c>
      <c r="L76" s="76">
        <v>43304</v>
      </c>
      <c r="M76" s="59">
        <v>173.06</v>
      </c>
      <c r="N76" s="76">
        <v>43304</v>
      </c>
      <c r="O76" s="59">
        <v>173.43</v>
      </c>
      <c r="P76" s="76">
        <v>43304</v>
      </c>
      <c r="Q76" s="59">
        <v>161.44</v>
      </c>
      <c r="R76" s="53"/>
      <c r="Y76" s="123"/>
      <c r="Z76" s="59"/>
    </row>
    <row r="77" spans="1:26" s="39" customFormat="1" x14ac:dyDescent="0.35">
      <c r="A77" s="133">
        <f t="shared" si="1"/>
        <v>43305</v>
      </c>
      <c r="B77" s="76">
        <v>43305</v>
      </c>
      <c r="C77" s="61">
        <v>331.44</v>
      </c>
      <c r="D77" s="76">
        <v>43305</v>
      </c>
      <c r="E77" s="61">
        <v>340.1</v>
      </c>
      <c r="F77" s="76">
        <v>43305</v>
      </c>
      <c r="G77" s="61">
        <v>65.569999999999993</v>
      </c>
      <c r="H77" s="76">
        <v>43305</v>
      </c>
      <c r="I77" s="59">
        <v>92</v>
      </c>
      <c r="J77" s="76">
        <v>43305</v>
      </c>
      <c r="K77" s="59">
        <v>182.27</v>
      </c>
      <c r="L77" s="76">
        <v>43305</v>
      </c>
      <c r="M77" s="59">
        <v>171.79</v>
      </c>
      <c r="N77" s="76">
        <v>43305</v>
      </c>
      <c r="O77" s="59">
        <v>172.99</v>
      </c>
      <c r="P77" s="76">
        <v>43305</v>
      </c>
      <c r="Q77" s="59">
        <v>161.44</v>
      </c>
      <c r="R77" s="53"/>
      <c r="Y77" s="123"/>
      <c r="Z77" s="59"/>
    </row>
    <row r="78" spans="1:26" s="39" customFormat="1" x14ac:dyDescent="0.35">
      <c r="A78" s="133">
        <f t="shared" si="1"/>
        <v>43306</v>
      </c>
      <c r="B78" s="76">
        <v>43306</v>
      </c>
      <c r="C78" s="61">
        <v>331.44</v>
      </c>
      <c r="D78" s="76">
        <v>43306</v>
      </c>
      <c r="E78" s="61">
        <v>340.1</v>
      </c>
      <c r="F78" s="76">
        <v>43306</v>
      </c>
      <c r="G78" s="61">
        <v>66.03</v>
      </c>
      <c r="H78" s="76">
        <v>43306</v>
      </c>
      <c r="I78" s="59">
        <v>92</v>
      </c>
      <c r="J78" s="76">
        <v>43306</v>
      </c>
      <c r="K78" s="59">
        <v>181.33</v>
      </c>
      <c r="L78" s="76">
        <v>43306</v>
      </c>
      <c r="M78" s="59">
        <v>170.01</v>
      </c>
      <c r="N78" s="76">
        <v>43306</v>
      </c>
      <c r="O78" s="59">
        <v>172.99</v>
      </c>
      <c r="P78" s="76">
        <v>43306</v>
      </c>
      <c r="Q78" s="59">
        <v>161.44</v>
      </c>
      <c r="R78" s="53"/>
      <c r="Y78" s="123"/>
      <c r="Z78" s="59"/>
    </row>
    <row r="79" spans="1:26" s="39" customFormat="1" x14ac:dyDescent="0.35">
      <c r="A79" s="133">
        <f t="shared" si="1"/>
        <v>43307</v>
      </c>
      <c r="B79" s="76">
        <v>43307</v>
      </c>
      <c r="C79" s="61">
        <v>330.78</v>
      </c>
      <c r="D79" s="76">
        <v>43307</v>
      </c>
      <c r="E79" s="61">
        <v>339.19</v>
      </c>
      <c r="F79" s="76">
        <v>43307</v>
      </c>
      <c r="G79" s="61">
        <v>66.3</v>
      </c>
      <c r="H79" s="76">
        <v>43307</v>
      </c>
      <c r="I79" s="59">
        <v>92.3</v>
      </c>
      <c r="J79" s="76">
        <v>43307</v>
      </c>
      <c r="K79" s="59">
        <v>179.89</v>
      </c>
      <c r="L79" s="76">
        <v>43307</v>
      </c>
      <c r="M79" s="59">
        <v>165.02</v>
      </c>
      <c r="N79" s="76">
        <v>43307</v>
      </c>
      <c r="O79" s="59">
        <v>172.53</v>
      </c>
      <c r="P79" s="76">
        <v>43307</v>
      </c>
      <c r="Q79" s="59">
        <v>155</v>
      </c>
      <c r="R79" s="53"/>
      <c r="Y79" s="123"/>
      <c r="Z79" s="59"/>
    </row>
    <row r="80" spans="1:26" s="39" customFormat="1" x14ac:dyDescent="0.35">
      <c r="A80" s="133">
        <f t="shared" si="1"/>
        <v>43308</v>
      </c>
      <c r="B80" s="76">
        <v>43308</v>
      </c>
      <c r="C80" s="61">
        <v>328.77</v>
      </c>
      <c r="D80" s="76">
        <v>43308</v>
      </c>
      <c r="E80" s="61">
        <v>335.93</v>
      </c>
      <c r="F80" s="76">
        <v>43308</v>
      </c>
      <c r="G80" s="61">
        <v>67.489999999999995</v>
      </c>
      <c r="H80" s="76">
        <v>43308</v>
      </c>
      <c r="I80" s="59">
        <v>94.1</v>
      </c>
      <c r="J80" s="76">
        <v>43308</v>
      </c>
      <c r="K80" s="59">
        <v>179.12</v>
      </c>
      <c r="L80" s="76">
        <v>43308</v>
      </c>
      <c r="M80" s="59">
        <v>165.02</v>
      </c>
      <c r="N80" s="76">
        <v>43308</v>
      </c>
      <c r="O80" s="59">
        <v>172.53</v>
      </c>
      <c r="P80" s="76">
        <v>43308</v>
      </c>
      <c r="Q80" s="59">
        <v>155</v>
      </c>
      <c r="R80" s="53"/>
      <c r="Y80" s="123"/>
      <c r="Z80" s="59"/>
    </row>
    <row r="81" spans="1:26" s="39" customFormat="1" x14ac:dyDescent="0.35">
      <c r="A81" s="133">
        <f t="shared" si="1"/>
        <v>43311</v>
      </c>
      <c r="B81" s="76">
        <v>43311</v>
      </c>
      <c r="C81" s="61">
        <v>328.77</v>
      </c>
      <c r="D81" s="76">
        <v>43311</v>
      </c>
      <c r="E81" s="61">
        <v>335.93</v>
      </c>
      <c r="F81" s="76">
        <v>43311</v>
      </c>
      <c r="G81" s="61">
        <v>67.650000000000006</v>
      </c>
      <c r="H81" s="76">
        <v>43311</v>
      </c>
      <c r="I81" s="59">
        <v>94.1</v>
      </c>
      <c r="J81" s="76">
        <v>43311</v>
      </c>
      <c r="K81" s="59">
        <v>178.03</v>
      </c>
      <c r="L81" s="76">
        <v>43311</v>
      </c>
      <c r="M81" s="59">
        <v>166.56</v>
      </c>
      <c r="N81" s="76">
        <v>43311</v>
      </c>
      <c r="O81" s="59">
        <v>172.53</v>
      </c>
      <c r="P81" s="76">
        <v>43311</v>
      </c>
      <c r="Q81" s="59">
        <v>154.16</v>
      </c>
      <c r="R81" s="53"/>
      <c r="Y81" s="123"/>
      <c r="Z81" s="59"/>
    </row>
    <row r="82" spans="1:26" s="39" customFormat="1" x14ac:dyDescent="0.35">
      <c r="A82" s="133">
        <f t="shared" si="1"/>
        <v>43312</v>
      </c>
      <c r="B82" s="76">
        <v>43312</v>
      </c>
      <c r="C82" s="61">
        <v>328.72</v>
      </c>
      <c r="D82" s="76">
        <v>43312</v>
      </c>
      <c r="E82" s="61">
        <v>335.91</v>
      </c>
      <c r="F82" s="76">
        <v>43312</v>
      </c>
      <c r="G82" s="61">
        <v>68.19</v>
      </c>
      <c r="H82" s="76">
        <v>43312</v>
      </c>
      <c r="I82" s="59">
        <v>94.1</v>
      </c>
      <c r="J82" s="76">
        <v>43312</v>
      </c>
      <c r="K82" s="59">
        <v>180.82</v>
      </c>
      <c r="L82" s="76">
        <v>43312</v>
      </c>
      <c r="M82" s="59">
        <v>166.56</v>
      </c>
      <c r="N82" s="76">
        <v>43312</v>
      </c>
      <c r="O82" s="59">
        <v>172.53</v>
      </c>
      <c r="P82" s="76">
        <v>43312</v>
      </c>
      <c r="Q82" s="59">
        <v>154.16</v>
      </c>
      <c r="R82" s="53"/>
      <c r="Y82" s="123"/>
      <c r="Z82" s="59"/>
    </row>
    <row r="83" spans="1:26" s="39" customFormat="1" x14ac:dyDescent="0.35">
      <c r="A83" s="133">
        <f t="shared" si="1"/>
        <v>43313</v>
      </c>
      <c r="B83" s="76">
        <v>43313</v>
      </c>
      <c r="C83" s="61">
        <v>324.89999999999998</v>
      </c>
      <c r="D83" s="76">
        <v>43313</v>
      </c>
      <c r="E83" s="61">
        <v>333.41</v>
      </c>
      <c r="F83" s="76">
        <v>43313</v>
      </c>
      <c r="G83" s="61">
        <v>66.55</v>
      </c>
      <c r="H83" s="76">
        <v>43313</v>
      </c>
      <c r="I83" s="59">
        <v>93.4</v>
      </c>
      <c r="J83" s="76">
        <v>43313</v>
      </c>
      <c r="K83" s="59">
        <v>180.56</v>
      </c>
      <c r="L83" s="76">
        <v>43313</v>
      </c>
      <c r="M83" s="59">
        <v>166.56</v>
      </c>
      <c r="N83" s="76">
        <v>43313</v>
      </c>
      <c r="O83" s="59">
        <v>174.26</v>
      </c>
      <c r="P83" s="76">
        <v>43313</v>
      </c>
      <c r="Q83" s="59">
        <v>154.16</v>
      </c>
      <c r="R83" s="53"/>
      <c r="Y83" s="123"/>
      <c r="Z83" s="59"/>
    </row>
    <row r="84" spans="1:26" s="39" customFormat="1" x14ac:dyDescent="0.35">
      <c r="A84" s="133">
        <f t="shared" si="1"/>
        <v>43314</v>
      </c>
      <c r="B84" s="76">
        <v>43314</v>
      </c>
      <c r="C84" s="61">
        <v>324.77999999999997</v>
      </c>
      <c r="D84" s="76">
        <v>43314</v>
      </c>
      <c r="E84" s="61">
        <v>333.32</v>
      </c>
      <c r="F84" s="76">
        <v>43314</v>
      </c>
      <c r="G84" s="61">
        <v>66.87</v>
      </c>
      <c r="H84" s="76">
        <v>43314</v>
      </c>
      <c r="I84" s="59">
        <v>93.3</v>
      </c>
      <c r="J84" s="76">
        <v>43314</v>
      </c>
      <c r="K84" s="59">
        <v>180.56</v>
      </c>
      <c r="L84" s="76">
        <v>43314</v>
      </c>
      <c r="M84" s="59">
        <v>165.4</v>
      </c>
      <c r="N84" s="76">
        <v>43314</v>
      </c>
      <c r="O84" s="59">
        <v>174.26</v>
      </c>
      <c r="P84" s="76">
        <v>43314</v>
      </c>
      <c r="Q84" s="59">
        <v>154.16</v>
      </c>
      <c r="R84" s="53"/>
      <c r="Y84" s="123"/>
      <c r="Z84" s="59"/>
    </row>
    <row r="85" spans="1:26" s="39" customFormat="1" x14ac:dyDescent="0.35">
      <c r="A85" s="133">
        <f t="shared" si="1"/>
        <v>43315</v>
      </c>
      <c r="B85" s="76">
        <v>43315</v>
      </c>
      <c r="C85" s="61">
        <v>324.91000000000003</v>
      </c>
      <c r="D85" s="76">
        <v>43315</v>
      </c>
      <c r="E85" s="61">
        <v>332.73</v>
      </c>
      <c r="F85" s="76">
        <v>43315</v>
      </c>
      <c r="G85" s="61">
        <v>67.45</v>
      </c>
      <c r="H85" s="76">
        <v>43315</v>
      </c>
      <c r="I85" s="59">
        <v>94.3</v>
      </c>
      <c r="J85" s="76">
        <v>43315</v>
      </c>
      <c r="K85" s="59">
        <v>180.06</v>
      </c>
      <c r="L85" s="76">
        <v>43315</v>
      </c>
      <c r="M85" s="59">
        <v>166.31</v>
      </c>
      <c r="N85" s="76">
        <v>43315</v>
      </c>
      <c r="O85" s="59">
        <v>174.26</v>
      </c>
      <c r="P85" s="76">
        <v>43315</v>
      </c>
      <c r="Q85" s="59">
        <v>154.16</v>
      </c>
      <c r="R85" s="53"/>
      <c r="Y85" s="123"/>
      <c r="Z85" s="59"/>
    </row>
    <row r="86" spans="1:26" s="39" customFormat="1" x14ac:dyDescent="0.35">
      <c r="A86" s="133">
        <f t="shared" si="1"/>
        <v>43318</v>
      </c>
      <c r="B86" s="76">
        <v>43318</v>
      </c>
      <c r="C86" s="61">
        <v>321.26</v>
      </c>
      <c r="D86" s="76">
        <v>43318</v>
      </c>
      <c r="E86" s="61">
        <v>330.27</v>
      </c>
      <c r="F86" s="76">
        <v>43318</v>
      </c>
      <c r="G86" s="61">
        <v>69.11</v>
      </c>
      <c r="H86" s="76">
        <v>43318</v>
      </c>
      <c r="I86" s="59">
        <v>96.2</v>
      </c>
      <c r="J86" s="76">
        <v>43318</v>
      </c>
      <c r="K86" s="59">
        <v>180.07</v>
      </c>
      <c r="L86" s="76">
        <v>43318</v>
      </c>
      <c r="M86" s="59">
        <v>167.07</v>
      </c>
      <c r="N86" s="76">
        <v>43318</v>
      </c>
      <c r="O86" s="59">
        <v>177.91</v>
      </c>
      <c r="P86" s="76">
        <v>43318</v>
      </c>
      <c r="Q86" s="59">
        <v>157.69999999999999</v>
      </c>
      <c r="R86" s="53"/>
      <c r="Y86" s="123"/>
      <c r="Z86" s="59"/>
    </row>
    <row r="87" spans="1:26" s="39" customFormat="1" x14ac:dyDescent="0.35">
      <c r="A87" s="133">
        <f t="shared" si="1"/>
        <v>43319</v>
      </c>
      <c r="B87" s="76">
        <v>43319</v>
      </c>
      <c r="C87" s="61">
        <v>321.26</v>
      </c>
      <c r="D87" s="76">
        <v>43319</v>
      </c>
      <c r="E87" s="61">
        <v>330.27</v>
      </c>
      <c r="F87" s="76">
        <v>43319</v>
      </c>
      <c r="G87" s="61">
        <v>69.42</v>
      </c>
      <c r="H87" s="76">
        <v>43319</v>
      </c>
      <c r="I87" s="59">
        <v>96.8</v>
      </c>
      <c r="J87" s="76">
        <v>43319</v>
      </c>
      <c r="K87" s="59">
        <v>182.44</v>
      </c>
      <c r="L87" s="76">
        <v>43319</v>
      </c>
      <c r="M87" s="59">
        <v>167.65</v>
      </c>
      <c r="N87" s="76">
        <v>43319</v>
      </c>
      <c r="O87" s="59">
        <v>180.62</v>
      </c>
      <c r="P87" s="76">
        <v>43319</v>
      </c>
      <c r="Q87" s="59">
        <v>157.69999999999999</v>
      </c>
      <c r="R87" s="53"/>
      <c r="Y87" s="123"/>
      <c r="Z87" s="59"/>
    </row>
    <row r="88" spans="1:26" s="39" customFormat="1" x14ac:dyDescent="0.35">
      <c r="A88" s="133">
        <f t="shared" si="1"/>
        <v>43320</v>
      </c>
      <c r="B88" s="76">
        <v>43320</v>
      </c>
      <c r="C88" s="61">
        <v>321.17</v>
      </c>
      <c r="D88" s="76">
        <v>43320</v>
      </c>
      <c r="E88" s="61">
        <v>330.24</v>
      </c>
      <c r="F88" s="76">
        <v>43320</v>
      </c>
      <c r="G88" s="61">
        <v>69.78</v>
      </c>
      <c r="H88" s="76">
        <v>43320</v>
      </c>
      <c r="I88" s="59">
        <v>96.7</v>
      </c>
      <c r="J88" s="76">
        <v>43320</v>
      </c>
      <c r="K88" s="59">
        <v>189.42</v>
      </c>
      <c r="L88" s="76">
        <v>43320</v>
      </c>
      <c r="M88" s="59">
        <v>170.01</v>
      </c>
      <c r="N88" s="76">
        <v>43320</v>
      </c>
      <c r="O88" s="59">
        <v>181.18</v>
      </c>
      <c r="P88" s="76">
        <v>43320</v>
      </c>
      <c r="Q88" s="59">
        <v>160.12</v>
      </c>
      <c r="R88" s="53"/>
      <c r="Y88" s="123"/>
      <c r="Z88" s="59"/>
    </row>
    <row r="89" spans="1:26" s="39" customFormat="1" x14ac:dyDescent="0.35">
      <c r="A89" s="133">
        <f t="shared" si="1"/>
        <v>43321</v>
      </c>
      <c r="B89" s="76">
        <v>43321</v>
      </c>
      <c r="C89" s="61">
        <v>314.89</v>
      </c>
      <c r="D89" s="76">
        <v>43321</v>
      </c>
      <c r="E89" s="61">
        <v>323.91000000000003</v>
      </c>
      <c r="F89" s="76">
        <v>43321</v>
      </c>
      <c r="G89" s="61">
        <v>69.78</v>
      </c>
      <c r="H89" s="76">
        <v>43321</v>
      </c>
      <c r="I89" s="59">
        <v>96.7</v>
      </c>
      <c r="J89" s="76">
        <v>43321</v>
      </c>
      <c r="K89" s="59">
        <v>189.42</v>
      </c>
      <c r="L89" s="76">
        <v>43321</v>
      </c>
      <c r="M89" s="59">
        <v>170.01</v>
      </c>
      <c r="N89" s="76">
        <v>43321</v>
      </c>
      <c r="O89" s="59">
        <v>181.18</v>
      </c>
      <c r="P89" s="76">
        <v>43321</v>
      </c>
      <c r="Q89" s="59">
        <v>160.12</v>
      </c>
      <c r="R89" s="53"/>
      <c r="Y89" s="123"/>
      <c r="Z89" s="59"/>
    </row>
    <row r="90" spans="1:26" s="39" customFormat="1" x14ac:dyDescent="0.35">
      <c r="A90" s="133">
        <f t="shared" si="1"/>
        <v>43322</v>
      </c>
      <c r="B90" s="76">
        <v>43322</v>
      </c>
      <c r="C90" s="61">
        <v>319.45999999999998</v>
      </c>
      <c r="D90" s="76">
        <v>43322</v>
      </c>
      <c r="E90" s="61">
        <v>329.95</v>
      </c>
      <c r="F90" s="76">
        <v>43322</v>
      </c>
      <c r="G90" s="61">
        <v>68.709999999999994</v>
      </c>
      <c r="H90" s="76">
        <v>43322</v>
      </c>
      <c r="I90" s="59">
        <v>95.6</v>
      </c>
      <c r="J90" s="76">
        <v>43322</v>
      </c>
      <c r="K90" s="59">
        <v>189.42</v>
      </c>
      <c r="L90" s="76">
        <v>43322</v>
      </c>
      <c r="M90" s="59">
        <v>170.01</v>
      </c>
      <c r="N90" s="76">
        <v>43322</v>
      </c>
      <c r="O90" s="59">
        <v>182.94</v>
      </c>
      <c r="P90" s="76">
        <v>43322</v>
      </c>
      <c r="Q90" s="59">
        <v>160.12</v>
      </c>
      <c r="R90" s="53"/>
      <c r="Y90" s="123"/>
      <c r="Z90" s="59"/>
    </row>
    <row r="91" spans="1:26" s="39" customFormat="1" x14ac:dyDescent="0.35">
      <c r="A91" s="133">
        <f t="shared" si="1"/>
        <v>43325</v>
      </c>
      <c r="B91" s="76">
        <v>43325</v>
      </c>
      <c r="C91" s="61">
        <v>319.45999999999998</v>
      </c>
      <c r="D91" s="76">
        <v>43325</v>
      </c>
      <c r="E91" s="61">
        <v>329.95</v>
      </c>
      <c r="F91" s="76">
        <v>43325</v>
      </c>
      <c r="G91" s="61">
        <v>68.510000000000005</v>
      </c>
      <c r="H91" s="76">
        <v>43325</v>
      </c>
      <c r="I91" s="59">
        <v>95.6</v>
      </c>
      <c r="J91" s="76">
        <v>43325</v>
      </c>
      <c r="K91" s="59">
        <v>189.42</v>
      </c>
      <c r="L91" s="76">
        <v>43325</v>
      </c>
      <c r="M91" s="59">
        <v>170.01</v>
      </c>
      <c r="N91" s="76">
        <v>43325</v>
      </c>
      <c r="O91" s="59">
        <v>183.96</v>
      </c>
      <c r="P91" s="76">
        <v>43325</v>
      </c>
      <c r="Q91" s="59">
        <v>163.02000000000001</v>
      </c>
      <c r="R91" s="53"/>
      <c r="Y91" s="123"/>
      <c r="Z91" s="59"/>
    </row>
    <row r="92" spans="1:26" s="39" customFormat="1" x14ac:dyDescent="0.35">
      <c r="A92" s="133">
        <f t="shared" si="1"/>
        <v>43326</v>
      </c>
      <c r="B92" s="76">
        <v>43326</v>
      </c>
      <c r="C92" s="61">
        <v>318.97000000000003</v>
      </c>
      <c r="D92" s="76">
        <v>43326</v>
      </c>
      <c r="E92" s="61">
        <v>329.57</v>
      </c>
      <c r="F92" s="76">
        <v>43326</v>
      </c>
      <c r="G92" s="61">
        <v>68.02</v>
      </c>
      <c r="H92" s="76">
        <v>43326</v>
      </c>
      <c r="I92" s="59">
        <v>95.3</v>
      </c>
      <c r="J92" s="76">
        <v>43326</v>
      </c>
      <c r="K92" s="59">
        <v>188.9</v>
      </c>
      <c r="L92" s="76">
        <v>43326</v>
      </c>
      <c r="M92" s="59">
        <v>170.01</v>
      </c>
      <c r="N92" s="76">
        <v>43326</v>
      </c>
      <c r="O92" s="59">
        <v>186.71</v>
      </c>
      <c r="P92" s="76">
        <v>43326</v>
      </c>
      <c r="Q92" s="59">
        <v>165.01</v>
      </c>
      <c r="R92" s="53"/>
      <c r="Y92" s="123"/>
      <c r="Z92" s="59"/>
    </row>
    <row r="93" spans="1:26" s="39" customFormat="1" x14ac:dyDescent="0.35">
      <c r="A93" s="133">
        <f t="shared" si="1"/>
        <v>43327</v>
      </c>
      <c r="B93" s="76">
        <v>43327</v>
      </c>
      <c r="C93" s="61">
        <v>318.93</v>
      </c>
      <c r="D93" s="76">
        <v>43327</v>
      </c>
      <c r="E93" s="61">
        <v>329.53</v>
      </c>
      <c r="F93" s="76">
        <v>43327</v>
      </c>
      <c r="G93" s="61">
        <v>67.209999999999994</v>
      </c>
      <c r="H93" s="76">
        <v>43327</v>
      </c>
      <c r="I93" s="59">
        <v>94.9</v>
      </c>
      <c r="J93" s="76">
        <v>43327</v>
      </c>
      <c r="K93" s="59">
        <v>188.9</v>
      </c>
      <c r="L93" s="76">
        <v>43327</v>
      </c>
      <c r="M93" s="59">
        <v>170.01</v>
      </c>
      <c r="N93" s="76">
        <v>43327</v>
      </c>
      <c r="O93" s="59">
        <v>186.71</v>
      </c>
      <c r="P93" s="76">
        <v>43327</v>
      </c>
      <c r="Q93" s="59">
        <v>165.01</v>
      </c>
      <c r="R93" s="53"/>
      <c r="Y93" s="123"/>
      <c r="Z93" s="59"/>
    </row>
    <row r="94" spans="1:26" s="39" customFormat="1" x14ac:dyDescent="0.35">
      <c r="A94" s="133">
        <f t="shared" si="1"/>
        <v>43328</v>
      </c>
      <c r="B94" s="76">
        <v>43328</v>
      </c>
      <c r="C94" s="61">
        <v>319.17</v>
      </c>
      <c r="D94" s="76">
        <v>43328</v>
      </c>
      <c r="E94" s="61">
        <v>329.67</v>
      </c>
      <c r="F94" s="76">
        <v>43328</v>
      </c>
      <c r="G94" s="61">
        <v>66.510000000000005</v>
      </c>
      <c r="H94" s="76">
        <v>43328</v>
      </c>
      <c r="I94" s="59">
        <v>94.4</v>
      </c>
      <c r="J94" s="76">
        <v>43328</v>
      </c>
      <c r="K94" s="59">
        <v>188.9</v>
      </c>
      <c r="L94" s="76">
        <v>43328</v>
      </c>
      <c r="M94" s="59">
        <v>170.01</v>
      </c>
      <c r="N94" s="76">
        <v>43328</v>
      </c>
      <c r="O94" s="59">
        <v>189.9</v>
      </c>
      <c r="P94" s="76">
        <v>43328</v>
      </c>
      <c r="Q94" s="59">
        <v>165.01</v>
      </c>
      <c r="R94" s="53"/>
      <c r="Y94" s="123"/>
      <c r="Z94" s="59"/>
    </row>
    <row r="95" spans="1:26" s="106" customFormat="1" x14ac:dyDescent="0.35">
      <c r="A95" s="133">
        <f t="shared" si="1"/>
        <v>43329</v>
      </c>
      <c r="B95" s="76">
        <v>43329</v>
      </c>
      <c r="C95" s="61">
        <v>290.73</v>
      </c>
      <c r="D95" s="76">
        <v>43329</v>
      </c>
      <c r="E95" s="61">
        <v>301.83</v>
      </c>
      <c r="F95" s="76">
        <v>43329</v>
      </c>
      <c r="G95" s="61">
        <v>67.63</v>
      </c>
      <c r="H95" s="76">
        <v>43329</v>
      </c>
      <c r="I95" s="59">
        <v>95.6</v>
      </c>
      <c r="J95" s="76">
        <v>43329</v>
      </c>
      <c r="K95" s="59">
        <v>188.9</v>
      </c>
      <c r="L95" s="76">
        <v>43329</v>
      </c>
      <c r="M95" s="59">
        <v>170.01</v>
      </c>
      <c r="N95" s="76">
        <v>43329</v>
      </c>
      <c r="O95" s="59">
        <v>188.12</v>
      </c>
      <c r="P95" s="76">
        <v>43329</v>
      </c>
      <c r="Q95" s="59">
        <v>165.01</v>
      </c>
      <c r="Y95" s="123"/>
      <c r="Z95" s="59"/>
    </row>
    <row r="96" spans="1:26" s="106" customFormat="1" x14ac:dyDescent="0.35">
      <c r="A96" s="133">
        <f t="shared" si="1"/>
        <v>43332</v>
      </c>
      <c r="B96" s="76">
        <v>43332</v>
      </c>
      <c r="C96" s="61">
        <v>290.73</v>
      </c>
      <c r="D96" s="76">
        <v>43332</v>
      </c>
      <c r="E96" s="61">
        <v>301.83</v>
      </c>
      <c r="F96" s="76">
        <v>43332</v>
      </c>
      <c r="G96" s="61">
        <v>67.81</v>
      </c>
      <c r="H96" s="76">
        <v>43332</v>
      </c>
      <c r="I96" s="59">
        <v>95.6</v>
      </c>
      <c r="J96" s="76">
        <v>43332</v>
      </c>
      <c r="K96" s="59">
        <v>187.91</v>
      </c>
      <c r="L96" s="76">
        <v>43332</v>
      </c>
      <c r="M96" s="59">
        <v>169.46</v>
      </c>
      <c r="N96" s="76">
        <v>43332</v>
      </c>
      <c r="O96" s="59">
        <v>186.29</v>
      </c>
      <c r="P96" s="76">
        <v>43332</v>
      </c>
      <c r="Q96" s="59">
        <v>165.01</v>
      </c>
      <c r="Y96" s="123"/>
      <c r="Z96" s="59"/>
    </row>
    <row r="97" spans="1:26" s="106" customFormat="1" x14ac:dyDescent="0.35">
      <c r="A97" s="133">
        <f t="shared" si="1"/>
        <v>43333</v>
      </c>
      <c r="B97" s="76">
        <v>43333</v>
      </c>
      <c r="C97" s="61">
        <v>290.73</v>
      </c>
      <c r="D97" s="76">
        <v>43333</v>
      </c>
      <c r="E97" s="61">
        <v>301.83</v>
      </c>
      <c r="F97" s="76">
        <v>43333</v>
      </c>
      <c r="G97" s="61">
        <v>66.540000000000006</v>
      </c>
      <c r="H97" s="76">
        <v>43333</v>
      </c>
      <c r="I97" s="59">
        <v>93.3</v>
      </c>
      <c r="J97" s="76">
        <v>43333</v>
      </c>
      <c r="K97" s="59">
        <v>186.77</v>
      </c>
      <c r="L97" s="76">
        <v>43333</v>
      </c>
      <c r="M97" s="59">
        <v>170.01</v>
      </c>
      <c r="N97" s="76">
        <v>43333</v>
      </c>
      <c r="O97" s="59">
        <v>183.47</v>
      </c>
      <c r="P97" s="76">
        <v>43333</v>
      </c>
      <c r="Q97" s="59">
        <v>162.65</v>
      </c>
      <c r="Y97" s="123"/>
      <c r="Z97" s="59"/>
    </row>
    <row r="98" spans="1:26" s="106" customFormat="1" x14ac:dyDescent="0.35">
      <c r="A98" s="133">
        <f t="shared" si="1"/>
        <v>43334</v>
      </c>
      <c r="B98" s="76">
        <v>43334</v>
      </c>
      <c r="C98" s="61">
        <v>290.97000000000003</v>
      </c>
      <c r="D98" s="76">
        <v>43334</v>
      </c>
      <c r="E98" s="61">
        <v>302.17</v>
      </c>
      <c r="F98" s="76">
        <v>43334</v>
      </c>
      <c r="G98" s="61">
        <v>66.540000000000006</v>
      </c>
      <c r="H98" s="76">
        <v>43334</v>
      </c>
      <c r="I98" s="59">
        <v>93.3</v>
      </c>
      <c r="J98" s="76">
        <v>43334</v>
      </c>
      <c r="K98" s="59">
        <v>186.77</v>
      </c>
      <c r="L98" s="76">
        <v>43334</v>
      </c>
      <c r="M98" s="59">
        <v>170.01</v>
      </c>
      <c r="N98" s="76">
        <v>43334</v>
      </c>
      <c r="O98" s="59">
        <v>183.47</v>
      </c>
      <c r="P98" s="76">
        <v>43334</v>
      </c>
      <c r="Q98" s="59">
        <v>162.65</v>
      </c>
      <c r="Y98" s="123"/>
      <c r="Z98" s="59"/>
    </row>
    <row r="99" spans="1:26" s="106" customFormat="1" x14ac:dyDescent="0.35">
      <c r="A99" s="133">
        <f t="shared" si="1"/>
        <v>43335</v>
      </c>
      <c r="B99" s="76">
        <v>43335</v>
      </c>
      <c r="C99" s="61">
        <v>290.97000000000003</v>
      </c>
      <c r="D99" s="76">
        <v>43335</v>
      </c>
      <c r="E99" s="61">
        <v>302.17</v>
      </c>
      <c r="F99" s="76">
        <v>43335</v>
      </c>
      <c r="G99" s="61">
        <v>66.2</v>
      </c>
      <c r="H99" s="76">
        <v>43335</v>
      </c>
      <c r="I99" s="59">
        <v>92.7</v>
      </c>
      <c r="J99" s="76">
        <v>43335</v>
      </c>
      <c r="K99" s="59">
        <v>186.77</v>
      </c>
      <c r="L99" s="76">
        <v>43335</v>
      </c>
      <c r="M99" s="59">
        <v>170.01</v>
      </c>
      <c r="N99" s="76">
        <v>43335</v>
      </c>
      <c r="O99" s="59">
        <v>183.47</v>
      </c>
      <c r="P99" s="76">
        <v>43335</v>
      </c>
      <c r="Q99" s="59">
        <v>162.65</v>
      </c>
      <c r="Y99" s="123"/>
      <c r="Z99" s="59"/>
    </row>
    <row r="100" spans="1:26" s="106" customFormat="1" x14ac:dyDescent="0.35">
      <c r="A100" s="133">
        <f t="shared" si="1"/>
        <v>43336</v>
      </c>
      <c r="B100" s="76">
        <v>43336</v>
      </c>
      <c r="C100" s="61">
        <v>290.97000000000003</v>
      </c>
      <c r="D100" s="76">
        <v>43336</v>
      </c>
      <c r="E100" s="61">
        <v>302.17</v>
      </c>
      <c r="F100" s="76">
        <v>43336</v>
      </c>
      <c r="G100" s="61">
        <v>67.03</v>
      </c>
      <c r="H100" s="76">
        <v>43336</v>
      </c>
      <c r="I100" s="59">
        <v>93.8</v>
      </c>
      <c r="J100" s="76">
        <v>43336</v>
      </c>
      <c r="K100" s="59">
        <v>187.47</v>
      </c>
      <c r="L100" s="76">
        <v>43336</v>
      </c>
      <c r="M100" s="59">
        <v>170.45</v>
      </c>
      <c r="N100" s="76">
        <v>43336</v>
      </c>
      <c r="O100" s="59">
        <v>189.62</v>
      </c>
      <c r="P100" s="76">
        <v>43336</v>
      </c>
      <c r="Q100" s="59">
        <v>162.65</v>
      </c>
      <c r="Y100" s="123"/>
      <c r="Z100" s="59"/>
    </row>
    <row r="101" spans="1:26" s="106" customFormat="1" x14ac:dyDescent="0.35">
      <c r="A101" s="133">
        <f t="shared" si="1"/>
        <v>43339</v>
      </c>
      <c r="B101" s="76">
        <v>43339</v>
      </c>
      <c r="C101" s="61">
        <v>290.97000000000003</v>
      </c>
      <c r="D101" s="76">
        <v>43339</v>
      </c>
      <c r="E101" s="61">
        <v>302.17</v>
      </c>
      <c r="F101" s="76">
        <v>43339</v>
      </c>
      <c r="G101" s="61">
        <v>65.84</v>
      </c>
      <c r="H101" s="76">
        <v>43339</v>
      </c>
      <c r="I101" s="59">
        <v>93</v>
      </c>
      <c r="J101" s="76">
        <v>43339</v>
      </c>
      <c r="K101" s="59">
        <v>187.5</v>
      </c>
      <c r="L101" s="76">
        <v>43339</v>
      </c>
      <c r="M101" s="59">
        <v>170.79</v>
      </c>
      <c r="N101" s="76">
        <v>43339</v>
      </c>
      <c r="O101" s="59">
        <v>185.15</v>
      </c>
      <c r="P101" s="76">
        <v>43339</v>
      </c>
      <c r="Q101" s="59">
        <v>162.65</v>
      </c>
      <c r="Y101" s="123"/>
      <c r="Z101" s="59"/>
    </row>
    <row r="102" spans="1:26" s="106" customFormat="1" x14ac:dyDescent="0.35">
      <c r="A102" s="133">
        <f t="shared" si="1"/>
        <v>43340</v>
      </c>
      <c r="B102" s="76">
        <v>43340</v>
      </c>
      <c r="C102" s="61">
        <v>296.04000000000002</v>
      </c>
      <c r="D102" s="76">
        <v>43340</v>
      </c>
      <c r="E102" s="61">
        <v>305.36</v>
      </c>
      <c r="F102" s="76">
        <v>43340</v>
      </c>
      <c r="G102" s="61">
        <v>65.88</v>
      </c>
      <c r="H102" s="76">
        <v>43340</v>
      </c>
      <c r="I102" s="59">
        <v>93.5</v>
      </c>
      <c r="J102" s="76">
        <v>43340</v>
      </c>
      <c r="K102" s="59">
        <v>189.9</v>
      </c>
      <c r="L102" s="76">
        <v>43340</v>
      </c>
      <c r="M102" s="59">
        <v>173.49</v>
      </c>
      <c r="N102" s="76">
        <v>43340</v>
      </c>
      <c r="O102" s="59">
        <v>184.01</v>
      </c>
      <c r="P102" s="76">
        <v>43340</v>
      </c>
      <c r="Q102" s="59">
        <v>162.65</v>
      </c>
      <c r="Y102" s="123"/>
      <c r="Z102" s="59"/>
    </row>
    <row r="103" spans="1:26" s="39" customFormat="1" x14ac:dyDescent="0.35">
      <c r="A103" s="133">
        <f t="shared" si="1"/>
        <v>43341</v>
      </c>
      <c r="B103" s="76">
        <v>43341</v>
      </c>
      <c r="C103" s="61">
        <v>296.04000000000002</v>
      </c>
      <c r="D103" s="76">
        <v>43341</v>
      </c>
      <c r="E103" s="61">
        <v>305.36</v>
      </c>
      <c r="F103" s="76">
        <v>43341</v>
      </c>
      <c r="G103" s="61">
        <v>67.37</v>
      </c>
      <c r="H103" s="76">
        <v>43341</v>
      </c>
      <c r="I103" s="59">
        <v>94.5</v>
      </c>
      <c r="J103" s="76">
        <v>43341</v>
      </c>
      <c r="K103" s="59">
        <v>190.04</v>
      </c>
      <c r="L103" s="76">
        <v>43341</v>
      </c>
      <c r="M103" s="59">
        <v>173.62</v>
      </c>
      <c r="N103" s="76">
        <v>43341</v>
      </c>
      <c r="O103" s="59">
        <v>184.01</v>
      </c>
      <c r="P103" s="76">
        <v>43341</v>
      </c>
      <c r="Q103" s="59">
        <v>158.84</v>
      </c>
      <c r="R103" s="53"/>
      <c r="Y103" s="123"/>
      <c r="Z103" s="59"/>
    </row>
    <row r="104" spans="1:26" s="39" customFormat="1" x14ac:dyDescent="0.35">
      <c r="A104" s="133">
        <f t="shared" si="1"/>
        <v>43342</v>
      </c>
      <c r="B104" s="76">
        <v>43342</v>
      </c>
      <c r="C104" s="61">
        <v>307.14</v>
      </c>
      <c r="D104" s="76">
        <v>43342</v>
      </c>
      <c r="E104" s="61">
        <v>315.17</v>
      </c>
      <c r="F104" s="76">
        <v>43342</v>
      </c>
      <c r="G104" s="61">
        <v>65.87</v>
      </c>
      <c r="H104" s="76">
        <v>43342</v>
      </c>
      <c r="I104" s="59">
        <v>94.5</v>
      </c>
      <c r="J104" s="76">
        <v>43342</v>
      </c>
      <c r="K104" s="59">
        <v>189.43</v>
      </c>
      <c r="L104" s="76">
        <v>43342</v>
      </c>
      <c r="M104" s="59">
        <v>173.6</v>
      </c>
      <c r="N104" s="76">
        <v>43342</v>
      </c>
      <c r="O104" s="59">
        <v>184.01</v>
      </c>
      <c r="P104" s="76">
        <v>43342</v>
      </c>
      <c r="Q104" s="59">
        <v>158.84</v>
      </c>
      <c r="R104" s="53"/>
      <c r="Y104" s="123"/>
      <c r="Z104" s="59"/>
    </row>
    <row r="105" spans="1:26" s="39" customFormat="1" x14ac:dyDescent="0.35">
      <c r="A105" s="133">
        <f t="shared" si="1"/>
        <v>43343</v>
      </c>
      <c r="B105" s="76">
        <v>43343</v>
      </c>
      <c r="C105" s="61">
        <v>306.01</v>
      </c>
      <c r="D105" s="76">
        <v>43343</v>
      </c>
      <c r="E105" s="61">
        <v>314.70999999999998</v>
      </c>
      <c r="F105" s="76">
        <v>43343</v>
      </c>
      <c r="G105" s="61">
        <v>66.34</v>
      </c>
      <c r="H105" s="76">
        <v>43343</v>
      </c>
      <c r="I105" s="59">
        <v>94.7</v>
      </c>
      <c r="J105" s="76">
        <v>43343</v>
      </c>
      <c r="K105" s="59">
        <v>190.15</v>
      </c>
      <c r="L105" s="76">
        <v>43343</v>
      </c>
      <c r="M105" s="59">
        <v>173.69</v>
      </c>
      <c r="N105" s="76">
        <v>43343</v>
      </c>
      <c r="O105" s="59">
        <v>184.01</v>
      </c>
      <c r="P105" s="76">
        <v>43343</v>
      </c>
      <c r="Q105" s="59">
        <v>164.23</v>
      </c>
      <c r="R105" s="53"/>
      <c r="Y105" s="123"/>
      <c r="Z105" s="59"/>
    </row>
    <row r="106" spans="1:26" s="39" customFormat="1" x14ac:dyDescent="0.35">
      <c r="A106" s="133">
        <f t="shared" si="1"/>
        <v>43346</v>
      </c>
      <c r="B106" s="76">
        <v>43346</v>
      </c>
      <c r="C106" s="61">
        <v>309.36</v>
      </c>
      <c r="D106" s="76">
        <v>43346</v>
      </c>
      <c r="E106" s="61">
        <v>317.04000000000002</v>
      </c>
      <c r="F106" s="76">
        <v>43346</v>
      </c>
      <c r="G106" s="61">
        <v>66.05</v>
      </c>
      <c r="H106" s="76">
        <v>43346</v>
      </c>
      <c r="I106" s="59">
        <v>94.9</v>
      </c>
      <c r="J106" s="76">
        <v>43346</v>
      </c>
      <c r="K106" s="59">
        <v>190.47</v>
      </c>
      <c r="L106" s="76">
        <v>43346</v>
      </c>
      <c r="M106" s="59">
        <v>174.82</v>
      </c>
      <c r="N106" s="76">
        <v>43346</v>
      </c>
      <c r="O106" s="59">
        <v>184.15</v>
      </c>
      <c r="P106" s="76">
        <v>43346</v>
      </c>
      <c r="Q106" s="59">
        <v>165.89</v>
      </c>
      <c r="R106" s="53"/>
      <c r="Y106" s="123"/>
      <c r="Z106" s="59"/>
    </row>
    <row r="107" spans="1:26" s="39" customFormat="1" x14ac:dyDescent="0.35">
      <c r="A107" s="133">
        <f t="shared" si="1"/>
        <v>43347</v>
      </c>
      <c r="B107" s="76">
        <v>43347</v>
      </c>
      <c r="C107" s="61">
        <v>310.39999999999998</v>
      </c>
      <c r="D107" s="76">
        <v>43347</v>
      </c>
      <c r="E107" s="61">
        <v>318.32</v>
      </c>
      <c r="F107" s="76">
        <v>43347</v>
      </c>
      <c r="G107" s="61">
        <v>66.62</v>
      </c>
      <c r="H107" s="76">
        <v>43347</v>
      </c>
      <c r="I107" s="59">
        <v>95.1</v>
      </c>
      <c r="J107" s="76">
        <v>43347</v>
      </c>
      <c r="K107" s="59">
        <v>190.47</v>
      </c>
      <c r="L107" s="76">
        <v>43347</v>
      </c>
      <c r="M107" s="59">
        <v>174.82</v>
      </c>
      <c r="N107" s="76">
        <v>43347</v>
      </c>
      <c r="O107" s="59">
        <v>188.58</v>
      </c>
      <c r="P107" s="76">
        <v>43347</v>
      </c>
      <c r="Q107" s="59">
        <v>165.89</v>
      </c>
      <c r="R107" s="53"/>
      <c r="Y107" s="123"/>
      <c r="Z107" s="59"/>
    </row>
    <row r="108" spans="1:26" s="39" customFormat="1" x14ac:dyDescent="0.35">
      <c r="A108" s="133">
        <f t="shared" si="1"/>
        <v>43348</v>
      </c>
      <c r="B108" s="76">
        <v>43348</v>
      </c>
      <c r="C108" s="61">
        <v>312.57</v>
      </c>
      <c r="D108" s="76">
        <v>43348</v>
      </c>
      <c r="E108" s="61">
        <v>321.49</v>
      </c>
      <c r="F108" s="76">
        <v>43348</v>
      </c>
      <c r="G108" s="61">
        <v>66.790000000000006</v>
      </c>
      <c r="H108" s="76">
        <v>43348</v>
      </c>
      <c r="I108" s="59">
        <v>95.1</v>
      </c>
      <c r="J108" s="76">
        <v>43348</v>
      </c>
      <c r="K108" s="59">
        <v>190.47</v>
      </c>
      <c r="L108" s="76">
        <v>43348</v>
      </c>
      <c r="M108" s="59">
        <v>174.82</v>
      </c>
      <c r="N108" s="76">
        <v>43348</v>
      </c>
      <c r="O108" s="59">
        <v>187.38</v>
      </c>
      <c r="P108" s="76">
        <v>43348</v>
      </c>
      <c r="Q108" s="59">
        <v>165.89</v>
      </c>
      <c r="R108" s="53"/>
      <c r="Y108" s="123"/>
      <c r="Z108" s="59"/>
    </row>
    <row r="109" spans="1:26" s="39" customFormat="1" x14ac:dyDescent="0.35">
      <c r="A109" s="133">
        <f t="shared" si="1"/>
        <v>43349</v>
      </c>
      <c r="B109" s="76">
        <v>43349</v>
      </c>
      <c r="C109" s="61">
        <v>312.55</v>
      </c>
      <c r="D109" s="76">
        <v>43349</v>
      </c>
      <c r="E109" s="61">
        <v>321.42</v>
      </c>
      <c r="F109" s="76">
        <v>43349</v>
      </c>
      <c r="G109" s="61">
        <v>68.39</v>
      </c>
      <c r="H109" s="76">
        <v>43349</v>
      </c>
      <c r="I109" s="59">
        <v>95.9</v>
      </c>
      <c r="J109" s="76">
        <v>43349</v>
      </c>
      <c r="K109" s="59">
        <v>195.09</v>
      </c>
      <c r="L109" s="76">
        <v>43349</v>
      </c>
      <c r="M109" s="59">
        <v>176.1</v>
      </c>
      <c r="N109" s="76">
        <v>43349</v>
      </c>
      <c r="O109" s="59">
        <v>188.15</v>
      </c>
      <c r="P109" s="76">
        <v>43349</v>
      </c>
      <c r="Q109" s="59">
        <v>167.73</v>
      </c>
      <c r="R109" s="53"/>
      <c r="Y109" s="123"/>
      <c r="Z109" s="59"/>
    </row>
    <row r="110" spans="1:26" s="39" customFormat="1" x14ac:dyDescent="0.35">
      <c r="A110" s="133">
        <f t="shared" si="1"/>
        <v>43350</v>
      </c>
      <c r="B110" s="76">
        <v>43350</v>
      </c>
      <c r="C110" s="61">
        <v>313.58</v>
      </c>
      <c r="D110" s="76">
        <v>43350</v>
      </c>
      <c r="E110" s="61">
        <v>322.39999999999998</v>
      </c>
      <c r="F110" s="76">
        <v>43350</v>
      </c>
      <c r="G110" s="61">
        <v>68.48</v>
      </c>
      <c r="H110" s="76">
        <v>43350</v>
      </c>
      <c r="I110" s="59">
        <v>96.4</v>
      </c>
      <c r="J110" s="76">
        <v>43350</v>
      </c>
      <c r="K110" s="59">
        <v>195.11</v>
      </c>
      <c r="L110" s="76">
        <v>43350</v>
      </c>
      <c r="M110" s="59">
        <v>176.76</v>
      </c>
      <c r="N110" s="76">
        <v>43350</v>
      </c>
      <c r="O110" s="59">
        <v>194.01</v>
      </c>
      <c r="P110" s="76">
        <v>43350</v>
      </c>
      <c r="Q110" s="59">
        <v>168.95</v>
      </c>
      <c r="R110" s="53"/>
      <c r="Y110" s="123"/>
      <c r="Z110" s="59"/>
    </row>
    <row r="111" spans="1:26" s="39" customFormat="1" x14ac:dyDescent="0.35">
      <c r="A111" s="133">
        <f t="shared" si="1"/>
        <v>43353</v>
      </c>
      <c r="B111" s="76">
        <v>43353</v>
      </c>
      <c r="C111" s="61">
        <v>313.93</v>
      </c>
      <c r="D111" s="76">
        <v>43353</v>
      </c>
      <c r="E111" s="61">
        <v>322.75</v>
      </c>
      <c r="F111" s="76">
        <v>43353</v>
      </c>
      <c r="G111" s="61">
        <v>67.81</v>
      </c>
      <c r="H111" s="76">
        <v>43353</v>
      </c>
      <c r="I111" s="59">
        <v>96.4</v>
      </c>
      <c r="J111" s="76">
        <v>43353</v>
      </c>
      <c r="K111" s="59">
        <v>195.3</v>
      </c>
      <c r="L111" s="76">
        <v>43353</v>
      </c>
      <c r="M111" s="59">
        <v>176.76</v>
      </c>
      <c r="N111" s="76">
        <v>43353</v>
      </c>
      <c r="O111" s="59">
        <v>196.03</v>
      </c>
      <c r="P111" s="76">
        <v>43353</v>
      </c>
      <c r="Q111" s="59">
        <v>170.31</v>
      </c>
      <c r="R111" s="53"/>
      <c r="Y111" s="123"/>
      <c r="Z111" s="59"/>
    </row>
    <row r="112" spans="1:26" s="39" customFormat="1" x14ac:dyDescent="0.35">
      <c r="A112" s="133">
        <f t="shared" si="1"/>
        <v>43354</v>
      </c>
      <c r="B112" s="76">
        <v>43354</v>
      </c>
      <c r="C112" s="61">
        <v>311.33999999999997</v>
      </c>
      <c r="D112" s="76">
        <v>43354</v>
      </c>
      <c r="E112" s="61">
        <v>319.22000000000003</v>
      </c>
      <c r="F112" s="76">
        <v>43354</v>
      </c>
      <c r="G112" s="61">
        <v>67.67</v>
      </c>
      <c r="H112" s="76">
        <v>43354</v>
      </c>
      <c r="I112" s="59">
        <v>96</v>
      </c>
      <c r="J112" s="76">
        <v>43354</v>
      </c>
      <c r="K112" s="59">
        <v>198.01</v>
      </c>
      <c r="L112" s="76">
        <v>43354</v>
      </c>
      <c r="M112" s="59">
        <v>178.26</v>
      </c>
      <c r="N112" s="76">
        <v>43354</v>
      </c>
      <c r="O112" s="59">
        <v>196.97</v>
      </c>
      <c r="P112" s="76">
        <v>43354</v>
      </c>
      <c r="Q112" s="59">
        <v>170.31</v>
      </c>
      <c r="R112" s="53"/>
      <c r="Y112" s="123"/>
      <c r="Z112" s="59"/>
    </row>
    <row r="113" spans="1:26" s="39" customFormat="1" x14ac:dyDescent="0.35">
      <c r="A113" s="133">
        <f t="shared" si="1"/>
        <v>43355</v>
      </c>
      <c r="B113" s="76">
        <v>43355</v>
      </c>
      <c r="C113" s="61">
        <v>316.45999999999998</v>
      </c>
      <c r="D113" s="76">
        <v>43355</v>
      </c>
      <c r="E113" s="61">
        <v>325.06</v>
      </c>
      <c r="F113" s="76">
        <v>43355</v>
      </c>
      <c r="G113" s="61">
        <v>67.86</v>
      </c>
      <c r="H113" s="76">
        <v>43355</v>
      </c>
      <c r="I113" s="59">
        <v>96</v>
      </c>
      <c r="J113" s="76">
        <v>43355</v>
      </c>
      <c r="K113" s="59">
        <v>209.94</v>
      </c>
      <c r="L113" s="76">
        <v>43355</v>
      </c>
      <c r="M113" s="59">
        <v>180.01</v>
      </c>
      <c r="N113" s="76">
        <v>43355</v>
      </c>
      <c r="O113" s="59">
        <v>200.45</v>
      </c>
      <c r="P113" s="76">
        <v>43355</v>
      </c>
      <c r="Q113" s="59">
        <v>170.38</v>
      </c>
      <c r="R113" s="53"/>
      <c r="Y113" s="123"/>
      <c r="Z113" s="59"/>
    </row>
    <row r="114" spans="1:26" s="39" customFormat="1" x14ac:dyDescent="0.35">
      <c r="A114" s="133">
        <f t="shared" si="1"/>
        <v>43356</v>
      </c>
      <c r="B114" s="76">
        <v>43356</v>
      </c>
      <c r="C114" s="61">
        <v>316.45999999999998</v>
      </c>
      <c r="D114" s="76">
        <v>43356</v>
      </c>
      <c r="E114" s="61">
        <v>325.06</v>
      </c>
      <c r="F114" s="76">
        <v>43356</v>
      </c>
      <c r="G114" s="61">
        <v>68.260000000000005</v>
      </c>
      <c r="H114" s="76">
        <v>43356</v>
      </c>
      <c r="I114" s="59">
        <v>96.5</v>
      </c>
      <c r="J114" s="76">
        <v>43356</v>
      </c>
      <c r="K114" s="59">
        <v>209.94</v>
      </c>
      <c r="L114" s="76">
        <v>43356</v>
      </c>
      <c r="M114" s="59">
        <v>180.01</v>
      </c>
      <c r="N114" s="76">
        <v>43356</v>
      </c>
      <c r="O114" s="59">
        <v>200.45</v>
      </c>
      <c r="P114" s="76">
        <v>43356</v>
      </c>
      <c r="Q114" s="59">
        <v>170.38</v>
      </c>
      <c r="R114" s="53"/>
      <c r="Y114" s="123"/>
      <c r="Z114" s="59"/>
    </row>
    <row r="115" spans="1:26" s="39" customFormat="1" x14ac:dyDescent="0.35">
      <c r="A115" s="133">
        <f t="shared" si="1"/>
        <v>43357</v>
      </c>
      <c r="B115" s="76">
        <v>43357</v>
      </c>
      <c r="C115" s="61">
        <v>314.17</v>
      </c>
      <c r="D115" s="76">
        <v>43357</v>
      </c>
      <c r="E115" s="61">
        <v>324.33999999999997</v>
      </c>
      <c r="F115" s="76">
        <v>43357</v>
      </c>
      <c r="G115" s="61">
        <v>67.680000000000007</v>
      </c>
      <c r="H115" s="76">
        <v>43357</v>
      </c>
      <c r="I115" s="59">
        <v>96.7</v>
      </c>
      <c r="J115" s="76">
        <v>43357</v>
      </c>
      <c r="K115" s="59">
        <v>211.24</v>
      </c>
      <c r="L115" s="76">
        <v>43357</v>
      </c>
      <c r="M115" s="59">
        <v>194.61</v>
      </c>
      <c r="N115" s="76">
        <v>43357</v>
      </c>
      <c r="O115" s="59">
        <v>206.55</v>
      </c>
      <c r="P115" s="76">
        <v>43357</v>
      </c>
      <c r="Q115" s="59">
        <v>180.71</v>
      </c>
      <c r="R115" s="53"/>
      <c r="Y115" s="123"/>
      <c r="Z115" s="59"/>
    </row>
    <row r="116" spans="1:26" s="39" customFormat="1" x14ac:dyDescent="0.35">
      <c r="A116" s="133">
        <f t="shared" si="1"/>
        <v>43360</v>
      </c>
      <c r="B116" s="76">
        <v>43360</v>
      </c>
      <c r="C116" s="61">
        <v>314.07</v>
      </c>
      <c r="D116" s="76">
        <v>43360</v>
      </c>
      <c r="E116" s="61">
        <v>324.2</v>
      </c>
      <c r="F116" s="76">
        <v>43360</v>
      </c>
      <c r="G116" s="61">
        <v>68.14</v>
      </c>
      <c r="H116" s="76">
        <v>43360</v>
      </c>
      <c r="I116" s="59">
        <v>96.4</v>
      </c>
      <c r="J116" s="76">
        <v>43360</v>
      </c>
      <c r="K116" s="59">
        <v>216.13</v>
      </c>
      <c r="L116" s="76">
        <v>43360</v>
      </c>
      <c r="M116" s="59">
        <v>194.88</v>
      </c>
      <c r="N116" s="76">
        <v>43360</v>
      </c>
      <c r="O116" s="59">
        <v>206.55</v>
      </c>
      <c r="P116" s="76">
        <v>43360</v>
      </c>
      <c r="Q116" s="59">
        <v>180.71</v>
      </c>
      <c r="R116" s="53"/>
      <c r="Y116" s="123"/>
      <c r="Z116" s="59"/>
    </row>
    <row r="117" spans="1:26" s="39" customFormat="1" x14ac:dyDescent="0.35">
      <c r="A117" s="133">
        <f t="shared" si="1"/>
        <v>43361</v>
      </c>
      <c r="B117" s="76">
        <v>43361</v>
      </c>
      <c r="C117" s="61">
        <v>316.86</v>
      </c>
      <c r="D117" s="76">
        <v>43361</v>
      </c>
      <c r="E117" s="61">
        <v>327.24</v>
      </c>
      <c r="F117" s="76">
        <v>43361</v>
      </c>
      <c r="G117" s="61">
        <v>69.819999999999993</v>
      </c>
      <c r="H117" s="76">
        <v>43361</v>
      </c>
      <c r="I117" s="59">
        <v>96.5</v>
      </c>
      <c r="J117" s="76">
        <v>43361</v>
      </c>
      <c r="K117" s="59">
        <v>216.13</v>
      </c>
      <c r="L117" s="76">
        <v>43361</v>
      </c>
      <c r="M117" s="59">
        <v>194.88</v>
      </c>
      <c r="N117" s="76">
        <v>43361</v>
      </c>
      <c r="O117" s="59">
        <v>205.21</v>
      </c>
      <c r="P117" s="76">
        <v>43361</v>
      </c>
      <c r="Q117" s="59">
        <v>180.71</v>
      </c>
      <c r="R117" s="53"/>
      <c r="Y117" s="123"/>
      <c r="Z117" s="59"/>
    </row>
    <row r="118" spans="1:26" s="39" customFormat="1" x14ac:dyDescent="0.35">
      <c r="A118" s="133">
        <f t="shared" si="1"/>
        <v>43362</v>
      </c>
      <c r="B118" s="76">
        <v>43362</v>
      </c>
      <c r="C118" s="61">
        <v>316.86</v>
      </c>
      <c r="D118" s="76">
        <v>43362</v>
      </c>
      <c r="E118" s="61">
        <v>327.18</v>
      </c>
      <c r="F118" s="76">
        <v>43362</v>
      </c>
      <c r="G118" s="61">
        <v>69.459999999999994</v>
      </c>
      <c r="H118" s="76">
        <v>43362</v>
      </c>
      <c r="I118" s="59">
        <v>96.6</v>
      </c>
      <c r="J118" s="76">
        <v>43362</v>
      </c>
      <c r="K118" s="59">
        <v>216.13</v>
      </c>
      <c r="L118" s="76">
        <v>43362</v>
      </c>
      <c r="M118" s="59">
        <v>194.88</v>
      </c>
      <c r="N118" s="76">
        <v>43362</v>
      </c>
      <c r="O118" s="59">
        <v>205.21</v>
      </c>
      <c r="P118" s="76">
        <v>43362</v>
      </c>
      <c r="Q118" s="59">
        <v>180.71</v>
      </c>
      <c r="R118" s="53"/>
      <c r="Y118" s="123"/>
      <c r="Z118" s="59"/>
    </row>
    <row r="119" spans="1:26" s="39" customFormat="1" x14ac:dyDescent="0.35">
      <c r="A119" s="133">
        <f t="shared" si="1"/>
        <v>43363</v>
      </c>
      <c r="B119" s="76">
        <v>43363</v>
      </c>
      <c r="C119" s="61">
        <v>316.86</v>
      </c>
      <c r="D119" s="76">
        <v>43363</v>
      </c>
      <c r="E119" s="61">
        <v>327.19</v>
      </c>
      <c r="F119" s="76">
        <v>43363</v>
      </c>
      <c r="G119" s="61">
        <v>69.180000000000007</v>
      </c>
      <c r="H119" s="76">
        <v>43363</v>
      </c>
      <c r="I119" s="59">
        <v>96.8</v>
      </c>
      <c r="J119" s="76">
        <v>43363</v>
      </c>
      <c r="K119" s="59">
        <v>216.13</v>
      </c>
      <c r="L119" s="76">
        <v>43363</v>
      </c>
      <c r="M119" s="59">
        <v>194.88</v>
      </c>
      <c r="N119" s="76">
        <v>43363</v>
      </c>
      <c r="O119" s="59">
        <v>204.92</v>
      </c>
      <c r="P119" s="76">
        <v>43363</v>
      </c>
      <c r="Q119" s="59">
        <v>180.71</v>
      </c>
      <c r="R119" s="53"/>
      <c r="Y119" s="123"/>
      <c r="Z119" s="59"/>
    </row>
    <row r="120" spans="1:26" s="39" customFormat="1" x14ac:dyDescent="0.35">
      <c r="A120" s="133">
        <f t="shared" si="1"/>
        <v>43364</v>
      </c>
      <c r="B120" s="76">
        <v>43364</v>
      </c>
      <c r="C120" s="61">
        <v>318.91000000000003</v>
      </c>
      <c r="D120" s="76">
        <v>43364</v>
      </c>
      <c r="E120" s="61">
        <v>327.64</v>
      </c>
      <c r="F120" s="76">
        <v>43364</v>
      </c>
      <c r="G120" s="61">
        <v>69.13</v>
      </c>
      <c r="H120" s="76">
        <v>43364</v>
      </c>
      <c r="I120" s="59">
        <v>96.6</v>
      </c>
      <c r="J120" s="76">
        <v>43364</v>
      </c>
      <c r="K120" s="59">
        <v>216.13</v>
      </c>
      <c r="L120" s="76">
        <v>43364</v>
      </c>
      <c r="M120" s="59">
        <v>194.88</v>
      </c>
      <c r="N120" s="76">
        <v>43364</v>
      </c>
      <c r="O120" s="59">
        <v>204.92</v>
      </c>
      <c r="P120" s="76">
        <v>43364</v>
      </c>
      <c r="Q120" s="59">
        <v>180.71</v>
      </c>
      <c r="R120" s="53"/>
      <c r="Y120" s="123"/>
      <c r="Z120" s="59"/>
    </row>
    <row r="121" spans="1:26" s="39" customFormat="1" x14ac:dyDescent="0.35">
      <c r="A121" s="133">
        <f t="shared" si="1"/>
        <v>43367</v>
      </c>
      <c r="B121" s="76">
        <v>43367</v>
      </c>
      <c r="C121" s="61">
        <v>318.89</v>
      </c>
      <c r="D121" s="76">
        <v>43367</v>
      </c>
      <c r="E121" s="61">
        <v>327.64999999999998</v>
      </c>
      <c r="F121" s="76">
        <v>43367</v>
      </c>
      <c r="G121" s="61">
        <v>69.13</v>
      </c>
      <c r="H121" s="76">
        <v>43367</v>
      </c>
      <c r="I121" s="59">
        <v>96.6</v>
      </c>
      <c r="J121" s="76">
        <v>43367</v>
      </c>
      <c r="K121" s="59">
        <v>216.13</v>
      </c>
      <c r="L121" s="76">
        <v>43367</v>
      </c>
      <c r="M121" s="59">
        <v>194.88</v>
      </c>
      <c r="N121" s="76">
        <v>43367</v>
      </c>
      <c r="O121" s="59">
        <v>204.92</v>
      </c>
      <c r="P121" s="76">
        <v>43367</v>
      </c>
      <c r="Q121" s="59">
        <v>180.71</v>
      </c>
      <c r="R121" s="53"/>
      <c r="Y121" s="123"/>
      <c r="Z121" s="59"/>
    </row>
    <row r="122" spans="1:26" s="39" customFormat="1" x14ac:dyDescent="0.35">
      <c r="A122" s="133">
        <f t="shared" si="1"/>
        <v>43368</v>
      </c>
      <c r="B122" s="76">
        <v>43368</v>
      </c>
      <c r="C122" s="61">
        <v>318.54000000000002</v>
      </c>
      <c r="D122" s="76">
        <v>43368</v>
      </c>
      <c r="E122" s="61">
        <v>326.69</v>
      </c>
      <c r="F122" s="76">
        <v>43368</v>
      </c>
      <c r="G122" s="61">
        <v>69.239999999999995</v>
      </c>
      <c r="H122" s="76">
        <v>43368</v>
      </c>
      <c r="I122" s="59">
        <v>95.8</v>
      </c>
      <c r="J122" s="76">
        <v>43368</v>
      </c>
      <c r="K122" s="59">
        <v>209.48</v>
      </c>
      <c r="L122" s="76">
        <v>43368</v>
      </c>
      <c r="M122" s="59">
        <v>190.18</v>
      </c>
      <c r="N122" s="76">
        <v>43368</v>
      </c>
      <c r="O122" s="59">
        <v>204.48</v>
      </c>
      <c r="P122" s="76">
        <v>43368</v>
      </c>
      <c r="Q122" s="59">
        <v>180.71</v>
      </c>
      <c r="R122" s="53"/>
      <c r="Y122" s="123"/>
      <c r="Z122" s="59"/>
    </row>
    <row r="123" spans="1:26" s="39" customFormat="1" x14ac:dyDescent="0.35">
      <c r="A123" s="133">
        <f t="shared" si="1"/>
        <v>43369</v>
      </c>
      <c r="B123" s="76">
        <v>43369</v>
      </c>
      <c r="C123" s="61">
        <v>317.45</v>
      </c>
      <c r="D123" s="76">
        <v>43369</v>
      </c>
      <c r="E123" s="61">
        <v>326.43</v>
      </c>
      <c r="F123" s="76">
        <v>43369</v>
      </c>
      <c r="G123" s="61">
        <v>68.959999999999994</v>
      </c>
      <c r="H123" s="76">
        <v>43369</v>
      </c>
      <c r="I123" s="59">
        <v>96.2</v>
      </c>
      <c r="J123" s="76">
        <v>43369</v>
      </c>
      <c r="K123" s="59">
        <v>207.96</v>
      </c>
      <c r="L123" s="76">
        <v>43369</v>
      </c>
      <c r="M123" s="59">
        <v>187.6</v>
      </c>
      <c r="N123" s="76">
        <v>43369</v>
      </c>
      <c r="O123" s="59">
        <v>194.56</v>
      </c>
      <c r="P123" s="76">
        <v>43369</v>
      </c>
      <c r="Q123" s="59">
        <v>177.01</v>
      </c>
      <c r="R123" s="53"/>
      <c r="Y123" s="123"/>
      <c r="Z123" s="59"/>
    </row>
    <row r="124" spans="1:26" s="39" customFormat="1" x14ac:dyDescent="0.35">
      <c r="A124" s="133">
        <f t="shared" si="1"/>
        <v>43370</v>
      </c>
      <c r="B124" s="76">
        <v>43370</v>
      </c>
      <c r="C124" s="61">
        <v>317.83999999999997</v>
      </c>
      <c r="D124" s="76">
        <v>43370</v>
      </c>
      <c r="E124" s="61">
        <v>326.48</v>
      </c>
      <c r="F124" s="76">
        <v>43370</v>
      </c>
      <c r="G124" s="61">
        <v>68.67</v>
      </c>
      <c r="H124" s="76">
        <v>43370</v>
      </c>
      <c r="I124" s="59">
        <v>96.4</v>
      </c>
      <c r="J124" s="76">
        <v>43370</v>
      </c>
      <c r="K124" s="59">
        <v>207.96</v>
      </c>
      <c r="L124" s="76">
        <v>43370</v>
      </c>
      <c r="M124" s="59">
        <v>187.6</v>
      </c>
      <c r="N124" s="76">
        <v>43370</v>
      </c>
      <c r="O124" s="59">
        <v>194.56</v>
      </c>
      <c r="P124" s="76">
        <v>43370</v>
      </c>
      <c r="Q124" s="59">
        <v>177.01</v>
      </c>
      <c r="R124" s="53"/>
      <c r="Y124" s="123"/>
      <c r="Z124" s="59"/>
    </row>
    <row r="125" spans="1:26" s="39" customFormat="1" x14ac:dyDescent="0.35">
      <c r="A125" s="133">
        <f t="shared" si="1"/>
        <v>43371</v>
      </c>
      <c r="B125" s="76">
        <v>43371</v>
      </c>
      <c r="C125" s="61">
        <v>318.85000000000002</v>
      </c>
      <c r="D125" s="76">
        <v>43371</v>
      </c>
      <c r="E125" s="61">
        <v>327.95</v>
      </c>
      <c r="F125" s="76">
        <v>43371</v>
      </c>
      <c r="G125" s="61">
        <v>69.239999999999995</v>
      </c>
      <c r="H125" s="76">
        <v>43371</v>
      </c>
      <c r="I125" s="59">
        <v>96.4</v>
      </c>
      <c r="J125" s="76">
        <v>43371</v>
      </c>
      <c r="K125" s="59">
        <v>207.96</v>
      </c>
      <c r="L125" s="76">
        <v>43371</v>
      </c>
      <c r="M125" s="59">
        <v>187.6</v>
      </c>
      <c r="N125" s="76">
        <v>43371</v>
      </c>
      <c r="O125" s="59">
        <v>194.56</v>
      </c>
      <c r="P125" s="76">
        <v>43371</v>
      </c>
      <c r="Q125" s="59">
        <v>177.01</v>
      </c>
      <c r="R125" s="53"/>
      <c r="Y125" s="123"/>
      <c r="Z125" s="59"/>
    </row>
    <row r="126" spans="1:26" s="39" customFormat="1" x14ac:dyDescent="0.35">
      <c r="A126" s="133">
        <f t="shared" si="1"/>
        <v>43374</v>
      </c>
      <c r="B126" s="76">
        <v>43374</v>
      </c>
      <c r="C126" s="61">
        <v>318.75</v>
      </c>
      <c r="D126" s="76">
        <v>43374</v>
      </c>
      <c r="E126" s="61">
        <v>327.88</v>
      </c>
      <c r="F126" s="76">
        <v>43374</v>
      </c>
      <c r="G126" s="61">
        <v>69.239999999999995</v>
      </c>
      <c r="H126" s="76">
        <v>43374</v>
      </c>
      <c r="I126" s="59">
        <v>96.4</v>
      </c>
      <c r="J126" s="76">
        <v>43374</v>
      </c>
      <c r="K126" s="59">
        <v>207.96</v>
      </c>
      <c r="L126" s="76">
        <v>43374</v>
      </c>
      <c r="M126" s="59">
        <v>187.6</v>
      </c>
      <c r="N126" s="76">
        <v>43374</v>
      </c>
      <c r="O126" s="59">
        <v>213.77</v>
      </c>
      <c r="P126" s="76">
        <v>43374</v>
      </c>
      <c r="Q126" s="59">
        <v>177.01</v>
      </c>
      <c r="R126" s="53"/>
      <c r="Y126" s="123"/>
      <c r="Z126" s="59"/>
    </row>
    <row r="127" spans="1:26" s="39" customFormat="1" x14ac:dyDescent="0.35">
      <c r="A127" s="133">
        <f t="shared" si="1"/>
        <v>43375</v>
      </c>
      <c r="B127" s="76">
        <v>43375</v>
      </c>
      <c r="C127" s="61">
        <v>318.83</v>
      </c>
      <c r="D127" s="76">
        <v>43375</v>
      </c>
      <c r="E127" s="61">
        <v>327.94</v>
      </c>
      <c r="F127" s="76">
        <v>43375</v>
      </c>
      <c r="G127" s="61">
        <v>69.239999999999995</v>
      </c>
      <c r="H127" s="76">
        <v>43375</v>
      </c>
      <c r="I127" s="59">
        <v>96.4</v>
      </c>
      <c r="J127" s="76">
        <v>43375</v>
      </c>
      <c r="K127" s="59">
        <v>207.96</v>
      </c>
      <c r="L127" s="76">
        <v>43375</v>
      </c>
      <c r="M127" s="59">
        <v>187.6</v>
      </c>
      <c r="N127" s="76">
        <v>43375</v>
      </c>
      <c r="O127" s="59">
        <v>213.77</v>
      </c>
      <c r="P127" s="76">
        <v>43375</v>
      </c>
      <c r="Q127" s="59">
        <v>177.01</v>
      </c>
      <c r="R127" s="53"/>
      <c r="Y127" s="123"/>
      <c r="Z127" s="59"/>
    </row>
    <row r="128" spans="1:26" s="39" customFormat="1" x14ac:dyDescent="0.35">
      <c r="A128" s="133">
        <f t="shared" si="1"/>
        <v>43376</v>
      </c>
      <c r="B128" s="76">
        <v>43376</v>
      </c>
      <c r="C128" s="61">
        <v>318.99</v>
      </c>
      <c r="D128" s="76">
        <v>43376</v>
      </c>
      <c r="E128" s="61">
        <v>327.10000000000002</v>
      </c>
      <c r="F128" s="76">
        <v>43376</v>
      </c>
      <c r="G128" s="61">
        <v>69.239999999999995</v>
      </c>
      <c r="H128" s="76">
        <v>43376</v>
      </c>
      <c r="I128" s="59">
        <v>96.4</v>
      </c>
      <c r="J128" s="76">
        <v>43376</v>
      </c>
      <c r="K128" s="59">
        <v>207.96</v>
      </c>
      <c r="L128" s="76">
        <v>43376</v>
      </c>
      <c r="M128" s="59">
        <v>187.6</v>
      </c>
      <c r="N128" s="76">
        <v>43376</v>
      </c>
      <c r="O128" s="59">
        <v>213.77</v>
      </c>
      <c r="P128" s="76">
        <v>43376</v>
      </c>
      <c r="Q128" s="59">
        <v>177.01</v>
      </c>
      <c r="R128" s="53"/>
      <c r="Y128" s="123"/>
      <c r="Z128" s="59"/>
    </row>
    <row r="129" spans="1:26" s="39" customFormat="1" x14ac:dyDescent="0.35">
      <c r="A129" s="133">
        <f t="shared" si="1"/>
        <v>43377</v>
      </c>
      <c r="B129" s="76">
        <v>43377</v>
      </c>
      <c r="C129" s="61">
        <v>318.99</v>
      </c>
      <c r="D129" s="76">
        <v>43377</v>
      </c>
      <c r="E129" s="61">
        <v>327.10000000000002</v>
      </c>
      <c r="F129" s="76">
        <v>43377</v>
      </c>
      <c r="G129" s="61">
        <v>69.239999999999995</v>
      </c>
      <c r="H129" s="76">
        <v>43377</v>
      </c>
      <c r="I129" s="59">
        <v>96.4</v>
      </c>
      <c r="J129" s="76">
        <v>43377</v>
      </c>
      <c r="K129" s="59">
        <v>207.96</v>
      </c>
      <c r="L129" s="76">
        <v>43377</v>
      </c>
      <c r="M129" s="59">
        <v>187.6</v>
      </c>
      <c r="N129" s="76">
        <v>43377</v>
      </c>
      <c r="O129" s="59">
        <v>213.77</v>
      </c>
      <c r="P129" s="76">
        <v>43377</v>
      </c>
      <c r="Q129" s="59">
        <v>177.01</v>
      </c>
      <c r="R129" s="53"/>
      <c r="Y129" s="123"/>
      <c r="Z129" s="59"/>
    </row>
    <row r="130" spans="1:26" s="39" customFormat="1" x14ac:dyDescent="0.35">
      <c r="A130" s="133">
        <f t="shared" si="1"/>
        <v>43378</v>
      </c>
      <c r="B130" s="76">
        <v>43378</v>
      </c>
      <c r="C130" s="61">
        <v>319.02999999999997</v>
      </c>
      <c r="D130" s="76">
        <v>43378</v>
      </c>
      <c r="E130" s="61">
        <v>327.14</v>
      </c>
      <c r="F130" s="76">
        <v>43378</v>
      </c>
      <c r="G130" s="61">
        <v>69.239999999999995</v>
      </c>
      <c r="H130" s="76">
        <v>43378</v>
      </c>
      <c r="I130" s="59">
        <v>96.4</v>
      </c>
      <c r="J130" s="76">
        <v>43378</v>
      </c>
      <c r="K130" s="59">
        <v>207.96</v>
      </c>
      <c r="L130" s="76">
        <v>43378</v>
      </c>
      <c r="M130" s="59">
        <v>187.6</v>
      </c>
      <c r="N130" s="76">
        <v>43378</v>
      </c>
      <c r="O130" s="59">
        <v>213.77</v>
      </c>
      <c r="P130" s="76">
        <v>43378</v>
      </c>
      <c r="Q130" s="59">
        <v>177.01</v>
      </c>
      <c r="R130" s="53"/>
      <c r="Y130" s="123"/>
      <c r="Z130" s="59"/>
    </row>
    <row r="131" spans="1:26" s="39" customFormat="1" x14ac:dyDescent="0.35">
      <c r="A131" s="133">
        <f t="shared" si="1"/>
        <v>43381</v>
      </c>
      <c r="B131" s="76">
        <v>43381</v>
      </c>
      <c r="C131" s="61">
        <v>324.42</v>
      </c>
      <c r="D131" s="76">
        <v>43381</v>
      </c>
      <c r="E131" s="61">
        <v>333.5</v>
      </c>
      <c r="F131" s="76">
        <v>43381</v>
      </c>
      <c r="G131" s="61">
        <v>69.41</v>
      </c>
      <c r="H131" s="76">
        <v>43381</v>
      </c>
      <c r="I131" s="59">
        <v>96.5</v>
      </c>
      <c r="J131" s="76">
        <v>43381</v>
      </c>
      <c r="K131" s="59">
        <v>209.73</v>
      </c>
      <c r="L131" s="76">
        <v>43381</v>
      </c>
      <c r="M131" s="59">
        <v>187.6</v>
      </c>
      <c r="N131" s="76">
        <v>43381</v>
      </c>
      <c r="O131" s="59">
        <v>213.77</v>
      </c>
      <c r="P131" s="76">
        <v>43381</v>
      </c>
      <c r="Q131" s="59">
        <v>177.01</v>
      </c>
      <c r="R131" s="53"/>
      <c r="Y131" s="123"/>
      <c r="Z131" s="59"/>
    </row>
    <row r="132" spans="1:26" s="39" customFormat="1" x14ac:dyDescent="0.35">
      <c r="A132" s="133">
        <f t="shared" si="1"/>
        <v>43382</v>
      </c>
      <c r="B132" s="76">
        <v>43382</v>
      </c>
      <c r="C132" s="61">
        <v>324.42</v>
      </c>
      <c r="D132" s="76">
        <v>43382</v>
      </c>
      <c r="E132" s="61">
        <v>333.48</v>
      </c>
      <c r="F132" s="76">
        <v>43382</v>
      </c>
      <c r="G132" s="61">
        <v>71.14</v>
      </c>
      <c r="H132" s="76">
        <v>43382</v>
      </c>
      <c r="I132" s="59">
        <v>97.1</v>
      </c>
      <c r="J132" s="76">
        <v>43382</v>
      </c>
      <c r="K132" s="59">
        <v>209.73</v>
      </c>
      <c r="L132" s="76">
        <v>43382</v>
      </c>
      <c r="M132" s="59">
        <v>187.6</v>
      </c>
      <c r="N132" s="76">
        <v>43382</v>
      </c>
      <c r="O132" s="59">
        <v>213.77</v>
      </c>
      <c r="P132" s="76">
        <v>43382</v>
      </c>
      <c r="Q132" s="59">
        <v>177.01</v>
      </c>
      <c r="R132" s="53"/>
      <c r="Y132" s="123"/>
      <c r="Z132" s="59"/>
    </row>
    <row r="133" spans="1:26" s="39" customFormat="1" x14ac:dyDescent="0.35">
      <c r="A133" s="133">
        <f t="shared" si="1"/>
        <v>43383</v>
      </c>
      <c r="B133" s="76">
        <v>43383</v>
      </c>
      <c r="C133" s="61">
        <v>324.45</v>
      </c>
      <c r="D133" s="76">
        <v>43383</v>
      </c>
      <c r="E133" s="61">
        <v>333.52</v>
      </c>
      <c r="F133" s="76">
        <v>43383</v>
      </c>
      <c r="G133" s="61">
        <v>71.14</v>
      </c>
      <c r="H133" s="76">
        <v>43383</v>
      </c>
      <c r="I133" s="59">
        <v>97.4</v>
      </c>
      <c r="J133" s="76">
        <v>43383</v>
      </c>
      <c r="K133" s="59">
        <v>209.94</v>
      </c>
      <c r="L133" s="76">
        <v>43383</v>
      </c>
      <c r="M133" s="59">
        <v>189.53</v>
      </c>
      <c r="N133" s="76">
        <v>43383</v>
      </c>
      <c r="O133" s="59">
        <v>215.86</v>
      </c>
      <c r="P133" s="76">
        <v>43383</v>
      </c>
      <c r="Q133" s="59">
        <v>177.01</v>
      </c>
      <c r="R133" s="53"/>
      <c r="Y133" s="123"/>
      <c r="Z133" s="59"/>
    </row>
    <row r="134" spans="1:26" s="39" customFormat="1" x14ac:dyDescent="0.35">
      <c r="A134" s="133">
        <f t="shared" si="1"/>
        <v>43384</v>
      </c>
      <c r="B134" s="76">
        <v>43384</v>
      </c>
      <c r="C134" s="61">
        <v>320.17</v>
      </c>
      <c r="D134" s="76">
        <v>43384</v>
      </c>
      <c r="E134" s="61">
        <v>328.57</v>
      </c>
      <c r="F134" s="76">
        <v>43384</v>
      </c>
      <c r="G134" s="61">
        <v>71.3</v>
      </c>
      <c r="H134" s="76">
        <v>43384</v>
      </c>
      <c r="I134" s="59">
        <v>97.1</v>
      </c>
      <c r="J134" s="76">
        <v>43384</v>
      </c>
      <c r="K134" s="59">
        <v>209.94</v>
      </c>
      <c r="L134" s="76">
        <v>43384</v>
      </c>
      <c r="M134" s="59">
        <v>189.53</v>
      </c>
      <c r="N134" s="76">
        <v>43384</v>
      </c>
      <c r="O134" s="59">
        <v>218.35</v>
      </c>
      <c r="P134" s="76">
        <v>43384</v>
      </c>
      <c r="Q134" s="59">
        <v>178.76</v>
      </c>
      <c r="R134" s="53"/>
      <c r="Y134" s="123"/>
      <c r="Z134" s="59"/>
    </row>
    <row r="135" spans="1:26" s="39" customFormat="1" x14ac:dyDescent="0.35">
      <c r="A135" s="133">
        <f t="shared" si="1"/>
        <v>43385</v>
      </c>
      <c r="B135" s="76">
        <v>43385</v>
      </c>
      <c r="C135" s="62">
        <v>320.17</v>
      </c>
      <c r="D135" s="76">
        <v>43385</v>
      </c>
      <c r="E135" s="62">
        <v>328.57</v>
      </c>
      <c r="F135" s="76">
        <v>43385</v>
      </c>
      <c r="G135" s="61">
        <v>71.67</v>
      </c>
      <c r="H135" s="76">
        <v>43385</v>
      </c>
      <c r="I135" s="59">
        <v>97.2</v>
      </c>
      <c r="J135" s="76">
        <v>43385</v>
      </c>
      <c r="K135" s="59">
        <v>210.95</v>
      </c>
      <c r="L135" s="76">
        <v>43385</v>
      </c>
      <c r="M135" s="59">
        <v>189.53</v>
      </c>
      <c r="N135" s="76">
        <v>43385</v>
      </c>
      <c r="O135" s="59">
        <v>216.15</v>
      </c>
      <c r="P135" s="76">
        <v>43385</v>
      </c>
      <c r="Q135" s="59">
        <v>179.45</v>
      </c>
      <c r="R135" s="53"/>
      <c r="Y135" s="123"/>
      <c r="Z135" s="59"/>
    </row>
    <row r="136" spans="1:26" s="39" customFormat="1" x14ac:dyDescent="0.35">
      <c r="A136" s="133">
        <f t="shared" si="1"/>
        <v>43388</v>
      </c>
      <c r="B136" s="76">
        <v>43388</v>
      </c>
      <c r="C136" s="61">
        <v>320.17</v>
      </c>
      <c r="D136" s="76">
        <v>43388</v>
      </c>
      <c r="E136" s="61">
        <v>328.57</v>
      </c>
      <c r="F136" s="76">
        <v>43388</v>
      </c>
      <c r="G136" s="61">
        <v>71.66</v>
      </c>
      <c r="H136" s="76">
        <v>43388</v>
      </c>
      <c r="I136" s="61">
        <v>97.3</v>
      </c>
      <c r="J136" s="76">
        <v>43388</v>
      </c>
      <c r="K136" s="61">
        <v>213.02</v>
      </c>
      <c r="L136" s="76">
        <v>43388</v>
      </c>
      <c r="M136" s="61">
        <v>189.53</v>
      </c>
      <c r="N136" s="76">
        <v>43388</v>
      </c>
      <c r="O136" s="61">
        <v>215.16</v>
      </c>
      <c r="P136" s="76">
        <v>43388</v>
      </c>
      <c r="Q136" s="61">
        <v>179.45</v>
      </c>
      <c r="R136" s="53"/>
      <c r="Y136" s="123"/>
      <c r="Z136" s="59"/>
    </row>
    <row r="137" spans="1:26" s="39" customFormat="1" x14ac:dyDescent="0.35">
      <c r="A137" s="133">
        <f t="shared" si="1"/>
        <v>43389</v>
      </c>
      <c r="B137" s="76">
        <v>43389</v>
      </c>
      <c r="C137" s="61">
        <v>320.17</v>
      </c>
      <c r="D137" s="76">
        <v>43389</v>
      </c>
      <c r="E137" s="61">
        <v>328.57</v>
      </c>
      <c r="F137" s="76">
        <v>43389</v>
      </c>
      <c r="G137" s="61">
        <v>71.5</v>
      </c>
      <c r="H137" s="76">
        <v>43389</v>
      </c>
      <c r="I137" s="59">
        <v>97.2</v>
      </c>
      <c r="J137" s="76">
        <v>43389</v>
      </c>
      <c r="K137" s="59">
        <v>212.15</v>
      </c>
      <c r="L137" s="76">
        <v>43389</v>
      </c>
      <c r="M137" s="59">
        <v>189.53</v>
      </c>
      <c r="N137" s="76">
        <v>43389</v>
      </c>
      <c r="O137" s="59">
        <v>215.11</v>
      </c>
      <c r="P137" s="76">
        <v>43389</v>
      </c>
      <c r="Q137" s="59">
        <v>179.45</v>
      </c>
      <c r="R137" s="53"/>
      <c r="Y137" s="123"/>
      <c r="Z137" s="59"/>
    </row>
    <row r="138" spans="1:26" s="39" customFormat="1" x14ac:dyDescent="0.35">
      <c r="A138" s="133">
        <f t="shared" si="1"/>
        <v>43390</v>
      </c>
      <c r="B138" s="76">
        <v>43390</v>
      </c>
      <c r="C138" s="61">
        <v>326.06</v>
      </c>
      <c r="D138" s="76">
        <v>43390</v>
      </c>
      <c r="E138" s="61">
        <v>337.13</v>
      </c>
      <c r="F138" s="76">
        <v>43390</v>
      </c>
      <c r="G138" s="61">
        <v>73.36</v>
      </c>
      <c r="H138" s="76">
        <v>43390</v>
      </c>
      <c r="I138" s="59">
        <v>97.1</v>
      </c>
      <c r="J138" s="76">
        <v>43390</v>
      </c>
      <c r="K138" s="59">
        <v>214.89</v>
      </c>
      <c r="L138" s="76">
        <v>43390</v>
      </c>
      <c r="M138" s="59">
        <v>189.53</v>
      </c>
      <c r="N138" s="76">
        <v>43390</v>
      </c>
      <c r="O138" s="59">
        <v>222.71</v>
      </c>
      <c r="P138" s="76">
        <v>43390</v>
      </c>
      <c r="Q138" s="59">
        <v>179.45</v>
      </c>
      <c r="R138" s="53"/>
      <c r="Y138" s="123"/>
      <c r="Z138" s="59"/>
    </row>
    <row r="139" spans="1:26" s="39" customFormat="1" x14ac:dyDescent="0.35">
      <c r="A139" s="133">
        <f t="shared" ref="A139:A179" si="2">B139</f>
        <v>43391</v>
      </c>
      <c r="B139" s="76">
        <v>43391</v>
      </c>
      <c r="C139" s="61">
        <v>330</v>
      </c>
      <c r="D139" s="76">
        <v>43391</v>
      </c>
      <c r="E139" s="61">
        <v>341.21</v>
      </c>
      <c r="F139" s="76">
        <v>43391</v>
      </c>
      <c r="G139" s="61">
        <v>73.58</v>
      </c>
      <c r="H139" s="76">
        <v>43391</v>
      </c>
      <c r="I139" s="59">
        <v>97.2</v>
      </c>
      <c r="J139" s="76">
        <v>43391</v>
      </c>
      <c r="K139" s="59">
        <v>214.89</v>
      </c>
      <c r="L139" s="76">
        <v>43391</v>
      </c>
      <c r="M139" s="59">
        <v>189.53</v>
      </c>
      <c r="N139" s="76">
        <v>43391</v>
      </c>
      <c r="O139" s="59">
        <v>222.71</v>
      </c>
      <c r="P139" s="76">
        <v>43391</v>
      </c>
      <c r="Q139" s="59">
        <v>179.45</v>
      </c>
      <c r="R139" s="53"/>
      <c r="Y139" s="123"/>
      <c r="Z139" s="59"/>
    </row>
    <row r="140" spans="1:26" s="39" customFormat="1" x14ac:dyDescent="0.35">
      <c r="A140" s="133">
        <f t="shared" si="2"/>
        <v>43392</v>
      </c>
      <c r="B140" s="76">
        <v>43392</v>
      </c>
      <c r="C140" s="61">
        <v>324.06</v>
      </c>
      <c r="D140" s="76">
        <v>43392</v>
      </c>
      <c r="E140" s="61">
        <v>333.51</v>
      </c>
      <c r="F140" s="76">
        <v>43392</v>
      </c>
      <c r="G140" s="61">
        <v>73.28</v>
      </c>
      <c r="H140" s="76">
        <v>43392</v>
      </c>
      <c r="I140" s="59">
        <v>96.7</v>
      </c>
      <c r="J140" s="76">
        <v>43392</v>
      </c>
      <c r="K140" s="59">
        <v>214.38</v>
      </c>
      <c r="L140" s="76">
        <v>43392</v>
      </c>
      <c r="M140" s="59">
        <v>191.79</v>
      </c>
      <c r="N140" s="76">
        <v>43392</v>
      </c>
      <c r="O140" s="59">
        <v>221.2</v>
      </c>
      <c r="P140" s="76">
        <v>43392</v>
      </c>
      <c r="Q140" s="59">
        <v>185.3</v>
      </c>
      <c r="R140" s="53"/>
      <c r="Y140" s="123"/>
      <c r="Z140" s="59"/>
    </row>
    <row r="141" spans="1:26" s="39" customFormat="1" x14ac:dyDescent="0.35">
      <c r="A141" s="133">
        <f t="shared" si="2"/>
        <v>43395</v>
      </c>
      <c r="B141" s="76">
        <v>43395</v>
      </c>
      <c r="C141" s="61">
        <v>325.10000000000002</v>
      </c>
      <c r="D141" s="76">
        <v>43395</v>
      </c>
      <c r="E141" s="61">
        <v>334.95</v>
      </c>
      <c r="F141" s="76">
        <v>43395</v>
      </c>
      <c r="G141" s="61">
        <v>73.8</v>
      </c>
      <c r="H141" s="76">
        <v>43395</v>
      </c>
      <c r="I141" s="59">
        <v>98.3</v>
      </c>
      <c r="J141" s="76">
        <v>43395</v>
      </c>
      <c r="K141" s="59">
        <v>216.88</v>
      </c>
      <c r="L141" s="76">
        <v>43395</v>
      </c>
      <c r="M141" s="59">
        <v>191.79</v>
      </c>
      <c r="N141" s="76">
        <v>43395</v>
      </c>
      <c r="O141" s="59">
        <v>221.2</v>
      </c>
      <c r="P141" s="76">
        <v>43395</v>
      </c>
      <c r="Q141" s="59">
        <v>187.77</v>
      </c>
      <c r="R141" s="53"/>
      <c r="Y141" s="123"/>
      <c r="Z141" s="59"/>
    </row>
    <row r="142" spans="1:26" s="39" customFormat="1" x14ac:dyDescent="0.35">
      <c r="A142" s="133">
        <f t="shared" si="2"/>
        <v>43396</v>
      </c>
      <c r="B142" s="76">
        <v>43396</v>
      </c>
      <c r="C142" s="61">
        <v>326.02</v>
      </c>
      <c r="D142" s="76">
        <v>43396</v>
      </c>
      <c r="E142" s="61">
        <v>335.5</v>
      </c>
      <c r="F142" s="76">
        <v>43396</v>
      </c>
      <c r="G142" s="61">
        <v>74.31</v>
      </c>
      <c r="H142" s="76">
        <v>43396</v>
      </c>
      <c r="I142" s="59">
        <v>97.7</v>
      </c>
      <c r="J142" s="76">
        <v>43396</v>
      </c>
      <c r="K142" s="59">
        <v>216.94</v>
      </c>
      <c r="L142" s="76">
        <v>43396</v>
      </c>
      <c r="M142" s="59">
        <v>192.55</v>
      </c>
      <c r="N142" s="76">
        <v>43396</v>
      </c>
      <c r="O142" s="59">
        <v>221.2</v>
      </c>
      <c r="P142" s="76">
        <v>43396</v>
      </c>
      <c r="Q142" s="59">
        <v>188.36</v>
      </c>
      <c r="R142" s="53"/>
      <c r="Y142" s="123"/>
      <c r="Z142" s="59"/>
    </row>
    <row r="143" spans="1:26" s="39" customFormat="1" x14ac:dyDescent="0.35">
      <c r="A143" s="133">
        <f t="shared" si="2"/>
        <v>43397</v>
      </c>
      <c r="B143" s="76">
        <v>43397</v>
      </c>
      <c r="C143" s="61">
        <v>322.8</v>
      </c>
      <c r="D143" s="76">
        <v>43397</v>
      </c>
      <c r="E143" s="61">
        <v>331.04</v>
      </c>
      <c r="F143" s="76">
        <v>43397</v>
      </c>
      <c r="G143" s="61">
        <v>74.73</v>
      </c>
      <c r="H143" s="76">
        <v>43397</v>
      </c>
      <c r="I143" s="59">
        <v>98.2</v>
      </c>
      <c r="J143" s="76">
        <v>43397</v>
      </c>
      <c r="K143" s="59">
        <v>216.94</v>
      </c>
      <c r="L143" s="76">
        <v>43397</v>
      </c>
      <c r="M143" s="59">
        <v>192.55</v>
      </c>
      <c r="N143" s="76">
        <v>43397</v>
      </c>
      <c r="O143" s="59">
        <v>219.27</v>
      </c>
      <c r="P143" s="76">
        <v>43397</v>
      </c>
      <c r="Q143" s="59">
        <v>188.36</v>
      </c>
      <c r="R143" s="53"/>
      <c r="Y143" s="123"/>
      <c r="Z143" s="59"/>
    </row>
    <row r="144" spans="1:26" s="39" customFormat="1" x14ac:dyDescent="0.35">
      <c r="A144" s="133">
        <f t="shared" si="2"/>
        <v>43398</v>
      </c>
      <c r="B144" s="76">
        <v>43398</v>
      </c>
      <c r="C144" s="61">
        <v>322.8</v>
      </c>
      <c r="D144" s="76">
        <v>43398</v>
      </c>
      <c r="E144" s="61">
        <v>331.04</v>
      </c>
      <c r="F144" s="76">
        <v>43398</v>
      </c>
      <c r="G144" s="61">
        <v>76.040000000000006</v>
      </c>
      <c r="H144" s="76">
        <v>43398</v>
      </c>
      <c r="I144" s="59">
        <v>98</v>
      </c>
      <c r="J144" s="76">
        <v>43398</v>
      </c>
      <c r="K144" s="59">
        <v>216.94</v>
      </c>
      <c r="L144" s="76">
        <v>43398</v>
      </c>
      <c r="M144" s="59">
        <v>193.01</v>
      </c>
      <c r="N144" s="76">
        <v>43398</v>
      </c>
      <c r="O144" s="59">
        <v>225.09</v>
      </c>
      <c r="P144" s="76">
        <v>43398</v>
      </c>
      <c r="Q144" s="59">
        <v>192.95</v>
      </c>
      <c r="R144" s="53"/>
      <c r="Y144" s="123"/>
      <c r="Z144" s="59"/>
    </row>
    <row r="145" spans="1:26" s="39" customFormat="1" x14ac:dyDescent="0.35">
      <c r="A145" s="133">
        <f t="shared" si="2"/>
        <v>43399</v>
      </c>
      <c r="B145" s="76">
        <v>43399</v>
      </c>
      <c r="C145" s="61">
        <v>327.68</v>
      </c>
      <c r="D145" s="76">
        <v>43399</v>
      </c>
      <c r="E145" s="61">
        <v>337.22</v>
      </c>
      <c r="F145" s="76">
        <v>43399</v>
      </c>
      <c r="G145" s="61">
        <v>76.48</v>
      </c>
      <c r="H145" s="76">
        <v>43399</v>
      </c>
      <c r="I145" s="59">
        <v>98.4</v>
      </c>
      <c r="J145" s="76">
        <v>43399</v>
      </c>
      <c r="K145" s="59">
        <v>216.94</v>
      </c>
      <c r="L145" s="76">
        <v>43399</v>
      </c>
      <c r="M145" s="59">
        <v>193.01</v>
      </c>
      <c r="N145" s="76">
        <v>43399</v>
      </c>
      <c r="O145" s="59">
        <v>225.09</v>
      </c>
      <c r="P145" s="76">
        <v>43399</v>
      </c>
      <c r="Q145" s="59">
        <v>192.99</v>
      </c>
      <c r="R145" s="53"/>
      <c r="Y145" s="123"/>
      <c r="Z145" s="59"/>
    </row>
    <row r="146" spans="1:26" s="39" customFormat="1" x14ac:dyDescent="0.35">
      <c r="A146" s="133">
        <f t="shared" si="2"/>
        <v>43402</v>
      </c>
      <c r="B146" s="76">
        <v>43402</v>
      </c>
      <c r="C146" s="61">
        <v>331.54</v>
      </c>
      <c r="D146" s="76">
        <v>43402</v>
      </c>
      <c r="E146" s="61">
        <v>340.38</v>
      </c>
      <c r="F146" s="76">
        <v>43402</v>
      </c>
      <c r="G146" s="61">
        <v>76.48</v>
      </c>
      <c r="H146" s="76">
        <v>43402</v>
      </c>
      <c r="I146" s="59">
        <v>98.6</v>
      </c>
      <c r="J146" s="76">
        <v>43402</v>
      </c>
      <c r="K146" s="59">
        <v>214.28</v>
      </c>
      <c r="L146" s="76">
        <v>43402</v>
      </c>
      <c r="M146" s="59">
        <v>198.2</v>
      </c>
      <c r="N146" s="76">
        <v>43402</v>
      </c>
      <c r="O146" s="59">
        <v>220.82</v>
      </c>
      <c r="P146" s="76">
        <v>43402</v>
      </c>
      <c r="Q146" s="59">
        <v>192.99</v>
      </c>
      <c r="R146" s="53"/>
      <c r="Y146" s="123"/>
      <c r="Z146" s="59"/>
    </row>
    <row r="147" spans="1:26" s="39" customFormat="1" x14ac:dyDescent="0.35">
      <c r="A147" s="133">
        <f t="shared" si="2"/>
        <v>43403</v>
      </c>
      <c r="B147" s="76">
        <v>43403</v>
      </c>
      <c r="C147" s="61">
        <v>331.54</v>
      </c>
      <c r="D147" s="76">
        <v>43403</v>
      </c>
      <c r="E147" s="61">
        <v>340.38</v>
      </c>
      <c r="F147" s="76">
        <v>43403</v>
      </c>
      <c r="G147" s="61">
        <v>76.709999999999994</v>
      </c>
      <c r="H147" s="76">
        <v>43403</v>
      </c>
      <c r="I147" s="59">
        <v>98.5</v>
      </c>
      <c r="J147" s="76">
        <v>43403</v>
      </c>
      <c r="K147" s="59">
        <v>215.26</v>
      </c>
      <c r="L147" s="76">
        <v>43403</v>
      </c>
      <c r="M147" s="59">
        <v>198.53</v>
      </c>
      <c r="N147" s="76">
        <v>43403</v>
      </c>
      <c r="O147" s="59">
        <v>220.82</v>
      </c>
      <c r="P147" s="76">
        <v>43403</v>
      </c>
      <c r="Q147" s="59">
        <v>192.99</v>
      </c>
      <c r="R147" s="53"/>
      <c r="Y147" s="123"/>
      <c r="Z147" s="59"/>
    </row>
    <row r="148" spans="1:26" s="39" customFormat="1" x14ac:dyDescent="0.35">
      <c r="A148" s="133">
        <f t="shared" si="2"/>
        <v>43404</v>
      </c>
      <c r="B148" s="76">
        <v>43404</v>
      </c>
      <c r="C148" s="61">
        <v>331.67</v>
      </c>
      <c r="D148" s="76">
        <v>43404</v>
      </c>
      <c r="E148" s="61">
        <v>341.1</v>
      </c>
      <c r="F148" s="76">
        <v>43404</v>
      </c>
      <c r="G148" s="61">
        <v>75.709999999999994</v>
      </c>
      <c r="H148" s="76">
        <v>43404</v>
      </c>
      <c r="I148" s="59">
        <v>98</v>
      </c>
      <c r="J148" s="76">
        <v>43404</v>
      </c>
      <c r="K148" s="59">
        <v>217.43</v>
      </c>
      <c r="L148" s="76">
        <v>43404</v>
      </c>
      <c r="M148" s="59">
        <v>198.53</v>
      </c>
      <c r="N148" s="76">
        <v>43404</v>
      </c>
      <c r="O148" s="59">
        <v>221.06</v>
      </c>
      <c r="P148" s="76">
        <v>43404</v>
      </c>
      <c r="Q148" s="59">
        <v>192.99</v>
      </c>
      <c r="R148" s="53"/>
      <c r="Y148" s="123"/>
      <c r="Z148" s="59"/>
    </row>
    <row r="149" spans="1:26" s="39" customFormat="1" x14ac:dyDescent="0.35">
      <c r="A149" s="133">
        <f t="shared" si="2"/>
        <v>43405</v>
      </c>
      <c r="B149" s="76">
        <v>43405</v>
      </c>
      <c r="C149" s="61">
        <v>331.43</v>
      </c>
      <c r="D149" s="76">
        <v>43405</v>
      </c>
      <c r="E149" s="61">
        <v>340.85</v>
      </c>
      <c r="F149" s="76">
        <v>43405</v>
      </c>
      <c r="G149" s="61">
        <v>75.25</v>
      </c>
      <c r="H149" s="76">
        <v>43405</v>
      </c>
      <c r="I149" s="59">
        <v>96.9</v>
      </c>
      <c r="J149" s="76">
        <v>43405</v>
      </c>
      <c r="K149" s="59">
        <v>217.43</v>
      </c>
      <c r="L149" s="76">
        <v>43405</v>
      </c>
      <c r="M149" s="59">
        <v>198.53</v>
      </c>
      <c r="N149" s="76">
        <v>43405</v>
      </c>
      <c r="O149" s="59">
        <v>221.5</v>
      </c>
      <c r="P149" s="76">
        <v>43405</v>
      </c>
      <c r="Q149" s="59">
        <v>192.99</v>
      </c>
      <c r="R149" s="53"/>
      <c r="Y149" s="123"/>
      <c r="Z149" s="59"/>
    </row>
    <row r="150" spans="1:26" s="39" customFormat="1" x14ac:dyDescent="0.35">
      <c r="A150" s="133">
        <f t="shared" si="2"/>
        <v>43406</v>
      </c>
      <c r="B150" s="76">
        <v>43406</v>
      </c>
      <c r="C150" s="61">
        <v>332.3</v>
      </c>
      <c r="D150" s="76">
        <v>43406</v>
      </c>
      <c r="E150" s="61">
        <v>340.99</v>
      </c>
      <c r="F150" s="76">
        <v>43406</v>
      </c>
      <c r="G150" s="61">
        <v>73.97</v>
      </c>
      <c r="H150" s="76">
        <v>43406</v>
      </c>
      <c r="I150" s="59">
        <v>96.5</v>
      </c>
      <c r="J150" s="76">
        <v>43406</v>
      </c>
      <c r="K150" s="59">
        <v>217.03</v>
      </c>
      <c r="L150" s="76">
        <v>43406</v>
      </c>
      <c r="M150" s="59">
        <v>199.57</v>
      </c>
      <c r="N150" s="76">
        <v>43406</v>
      </c>
      <c r="O150" s="59">
        <v>219.9</v>
      </c>
      <c r="P150" s="76">
        <v>43406</v>
      </c>
      <c r="Q150" s="59">
        <v>192.99</v>
      </c>
      <c r="R150" s="53"/>
      <c r="Y150" s="123"/>
      <c r="Z150" s="59"/>
    </row>
    <row r="151" spans="1:26" s="39" customFormat="1" x14ac:dyDescent="0.35">
      <c r="A151" s="133">
        <f t="shared" si="2"/>
        <v>43409</v>
      </c>
      <c r="B151" s="76">
        <v>43409</v>
      </c>
      <c r="C151" s="61">
        <v>332.3</v>
      </c>
      <c r="D151" s="76">
        <v>43409</v>
      </c>
      <c r="E151" s="61">
        <v>340.99</v>
      </c>
      <c r="F151" s="76">
        <v>43409</v>
      </c>
      <c r="G151" s="61">
        <v>75.739999999999995</v>
      </c>
      <c r="H151" s="76">
        <v>43409</v>
      </c>
      <c r="I151" s="59">
        <v>97.1</v>
      </c>
      <c r="J151" s="76">
        <v>43409</v>
      </c>
      <c r="K151" s="59">
        <v>216.85</v>
      </c>
      <c r="L151" s="76">
        <v>43409</v>
      </c>
      <c r="M151" s="59">
        <v>199.57</v>
      </c>
      <c r="N151" s="76">
        <v>43409</v>
      </c>
      <c r="O151" s="59">
        <v>216.71</v>
      </c>
      <c r="P151" s="76">
        <v>43409</v>
      </c>
      <c r="Q151" s="59">
        <v>192.99</v>
      </c>
      <c r="R151" s="53"/>
      <c r="Y151" s="123"/>
      <c r="Z151" s="59"/>
    </row>
    <row r="152" spans="1:26" s="39" customFormat="1" x14ac:dyDescent="0.35">
      <c r="A152" s="133">
        <f t="shared" si="2"/>
        <v>43410</v>
      </c>
      <c r="B152" s="76">
        <v>43410</v>
      </c>
      <c r="C152" s="61">
        <v>332.85</v>
      </c>
      <c r="D152" s="76">
        <v>43410</v>
      </c>
      <c r="E152" s="61">
        <v>341.65</v>
      </c>
      <c r="F152" s="76">
        <v>43410</v>
      </c>
      <c r="G152" s="61">
        <v>75.739999999999995</v>
      </c>
      <c r="H152" s="76">
        <v>43410</v>
      </c>
      <c r="I152" s="59">
        <v>97.1</v>
      </c>
      <c r="J152" s="76">
        <v>43410</v>
      </c>
      <c r="K152" s="59">
        <v>216.85</v>
      </c>
      <c r="L152" s="76">
        <v>43410</v>
      </c>
      <c r="M152" s="59">
        <v>199.57</v>
      </c>
      <c r="N152" s="76">
        <v>43410</v>
      </c>
      <c r="O152" s="59">
        <v>216.71</v>
      </c>
      <c r="P152" s="76">
        <v>43410</v>
      </c>
      <c r="Q152" s="59">
        <v>192.99</v>
      </c>
      <c r="R152" s="53"/>
      <c r="Y152" s="123"/>
      <c r="Z152" s="59"/>
    </row>
    <row r="153" spans="1:26" s="39" customFormat="1" x14ac:dyDescent="0.35">
      <c r="A153" s="133">
        <f t="shared" si="2"/>
        <v>43411</v>
      </c>
      <c r="B153" s="76">
        <v>43411</v>
      </c>
      <c r="C153" s="61">
        <v>331.88</v>
      </c>
      <c r="D153" s="76">
        <v>43411</v>
      </c>
      <c r="E153" s="61">
        <v>340.61</v>
      </c>
      <c r="F153" s="76">
        <v>43411</v>
      </c>
      <c r="G153" s="61">
        <v>75.27</v>
      </c>
      <c r="H153" s="76">
        <v>43411</v>
      </c>
      <c r="I153" s="59">
        <v>96.8</v>
      </c>
      <c r="J153" s="76">
        <v>43411</v>
      </c>
      <c r="K153" s="59">
        <v>216.85</v>
      </c>
      <c r="L153" s="76">
        <v>43411</v>
      </c>
      <c r="M153" s="59">
        <v>200.14</v>
      </c>
      <c r="N153" s="76">
        <v>43411</v>
      </c>
      <c r="O153" s="59">
        <v>216.71</v>
      </c>
      <c r="P153" s="76">
        <v>43411</v>
      </c>
      <c r="Q153" s="59">
        <v>192.99</v>
      </c>
      <c r="R153" s="53"/>
      <c r="Y153" s="123"/>
      <c r="Z153" s="59"/>
    </row>
    <row r="154" spans="1:26" s="39" customFormat="1" x14ac:dyDescent="0.35">
      <c r="A154" s="133">
        <f t="shared" si="2"/>
        <v>43412</v>
      </c>
      <c r="B154" s="76">
        <v>43412</v>
      </c>
      <c r="C154" s="61">
        <v>329.65</v>
      </c>
      <c r="D154" s="76">
        <v>43412</v>
      </c>
      <c r="E154" s="61">
        <v>338.04</v>
      </c>
      <c r="F154" s="76">
        <v>43412</v>
      </c>
      <c r="G154" s="61">
        <v>76.27</v>
      </c>
      <c r="H154" s="76">
        <v>43412</v>
      </c>
      <c r="I154" s="59">
        <v>96.8</v>
      </c>
      <c r="J154" s="76">
        <v>43412</v>
      </c>
      <c r="K154" s="59">
        <v>216.31</v>
      </c>
      <c r="L154" s="76">
        <v>43412</v>
      </c>
      <c r="M154" s="59">
        <v>200.14</v>
      </c>
      <c r="N154" s="76">
        <v>43412</v>
      </c>
      <c r="O154" s="59">
        <v>216.97</v>
      </c>
      <c r="P154" s="76">
        <v>43412</v>
      </c>
      <c r="Q154" s="59">
        <v>192.99</v>
      </c>
      <c r="R154" s="53"/>
      <c r="Y154" s="123"/>
      <c r="Z154" s="59"/>
    </row>
    <row r="155" spans="1:26" s="39" customFormat="1" x14ac:dyDescent="0.35">
      <c r="A155" s="133">
        <f t="shared" si="2"/>
        <v>43413</v>
      </c>
      <c r="B155" s="76">
        <v>43413</v>
      </c>
      <c r="C155" s="61">
        <v>329.65</v>
      </c>
      <c r="D155" s="76">
        <v>43413</v>
      </c>
      <c r="E155" s="61">
        <v>338.04</v>
      </c>
      <c r="F155" s="76">
        <v>43413</v>
      </c>
      <c r="G155" s="61">
        <v>77.2</v>
      </c>
      <c r="H155" s="76">
        <v>43413</v>
      </c>
      <c r="I155" s="59">
        <v>97.2</v>
      </c>
      <c r="J155" s="76">
        <v>43413</v>
      </c>
      <c r="K155" s="59">
        <v>216.31</v>
      </c>
      <c r="L155" s="76">
        <v>43413</v>
      </c>
      <c r="M155" s="59">
        <v>204.18</v>
      </c>
      <c r="N155" s="76">
        <v>43413</v>
      </c>
      <c r="O155" s="59">
        <v>216.97</v>
      </c>
      <c r="P155" s="76">
        <v>43413</v>
      </c>
      <c r="Q155" s="59">
        <v>192.99</v>
      </c>
      <c r="R155" s="53"/>
      <c r="Y155" s="123"/>
      <c r="Z155" s="59"/>
    </row>
    <row r="156" spans="1:26" s="39" customFormat="1" x14ac:dyDescent="0.35">
      <c r="A156" s="133">
        <f t="shared" si="2"/>
        <v>43416</v>
      </c>
      <c r="B156" s="76">
        <v>43416</v>
      </c>
      <c r="C156" s="61">
        <v>329.75</v>
      </c>
      <c r="D156" s="76">
        <v>43416</v>
      </c>
      <c r="E156" s="61">
        <v>338.16</v>
      </c>
      <c r="F156" s="76">
        <v>43416</v>
      </c>
      <c r="G156" s="61">
        <v>76.05</v>
      </c>
      <c r="H156" s="76">
        <v>43416</v>
      </c>
      <c r="I156" s="59">
        <v>96.3</v>
      </c>
      <c r="J156" s="76">
        <v>43416</v>
      </c>
      <c r="K156" s="59">
        <v>220.83</v>
      </c>
      <c r="L156" s="76">
        <v>43416</v>
      </c>
      <c r="M156" s="59">
        <v>204.53</v>
      </c>
      <c r="N156" s="76">
        <v>43416</v>
      </c>
      <c r="O156" s="59">
        <v>225.49</v>
      </c>
      <c r="P156" s="76">
        <v>43416</v>
      </c>
      <c r="Q156" s="59">
        <v>192.99</v>
      </c>
      <c r="R156" s="53"/>
      <c r="Y156" s="123"/>
      <c r="Z156" s="59"/>
    </row>
    <row r="157" spans="1:26" s="39" customFormat="1" x14ac:dyDescent="0.35">
      <c r="A157" s="133">
        <f t="shared" si="2"/>
        <v>43417</v>
      </c>
      <c r="B157" s="76">
        <v>43417</v>
      </c>
      <c r="C157" s="61">
        <v>329.65</v>
      </c>
      <c r="D157" s="76">
        <v>43417</v>
      </c>
      <c r="E157" s="61">
        <v>338.05</v>
      </c>
      <c r="F157" s="76">
        <v>43417</v>
      </c>
      <c r="G157" s="61">
        <v>75.73</v>
      </c>
      <c r="H157" s="76">
        <v>43417</v>
      </c>
      <c r="I157" s="59">
        <v>95.4</v>
      </c>
      <c r="J157" s="76">
        <v>43417</v>
      </c>
      <c r="K157" s="59">
        <v>220.83</v>
      </c>
      <c r="L157" s="76">
        <v>43417</v>
      </c>
      <c r="M157" s="59">
        <v>206.02</v>
      </c>
      <c r="N157" s="76">
        <v>43417</v>
      </c>
      <c r="O157" s="59">
        <v>225.49</v>
      </c>
      <c r="P157" s="76">
        <v>43417</v>
      </c>
      <c r="Q157" s="59">
        <v>195</v>
      </c>
      <c r="R157" s="53"/>
      <c r="Y157" s="123"/>
      <c r="Z157" s="59"/>
    </row>
    <row r="158" spans="1:26" s="39" customFormat="1" x14ac:dyDescent="0.35">
      <c r="A158" s="133">
        <f t="shared" si="2"/>
        <v>43418</v>
      </c>
      <c r="B158" s="76">
        <v>43418</v>
      </c>
      <c r="C158" s="61">
        <v>329.73</v>
      </c>
      <c r="D158" s="76">
        <v>43418</v>
      </c>
      <c r="E158" s="61">
        <v>338.14</v>
      </c>
      <c r="F158" s="76">
        <v>43418</v>
      </c>
      <c r="G158" s="61">
        <v>75.91</v>
      </c>
      <c r="H158" s="76">
        <v>43418</v>
      </c>
      <c r="I158" s="59">
        <v>94.4</v>
      </c>
      <c r="J158" s="76">
        <v>43418</v>
      </c>
      <c r="K158" s="59">
        <v>220.83</v>
      </c>
      <c r="L158" s="76">
        <v>43418</v>
      </c>
      <c r="M158" s="59">
        <v>206.02</v>
      </c>
      <c r="N158" s="76">
        <v>43418</v>
      </c>
      <c r="O158" s="59">
        <v>225.49</v>
      </c>
      <c r="P158" s="76">
        <v>43418</v>
      </c>
      <c r="Q158" s="59">
        <v>195</v>
      </c>
      <c r="R158" s="53"/>
      <c r="Y158" s="123"/>
      <c r="Z158" s="59"/>
    </row>
    <row r="159" spans="1:26" s="39" customFormat="1" x14ac:dyDescent="0.35">
      <c r="A159" s="133">
        <f t="shared" si="2"/>
        <v>43419</v>
      </c>
      <c r="B159" s="76">
        <v>43419</v>
      </c>
      <c r="C159" s="61">
        <v>326.64999999999998</v>
      </c>
      <c r="D159" s="76">
        <v>43419</v>
      </c>
      <c r="E159" s="61">
        <v>335.01</v>
      </c>
      <c r="F159" s="76">
        <v>43419</v>
      </c>
      <c r="G159" s="61">
        <v>74.930000000000007</v>
      </c>
      <c r="H159" s="76">
        <v>43419</v>
      </c>
      <c r="I159" s="59">
        <v>94.7</v>
      </c>
      <c r="J159" s="76">
        <v>43419</v>
      </c>
      <c r="K159" s="59">
        <v>220.83</v>
      </c>
      <c r="L159" s="76">
        <v>43419</v>
      </c>
      <c r="M159" s="59">
        <v>206.02</v>
      </c>
      <c r="N159" s="76">
        <v>43419</v>
      </c>
      <c r="O159" s="59">
        <v>225.49</v>
      </c>
      <c r="P159" s="76">
        <v>43419</v>
      </c>
      <c r="Q159" s="59">
        <v>195</v>
      </c>
      <c r="R159" s="53"/>
      <c r="Y159" s="123"/>
      <c r="Z159" s="59"/>
    </row>
    <row r="160" spans="1:26" s="39" customFormat="1" x14ac:dyDescent="0.35">
      <c r="A160" s="133">
        <f t="shared" si="2"/>
        <v>43420</v>
      </c>
      <c r="B160" s="76">
        <v>43420</v>
      </c>
      <c r="C160" s="61">
        <v>326.64999999999998</v>
      </c>
      <c r="D160" s="76">
        <v>43420</v>
      </c>
      <c r="E160" s="61">
        <v>335.01</v>
      </c>
      <c r="F160" s="76">
        <v>43420</v>
      </c>
      <c r="G160" s="61">
        <v>75.31</v>
      </c>
      <c r="H160" s="76">
        <v>43420</v>
      </c>
      <c r="I160" s="59">
        <v>94.4</v>
      </c>
      <c r="J160" s="76">
        <v>43420</v>
      </c>
      <c r="K160" s="59">
        <v>220.83</v>
      </c>
      <c r="L160" s="76">
        <v>43420</v>
      </c>
      <c r="M160" s="59">
        <v>206.02</v>
      </c>
      <c r="N160" s="76">
        <v>43420</v>
      </c>
      <c r="O160" s="59">
        <v>225.49</v>
      </c>
      <c r="P160" s="76">
        <v>43420</v>
      </c>
      <c r="Q160" s="59">
        <v>195</v>
      </c>
      <c r="R160" s="53"/>
      <c r="Y160" s="123"/>
      <c r="Z160" s="59"/>
    </row>
    <row r="161" spans="1:26" s="39" customFormat="1" x14ac:dyDescent="0.35">
      <c r="A161" s="133">
        <f t="shared" si="2"/>
        <v>43423</v>
      </c>
      <c r="B161" s="76">
        <v>43423</v>
      </c>
      <c r="C161" s="61">
        <v>326.64999999999998</v>
      </c>
      <c r="D161" s="76">
        <v>43423</v>
      </c>
      <c r="E161" s="61">
        <v>335.01</v>
      </c>
      <c r="F161" s="76">
        <v>43423</v>
      </c>
      <c r="G161" s="61">
        <v>76.11</v>
      </c>
      <c r="H161" s="76">
        <v>43423</v>
      </c>
      <c r="I161" s="59">
        <v>93</v>
      </c>
      <c r="J161" s="76">
        <v>43423</v>
      </c>
      <c r="K161" s="59">
        <v>220.83</v>
      </c>
      <c r="L161" s="76">
        <v>43423</v>
      </c>
      <c r="M161" s="59">
        <v>206.02</v>
      </c>
      <c r="N161" s="76">
        <v>43423</v>
      </c>
      <c r="O161" s="59">
        <v>225.49</v>
      </c>
      <c r="P161" s="76">
        <v>43423</v>
      </c>
      <c r="Q161" s="59">
        <v>195</v>
      </c>
      <c r="R161" s="53"/>
      <c r="Y161" s="123"/>
      <c r="Z161" s="59"/>
    </row>
    <row r="162" spans="1:26" s="39" customFormat="1" x14ac:dyDescent="0.35">
      <c r="A162" s="133">
        <f t="shared" si="2"/>
        <v>43424</v>
      </c>
      <c r="B162" s="76">
        <v>43424</v>
      </c>
      <c r="C162" s="61">
        <v>326.64999999999998</v>
      </c>
      <c r="D162" s="76">
        <v>43424</v>
      </c>
      <c r="E162" s="61">
        <v>335.01</v>
      </c>
      <c r="F162" s="76">
        <v>43424</v>
      </c>
      <c r="G162" s="61">
        <v>74.650000000000006</v>
      </c>
      <c r="H162" s="76">
        <v>43424</v>
      </c>
      <c r="I162" s="59">
        <v>92.6</v>
      </c>
      <c r="J162" s="76">
        <v>43424</v>
      </c>
      <c r="K162" s="59">
        <v>220.83</v>
      </c>
      <c r="L162" s="76">
        <v>43424</v>
      </c>
      <c r="M162" s="59">
        <v>206.02</v>
      </c>
      <c r="N162" s="76">
        <v>43424</v>
      </c>
      <c r="O162" s="59">
        <v>224.83</v>
      </c>
      <c r="P162" s="76">
        <v>43424</v>
      </c>
      <c r="Q162" s="59">
        <v>195</v>
      </c>
      <c r="R162" s="53"/>
      <c r="Y162" s="123"/>
      <c r="Z162" s="59"/>
    </row>
    <row r="163" spans="1:26" s="39" customFormat="1" x14ac:dyDescent="0.35">
      <c r="A163" s="133">
        <f t="shared" si="2"/>
        <v>43425</v>
      </c>
      <c r="B163" s="76">
        <v>43425</v>
      </c>
      <c r="C163" s="61">
        <v>326.64999999999998</v>
      </c>
      <c r="D163" s="76">
        <v>43425</v>
      </c>
      <c r="E163" s="61">
        <v>335.01</v>
      </c>
      <c r="F163" s="76">
        <v>43425</v>
      </c>
      <c r="G163" s="61">
        <v>74.06</v>
      </c>
      <c r="H163" s="76">
        <v>43425</v>
      </c>
      <c r="I163" s="59">
        <v>92.6</v>
      </c>
      <c r="J163" s="76">
        <v>43425</v>
      </c>
      <c r="K163" s="59">
        <v>219.07</v>
      </c>
      <c r="L163" s="76">
        <v>43425</v>
      </c>
      <c r="M163" s="59">
        <v>206.02</v>
      </c>
      <c r="N163" s="76">
        <v>43425</v>
      </c>
      <c r="O163" s="59">
        <v>224.83</v>
      </c>
      <c r="P163" s="76">
        <v>43425</v>
      </c>
      <c r="Q163" s="59">
        <v>195</v>
      </c>
      <c r="R163" s="53"/>
      <c r="Y163" s="123"/>
      <c r="Z163" s="59"/>
    </row>
    <row r="164" spans="1:26" s="39" customFormat="1" x14ac:dyDescent="0.35">
      <c r="A164" s="133">
        <f t="shared" si="2"/>
        <v>43426</v>
      </c>
      <c r="B164" s="76">
        <v>43426</v>
      </c>
      <c r="C164" s="61">
        <v>318.67</v>
      </c>
      <c r="D164" s="76">
        <v>43426</v>
      </c>
      <c r="E164" s="61">
        <v>327.48</v>
      </c>
      <c r="F164" s="76">
        <v>43426</v>
      </c>
      <c r="G164" s="61">
        <v>72.180000000000007</v>
      </c>
      <c r="H164" s="76">
        <v>43426</v>
      </c>
      <c r="I164" s="59">
        <v>90.7</v>
      </c>
      <c r="J164" s="76">
        <v>43426</v>
      </c>
      <c r="K164" s="59">
        <v>219.07</v>
      </c>
      <c r="L164" s="76">
        <v>43426</v>
      </c>
      <c r="M164" s="59">
        <v>201.54</v>
      </c>
      <c r="N164" s="76">
        <v>43426</v>
      </c>
      <c r="O164" s="59">
        <v>221.64</v>
      </c>
      <c r="P164" s="76">
        <v>43426</v>
      </c>
      <c r="Q164" s="59">
        <v>195</v>
      </c>
      <c r="R164" s="53"/>
      <c r="Y164" s="123"/>
      <c r="Z164" s="59"/>
    </row>
    <row r="165" spans="1:26" s="39" customFormat="1" x14ac:dyDescent="0.35">
      <c r="A165" s="133">
        <f t="shared" si="2"/>
        <v>43427</v>
      </c>
      <c r="B165" s="76">
        <v>43427</v>
      </c>
      <c r="C165" s="61">
        <v>320.33</v>
      </c>
      <c r="D165" s="76">
        <v>43427</v>
      </c>
      <c r="E165" s="61">
        <v>328.46</v>
      </c>
      <c r="F165" s="76">
        <v>43427</v>
      </c>
      <c r="G165" s="61">
        <v>70.13</v>
      </c>
      <c r="H165" s="76">
        <v>43427</v>
      </c>
      <c r="I165" s="59">
        <v>88.9</v>
      </c>
      <c r="J165" s="76">
        <v>43427</v>
      </c>
      <c r="K165" s="59">
        <v>219.07</v>
      </c>
      <c r="L165" s="76">
        <v>43427</v>
      </c>
      <c r="M165" s="59">
        <v>201.54</v>
      </c>
      <c r="N165" s="76">
        <v>43427</v>
      </c>
      <c r="O165" s="59">
        <v>221.64</v>
      </c>
      <c r="P165" s="76">
        <v>43427</v>
      </c>
      <c r="Q165" s="59">
        <v>195</v>
      </c>
      <c r="R165" s="53"/>
      <c r="Y165" s="123"/>
      <c r="Z165" s="59"/>
    </row>
    <row r="166" spans="1:26" s="39" customFormat="1" x14ac:dyDescent="0.35">
      <c r="A166" s="133">
        <f t="shared" si="2"/>
        <v>43430</v>
      </c>
      <c r="B166" s="76">
        <v>43430</v>
      </c>
      <c r="C166" s="61">
        <v>317.57</v>
      </c>
      <c r="D166" s="76">
        <v>43430</v>
      </c>
      <c r="E166" s="61">
        <v>325.36</v>
      </c>
      <c r="F166" s="76">
        <v>43430</v>
      </c>
      <c r="G166" s="61">
        <v>64.25</v>
      </c>
      <c r="H166" s="76">
        <v>43430</v>
      </c>
      <c r="I166" s="59">
        <v>81</v>
      </c>
      <c r="J166" s="76">
        <v>43430</v>
      </c>
      <c r="K166" s="59">
        <v>218.46</v>
      </c>
      <c r="L166" s="76">
        <v>43430</v>
      </c>
      <c r="M166" s="59">
        <v>200.76</v>
      </c>
      <c r="N166" s="76">
        <v>43430</v>
      </c>
      <c r="O166" s="59">
        <v>221.64</v>
      </c>
      <c r="P166" s="76">
        <v>43430</v>
      </c>
      <c r="Q166" s="59">
        <v>195</v>
      </c>
      <c r="R166" s="53"/>
      <c r="Y166" s="123"/>
      <c r="Z166" s="59"/>
    </row>
    <row r="167" spans="1:26" s="39" customFormat="1" x14ac:dyDescent="0.35">
      <c r="A167" s="133">
        <f t="shared" si="2"/>
        <v>43431</v>
      </c>
      <c r="B167" s="76">
        <v>43431</v>
      </c>
      <c r="C167" s="61">
        <v>317.42</v>
      </c>
      <c r="D167" s="76">
        <v>43431</v>
      </c>
      <c r="E167" s="61">
        <v>325.24</v>
      </c>
      <c r="F167" s="76">
        <v>43431</v>
      </c>
      <c r="G167" s="61">
        <v>65.19</v>
      </c>
      <c r="H167" s="76">
        <v>43431</v>
      </c>
      <c r="I167" s="59">
        <v>81.8</v>
      </c>
      <c r="J167" s="76">
        <v>43431</v>
      </c>
      <c r="K167" s="59">
        <v>216.66</v>
      </c>
      <c r="L167" s="76">
        <v>43431</v>
      </c>
      <c r="M167" s="59">
        <v>200.37</v>
      </c>
      <c r="N167" s="76">
        <v>43431</v>
      </c>
      <c r="O167" s="59">
        <v>217.71</v>
      </c>
      <c r="P167" s="76">
        <v>43431</v>
      </c>
      <c r="Q167" s="59">
        <v>191.01</v>
      </c>
      <c r="R167" s="53"/>
      <c r="Y167" s="123"/>
      <c r="Z167" s="59"/>
    </row>
    <row r="168" spans="1:26" s="39" customFormat="1" x14ac:dyDescent="0.35">
      <c r="A168" s="133">
        <f t="shared" si="2"/>
        <v>43432</v>
      </c>
      <c r="B168" s="76">
        <v>43432</v>
      </c>
      <c r="C168" s="61">
        <v>317.52</v>
      </c>
      <c r="D168" s="76">
        <v>43432</v>
      </c>
      <c r="E168" s="61">
        <v>325.32</v>
      </c>
      <c r="F168" s="76">
        <v>43432</v>
      </c>
      <c r="G168" s="61">
        <v>66.349999999999994</v>
      </c>
      <c r="H168" s="76">
        <v>43432</v>
      </c>
      <c r="I168" s="59">
        <v>82.9</v>
      </c>
      <c r="J168" s="76">
        <v>43432</v>
      </c>
      <c r="K168" s="59">
        <v>216.66</v>
      </c>
      <c r="L168" s="76">
        <v>43432</v>
      </c>
      <c r="M168" s="59">
        <v>200.37</v>
      </c>
      <c r="N168" s="76">
        <v>43432</v>
      </c>
      <c r="O168" s="59">
        <v>217.29</v>
      </c>
      <c r="P168" s="76">
        <v>43432</v>
      </c>
      <c r="Q168" s="59">
        <v>191.01</v>
      </c>
      <c r="R168" s="53"/>
      <c r="Y168" s="123"/>
      <c r="Z168" s="59"/>
    </row>
    <row r="169" spans="1:26" s="39" customFormat="1" x14ac:dyDescent="0.35">
      <c r="A169" s="133">
        <f t="shared" si="2"/>
        <v>43433</v>
      </c>
      <c r="B169" s="76">
        <v>43433</v>
      </c>
      <c r="C169" s="61">
        <v>317.55</v>
      </c>
      <c r="D169" s="76">
        <v>43433</v>
      </c>
      <c r="E169" s="61">
        <v>325.35000000000002</v>
      </c>
      <c r="F169" s="76">
        <v>43433</v>
      </c>
      <c r="G169" s="61">
        <v>66.510000000000005</v>
      </c>
      <c r="H169" s="76">
        <v>43433</v>
      </c>
      <c r="I169" s="59">
        <v>82.4</v>
      </c>
      <c r="J169" s="76">
        <v>43433</v>
      </c>
      <c r="K169" s="59">
        <v>216.66</v>
      </c>
      <c r="L169" s="76">
        <v>43433</v>
      </c>
      <c r="M169" s="59">
        <v>200.37</v>
      </c>
      <c r="N169" s="76">
        <v>43433</v>
      </c>
      <c r="O169" s="59">
        <v>217.29</v>
      </c>
      <c r="P169" s="76">
        <v>43433</v>
      </c>
      <c r="Q169" s="59">
        <v>191.01</v>
      </c>
      <c r="R169" s="53"/>
      <c r="Y169" s="123"/>
      <c r="Z169" s="59"/>
    </row>
    <row r="170" spans="1:26" s="39" customFormat="1" x14ac:dyDescent="0.35">
      <c r="A170" s="133">
        <f t="shared" si="2"/>
        <v>43434</v>
      </c>
      <c r="B170" s="76">
        <v>43434</v>
      </c>
      <c r="C170" s="61">
        <v>317.57</v>
      </c>
      <c r="D170" s="76">
        <v>43434</v>
      </c>
      <c r="E170" s="61">
        <v>325.36</v>
      </c>
      <c r="F170" s="76">
        <v>43434</v>
      </c>
      <c r="G170" s="61">
        <v>65.95</v>
      </c>
      <c r="H170" s="76">
        <v>43434</v>
      </c>
      <c r="I170" s="59">
        <v>82.3</v>
      </c>
      <c r="J170" s="76">
        <v>43434</v>
      </c>
      <c r="K170" s="59">
        <v>215.59</v>
      </c>
      <c r="L170" s="76">
        <v>43434</v>
      </c>
      <c r="M170" s="59">
        <v>199.5</v>
      </c>
      <c r="N170" s="76">
        <v>43434</v>
      </c>
      <c r="O170" s="59">
        <v>217.29</v>
      </c>
      <c r="P170" s="76">
        <v>43434</v>
      </c>
      <c r="Q170" s="59">
        <v>190.04</v>
      </c>
      <c r="R170" s="53"/>
      <c r="Y170" s="123"/>
      <c r="Z170" s="59"/>
    </row>
    <row r="171" spans="1:26" s="39" customFormat="1" x14ac:dyDescent="0.35">
      <c r="A171" s="133">
        <f t="shared" si="2"/>
        <v>43437</v>
      </c>
      <c r="B171" s="76">
        <v>43437</v>
      </c>
      <c r="C171" s="61">
        <v>316.69</v>
      </c>
      <c r="D171" s="76">
        <v>43437</v>
      </c>
      <c r="E171" s="61">
        <v>324.51</v>
      </c>
      <c r="F171" s="76">
        <v>43437</v>
      </c>
      <c r="G171" s="61">
        <v>66.38</v>
      </c>
      <c r="H171" s="76">
        <v>43437</v>
      </c>
      <c r="I171" s="59">
        <v>82.9</v>
      </c>
      <c r="J171" s="76">
        <v>43437</v>
      </c>
      <c r="K171" s="59">
        <v>215.59</v>
      </c>
      <c r="L171" s="76">
        <v>43437</v>
      </c>
      <c r="M171" s="59">
        <v>199.5</v>
      </c>
      <c r="N171" s="76">
        <v>43437</v>
      </c>
      <c r="O171" s="59">
        <v>218.05</v>
      </c>
      <c r="P171" s="76">
        <v>43437</v>
      </c>
      <c r="Q171" s="59">
        <v>190.04</v>
      </c>
      <c r="R171" s="53"/>
      <c r="Y171" s="123"/>
      <c r="Z171" s="59"/>
    </row>
    <row r="172" spans="1:26" s="39" customFormat="1" x14ac:dyDescent="0.35">
      <c r="A172" s="133">
        <f t="shared" si="2"/>
        <v>43438</v>
      </c>
      <c r="B172" s="76">
        <v>43438</v>
      </c>
      <c r="C172" s="61">
        <v>316.33999999999997</v>
      </c>
      <c r="D172" s="76">
        <v>43438</v>
      </c>
      <c r="E172" s="61">
        <v>324.16000000000003</v>
      </c>
      <c r="F172" s="76">
        <v>43438</v>
      </c>
      <c r="G172" s="61">
        <v>67.16</v>
      </c>
      <c r="H172" s="76">
        <v>43438</v>
      </c>
      <c r="I172" s="59">
        <v>83</v>
      </c>
      <c r="J172" s="76">
        <v>43438</v>
      </c>
      <c r="K172" s="59">
        <v>215.59</v>
      </c>
      <c r="L172" s="76">
        <v>43438</v>
      </c>
      <c r="M172" s="59">
        <v>199.5</v>
      </c>
      <c r="N172" s="76">
        <v>43438</v>
      </c>
      <c r="O172" s="59">
        <v>222.15</v>
      </c>
      <c r="P172" s="76">
        <v>43438</v>
      </c>
      <c r="Q172" s="59">
        <v>189.76</v>
      </c>
      <c r="R172" s="53"/>
      <c r="Y172" s="123"/>
      <c r="Z172" s="59"/>
    </row>
    <row r="173" spans="1:26" s="39" customFormat="1" x14ac:dyDescent="0.35">
      <c r="A173" s="133">
        <f t="shared" si="2"/>
        <v>43439</v>
      </c>
      <c r="B173" s="76">
        <v>43439</v>
      </c>
      <c r="C173" s="61">
        <v>300.13</v>
      </c>
      <c r="D173" s="76">
        <v>43439</v>
      </c>
      <c r="E173" s="61">
        <v>307.91000000000003</v>
      </c>
      <c r="F173" s="76">
        <v>43439</v>
      </c>
      <c r="G173" s="61">
        <v>67.38</v>
      </c>
      <c r="H173" s="76">
        <v>43439</v>
      </c>
      <c r="I173" s="59">
        <v>83.4</v>
      </c>
      <c r="J173" s="76">
        <v>43439</v>
      </c>
      <c r="K173" s="59">
        <v>215.24</v>
      </c>
      <c r="L173" s="76">
        <v>43439</v>
      </c>
      <c r="M173" s="59">
        <v>199.3</v>
      </c>
      <c r="N173" s="76">
        <v>43439</v>
      </c>
      <c r="O173" s="59">
        <v>225.23</v>
      </c>
      <c r="P173" s="76">
        <v>43439</v>
      </c>
      <c r="Q173" s="59">
        <v>189.76</v>
      </c>
      <c r="R173" s="53"/>
      <c r="Y173" s="123"/>
      <c r="Z173" s="59"/>
    </row>
    <row r="174" spans="1:26" s="39" customFormat="1" x14ac:dyDescent="0.35">
      <c r="A174" s="133">
        <f t="shared" si="2"/>
        <v>43440</v>
      </c>
      <c r="B174" s="76">
        <v>43440</v>
      </c>
      <c r="C174" s="61">
        <v>300.13</v>
      </c>
      <c r="D174" s="76">
        <v>43440</v>
      </c>
      <c r="E174" s="61">
        <v>307.91000000000003</v>
      </c>
      <c r="F174" s="76">
        <v>43440</v>
      </c>
      <c r="G174" s="61">
        <v>66.59</v>
      </c>
      <c r="H174" s="76">
        <v>43440</v>
      </c>
      <c r="I174" s="59">
        <v>82.7</v>
      </c>
      <c r="J174" s="76">
        <v>43440</v>
      </c>
      <c r="K174" s="59">
        <v>214.28</v>
      </c>
      <c r="L174" s="76">
        <v>43440</v>
      </c>
      <c r="M174" s="59">
        <v>199.01</v>
      </c>
      <c r="N174" s="76">
        <v>43440</v>
      </c>
      <c r="O174" s="59">
        <v>226.97</v>
      </c>
      <c r="P174" s="76">
        <v>43440</v>
      </c>
      <c r="Q174" s="59">
        <v>189.76</v>
      </c>
      <c r="R174" s="53"/>
      <c r="Y174" s="123"/>
      <c r="Z174" s="59"/>
    </row>
    <row r="175" spans="1:26" s="39" customFormat="1" x14ac:dyDescent="0.35">
      <c r="A175" s="133">
        <f t="shared" si="2"/>
        <v>43441</v>
      </c>
      <c r="B175" s="76">
        <v>43441</v>
      </c>
      <c r="C175" s="61">
        <v>300.13</v>
      </c>
      <c r="D175" s="76">
        <v>43441</v>
      </c>
      <c r="E175" s="61">
        <v>307.91000000000003</v>
      </c>
      <c r="F175" s="76">
        <v>43441</v>
      </c>
      <c r="G175" s="61">
        <v>66.510000000000005</v>
      </c>
      <c r="H175" s="76">
        <v>43441</v>
      </c>
      <c r="I175" s="59">
        <v>82.8</v>
      </c>
      <c r="J175" s="76">
        <v>43441</v>
      </c>
      <c r="K175" s="59">
        <v>209.8</v>
      </c>
      <c r="L175" s="76">
        <v>43441</v>
      </c>
      <c r="M175" s="59">
        <v>195.85</v>
      </c>
      <c r="N175" s="76">
        <v>43441</v>
      </c>
      <c r="O175" s="59">
        <v>224.54</v>
      </c>
      <c r="P175" s="76">
        <v>43441</v>
      </c>
      <c r="Q175" s="59">
        <v>189.76</v>
      </c>
      <c r="R175" s="53"/>
      <c r="Y175" s="123"/>
      <c r="Z175" s="59"/>
    </row>
    <row r="176" spans="1:26" s="39" customFormat="1" x14ac:dyDescent="0.35">
      <c r="A176" s="133">
        <f t="shared" si="2"/>
        <v>43444</v>
      </c>
      <c r="B176" s="76">
        <v>43444</v>
      </c>
      <c r="C176" s="61">
        <v>299.89999999999998</v>
      </c>
      <c r="D176" s="76">
        <v>43444</v>
      </c>
      <c r="E176" s="61">
        <v>307.67</v>
      </c>
      <c r="F176" s="76">
        <v>43444</v>
      </c>
      <c r="G176" s="61">
        <v>66.12</v>
      </c>
      <c r="H176" s="76">
        <v>43444</v>
      </c>
      <c r="I176" s="59">
        <v>83</v>
      </c>
      <c r="J176" s="76">
        <v>43444</v>
      </c>
      <c r="K176" s="59">
        <v>209.41</v>
      </c>
      <c r="L176" s="76">
        <v>43444</v>
      </c>
      <c r="M176" s="59">
        <v>195.85</v>
      </c>
      <c r="N176" s="76">
        <v>43444</v>
      </c>
      <c r="O176" s="59">
        <v>224.51</v>
      </c>
      <c r="P176" s="76">
        <v>43444</v>
      </c>
      <c r="Q176" s="59">
        <v>189.76</v>
      </c>
      <c r="R176" s="53"/>
      <c r="Y176" s="123"/>
      <c r="Z176" s="59"/>
    </row>
    <row r="177" spans="1:26" s="39" customFormat="1" x14ac:dyDescent="0.35">
      <c r="A177" s="133">
        <f t="shared" si="2"/>
        <v>43445</v>
      </c>
      <c r="B177" s="76">
        <v>43445</v>
      </c>
      <c r="C177" s="61">
        <v>299.97000000000003</v>
      </c>
      <c r="D177" s="76">
        <v>43445</v>
      </c>
      <c r="E177" s="61">
        <v>307.74</v>
      </c>
      <c r="F177" s="76">
        <v>43445</v>
      </c>
      <c r="G177" s="61">
        <v>65.97</v>
      </c>
      <c r="H177" s="76">
        <v>43445</v>
      </c>
      <c r="I177" s="59">
        <v>82.8</v>
      </c>
      <c r="J177" s="76">
        <v>43445</v>
      </c>
      <c r="K177" s="59">
        <v>209.41</v>
      </c>
      <c r="L177" s="76">
        <v>43445</v>
      </c>
      <c r="M177" s="59">
        <v>195.85</v>
      </c>
      <c r="N177" s="76">
        <v>43445</v>
      </c>
      <c r="O177" s="59">
        <v>224.22</v>
      </c>
      <c r="P177" s="76">
        <v>43445</v>
      </c>
      <c r="Q177" s="59">
        <v>189.76</v>
      </c>
      <c r="R177" s="53"/>
      <c r="Y177" s="123"/>
      <c r="Z177" s="59"/>
    </row>
    <row r="178" spans="1:26" s="39" customFormat="1" x14ac:dyDescent="0.35">
      <c r="A178" s="133">
        <f t="shared" si="2"/>
        <v>43446</v>
      </c>
      <c r="B178" s="76">
        <v>43446</v>
      </c>
      <c r="C178" s="61">
        <v>300.12</v>
      </c>
      <c r="D178" s="76">
        <v>43446</v>
      </c>
      <c r="E178" s="61">
        <v>307.89999999999998</v>
      </c>
      <c r="F178" s="76">
        <v>43446</v>
      </c>
      <c r="G178" s="61">
        <v>66.73</v>
      </c>
      <c r="H178" s="76">
        <v>43446</v>
      </c>
      <c r="I178" s="59">
        <v>83.4</v>
      </c>
      <c r="J178" s="76">
        <v>43446</v>
      </c>
      <c r="K178" s="59">
        <v>209.41</v>
      </c>
      <c r="L178" s="76">
        <v>43446</v>
      </c>
      <c r="M178" s="59">
        <v>195.85</v>
      </c>
      <c r="N178" s="76">
        <v>43446</v>
      </c>
      <c r="O178" s="59">
        <v>222.57</v>
      </c>
      <c r="P178" s="76">
        <v>43446</v>
      </c>
      <c r="Q178" s="59">
        <v>186.04</v>
      </c>
      <c r="R178" s="53"/>
      <c r="Y178" s="123"/>
      <c r="Z178" s="59"/>
    </row>
    <row r="179" spans="1:26" s="39" customFormat="1" x14ac:dyDescent="0.35">
      <c r="A179" s="133">
        <f t="shared" si="2"/>
        <v>43447</v>
      </c>
      <c r="B179" s="76">
        <v>43447</v>
      </c>
      <c r="C179" s="61">
        <v>300.13</v>
      </c>
      <c r="D179" s="76">
        <v>43447</v>
      </c>
      <c r="E179" s="61">
        <v>307.91000000000003</v>
      </c>
      <c r="F179" s="76">
        <v>43447</v>
      </c>
      <c r="G179" s="61">
        <v>67.650000000000006</v>
      </c>
      <c r="H179" s="76">
        <v>43447</v>
      </c>
      <c r="I179" s="59">
        <v>83.5</v>
      </c>
      <c r="J179" s="76">
        <v>43447</v>
      </c>
      <c r="K179" s="59">
        <v>209.69</v>
      </c>
      <c r="L179" s="76">
        <v>43447</v>
      </c>
      <c r="M179" s="59">
        <v>196.6</v>
      </c>
      <c r="N179" s="76">
        <v>43447</v>
      </c>
      <c r="O179" s="59">
        <v>226.52</v>
      </c>
      <c r="P179" s="76">
        <v>43447</v>
      </c>
      <c r="Q179" s="59">
        <v>186.04</v>
      </c>
      <c r="R179" s="53"/>
      <c r="Y179" s="123"/>
      <c r="Z179" s="59"/>
    </row>
    <row r="180" spans="1:26" s="39" customFormat="1" x14ac:dyDescent="0.35">
      <c r="A180" s="133">
        <f>B180</f>
        <v>43448</v>
      </c>
      <c r="B180" s="76">
        <v>43448</v>
      </c>
      <c r="C180" s="61">
        <v>300.13</v>
      </c>
      <c r="D180" s="76">
        <v>43448</v>
      </c>
      <c r="E180" s="61">
        <v>307.91000000000003</v>
      </c>
      <c r="F180" s="76">
        <v>43448</v>
      </c>
      <c r="G180" s="61">
        <v>70.739999999999995</v>
      </c>
      <c r="H180" s="76">
        <v>43448</v>
      </c>
      <c r="I180" s="59">
        <v>85.3</v>
      </c>
      <c r="J180" s="76">
        <v>43448</v>
      </c>
      <c r="K180" s="59">
        <v>205.3</v>
      </c>
      <c r="L180" s="76">
        <v>43448</v>
      </c>
      <c r="M180" s="59">
        <v>196.6</v>
      </c>
      <c r="N180" s="76">
        <v>43448</v>
      </c>
      <c r="O180" s="59">
        <v>226.52</v>
      </c>
      <c r="P180" s="76">
        <v>43448</v>
      </c>
      <c r="Q180" s="59">
        <v>186.04</v>
      </c>
      <c r="R180" s="53"/>
      <c r="Y180" s="123"/>
      <c r="Z180" s="59"/>
    </row>
    <row r="181" spans="1:26" s="39" customFormat="1" x14ac:dyDescent="0.35">
      <c r="A181" s="133">
        <f>B181</f>
        <v>43451</v>
      </c>
      <c r="B181" s="76">
        <v>43451</v>
      </c>
      <c r="C181" s="61">
        <v>290.27</v>
      </c>
      <c r="D181" s="76">
        <v>43451</v>
      </c>
      <c r="E181" s="61">
        <v>297.70999999999998</v>
      </c>
      <c r="F181" s="76">
        <v>43451</v>
      </c>
      <c r="G181" s="61">
        <v>70.47</v>
      </c>
      <c r="H181" s="76">
        <v>43451</v>
      </c>
      <c r="I181" s="59">
        <v>85.3</v>
      </c>
      <c r="J181" s="76">
        <v>43451</v>
      </c>
      <c r="K181" s="59">
        <v>205.3</v>
      </c>
      <c r="L181" s="76">
        <v>43451</v>
      </c>
      <c r="M181" s="59">
        <v>196.35</v>
      </c>
      <c r="N181" s="76">
        <v>43451</v>
      </c>
      <c r="O181" s="59">
        <v>226.52</v>
      </c>
      <c r="P181" s="76">
        <v>43451</v>
      </c>
      <c r="Q181" s="59">
        <v>186.04</v>
      </c>
      <c r="R181" s="53"/>
      <c r="Y181" s="123"/>
      <c r="Z181" s="59"/>
    </row>
    <row r="182" spans="1:26" s="39" customFormat="1" x14ac:dyDescent="0.35">
      <c r="A182" s="133">
        <f>B182</f>
        <v>43452</v>
      </c>
      <c r="B182" s="76">
        <v>43452</v>
      </c>
      <c r="C182" s="61">
        <v>286.25</v>
      </c>
      <c r="D182" s="76">
        <v>43452</v>
      </c>
      <c r="E182" s="61">
        <v>293.58</v>
      </c>
      <c r="F182" s="76">
        <v>43452</v>
      </c>
      <c r="G182" s="61">
        <v>69.03</v>
      </c>
      <c r="H182" s="76">
        <v>43452</v>
      </c>
      <c r="I182" s="59">
        <v>85.3</v>
      </c>
      <c r="J182" s="76">
        <v>43452</v>
      </c>
      <c r="K182" s="59">
        <v>205.53</v>
      </c>
      <c r="L182" s="76">
        <v>43452</v>
      </c>
      <c r="M182" s="59">
        <v>195.23</v>
      </c>
      <c r="N182" s="76">
        <v>43452</v>
      </c>
      <c r="O182" s="59">
        <v>226.74</v>
      </c>
      <c r="P182" s="76">
        <v>43452</v>
      </c>
      <c r="Q182" s="59">
        <v>186.04</v>
      </c>
      <c r="R182" s="53"/>
      <c r="Y182" s="123"/>
      <c r="Z182" s="59"/>
    </row>
    <row r="183" spans="1:26" s="39" customFormat="1" x14ac:dyDescent="0.35">
      <c r="A183" s="133">
        <f t="shared" ref="A183:A202" si="3">B183</f>
        <v>43453</v>
      </c>
      <c r="B183" s="76">
        <v>43453</v>
      </c>
      <c r="C183" s="61">
        <v>283.01</v>
      </c>
      <c r="D183" s="76">
        <v>43453</v>
      </c>
      <c r="E183" s="61">
        <v>290.83</v>
      </c>
      <c r="F183" s="76">
        <v>43453</v>
      </c>
      <c r="G183" s="61">
        <v>69.150000000000006</v>
      </c>
      <c r="H183" s="76">
        <v>43453</v>
      </c>
      <c r="I183" s="59">
        <v>85.3</v>
      </c>
      <c r="J183" s="76">
        <v>43453</v>
      </c>
      <c r="K183" s="59">
        <v>205.53</v>
      </c>
      <c r="L183" s="76">
        <v>43453</v>
      </c>
      <c r="M183" s="59">
        <v>195.23</v>
      </c>
      <c r="N183" s="76">
        <v>43453</v>
      </c>
      <c r="O183" s="59">
        <v>226.74</v>
      </c>
      <c r="P183" s="76">
        <v>43453</v>
      </c>
      <c r="Q183" s="59">
        <v>186.04</v>
      </c>
      <c r="R183" s="53"/>
      <c r="Y183" s="123"/>
      <c r="Z183" s="59"/>
    </row>
    <row r="184" spans="1:26" s="39" customFormat="1" x14ac:dyDescent="0.35">
      <c r="A184" s="133">
        <f t="shared" si="3"/>
        <v>43454</v>
      </c>
      <c r="B184" s="76">
        <v>43454</v>
      </c>
      <c r="C184" s="61">
        <v>286.07</v>
      </c>
      <c r="D184" s="76">
        <v>43454</v>
      </c>
      <c r="E184" s="61">
        <v>294.49</v>
      </c>
      <c r="F184" s="76">
        <v>43454</v>
      </c>
      <c r="G184" s="61">
        <v>72.260000000000005</v>
      </c>
      <c r="H184" s="76">
        <v>43454</v>
      </c>
      <c r="I184" s="59">
        <v>86.9</v>
      </c>
      <c r="J184" s="76">
        <v>43454</v>
      </c>
      <c r="K184" s="59">
        <v>205.8</v>
      </c>
      <c r="L184" s="76">
        <v>43454</v>
      </c>
      <c r="M184" s="59">
        <v>195.23</v>
      </c>
      <c r="N184" s="76">
        <v>43454</v>
      </c>
      <c r="O184" s="59">
        <v>226.74</v>
      </c>
      <c r="P184" s="76">
        <v>43454</v>
      </c>
      <c r="Q184" s="59">
        <v>186.04</v>
      </c>
      <c r="R184" s="53"/>
      <c r="Y184" s="123"/>
      <c r="Z184" s="59"/>
    </row>
    <row r="185" spans="1:26" s="39" customFormat="1" x14ac:dyDescent="0.35">
      <c r="A185" s="133">
        <f t="shared" si="3"/>
        <v>43455</v>
      </c>
      <c r="B185" s="76">
        <v>43455</v>
      </c>
      <c r="C185" s="61">
        <v>284.38</v>
      </c>
      <c r="D185" s="76">
        <v>43455</v>
      </c>
      <c r="E185" s="61">
        <v>294.04000000000002</v>
      </c>
      <c r="F185" s="76">
        <v>43455</v>
      </c>
      <c r="G185" s="61">
        <v>72.239999999999995</v>
      </c>
      <c r="H185" s="76">
        <v>43455</v>
      </c>
      <c r="I185" s="59">
        <v>86.9</v>
      </c>
      <c r="J185" s="76">
        <v>43455</v>
      </c>
      <c r="K185" s="59">
        <v>201.57</v>
      </c>
      <c r="L185" s="76">
        <v>43455</v>
      </c>
      <c r="M185" s="59">
        <v>194.47</v>
      </c>
      <c r="N185" s="76">
        <v>43455</v>
      </c>
      <c r="O185" s="59">
        <v>221.32</v>
      </c>
      <c r="P185" s="76">
        <v>43455</v>
      </c>
      <c r="Q185" s="59">
        <v>182.83</v>
      </c>
      <c r="R185" s="53"/>
      <c r="Y185" s="123"/>
      <c r="Z185" s="59"/>
    </row>
    <row r="186" spans="1:26" s="39" customFormat="1" x14ac:dyDescent="0.35">
      <c r="A186" s="133">
        <f t="shared" si="3"/>
        <v>43458</v>
      </c>
      <c r="B186" s="76">
        <v>43458</v>
      </c>
      <c r="C186" s="61">
        <v>284.87</v>
      </c>
      <c r="D186" s="76">
        <v>43458</v>
      </c>
      <c r="E186" s="61">
        <v>293.77</v>
      </c>
      <c r="F186" s="76">
        <v>43458</v>
      </c>
      <c r="G186" s="61">
        <v>71.58</v>
      </c>
      <c r="H186" s="76">
        <v>43458</v>
      </c>
      <c r="I186" s="59">
        <v>86.1</v>
      </c>
      <c r="J186" s="76">
        <v>43458</v>
      </c>
      <c r="K186" s="59">
        <v>201.47</v>
      </c>
      <c r="L186" s="76">
        <v>43458</v>
      </c>
      <c r="M186" s="59">
        <v>194.47</v>
      </c>
      <c r="N186" s="76">
        <v>43458</v>
      </c>
      <c r="O186" s="59">
        <v>219.54</v>
      </c>
      <c r="P186" s="76">
        <v>43458</v>
      </c>
      <c r="Q186" s="59">
        <v>182.83</v>
      </c>
      <c r="R186" s="53"/>
      <c r="Y186" s="123"/>
      <c r="Z186" s="59"/>
    </row>
    <row r="187" spans="1:26" s="39" customFormat="1" x14ac:dyDescent="0.35">
      <c r="A187" s="133">
        <f t="shared" si="3"/>
        <v>43459</v>
      </c>
      <c r="B187" s="76">
        <v>43459</v>
      </c>
      <c r="C187" s="61">
        <v>284.87</v>
      </c>
      <c r="D187" s="76">
        <v>43459</v>
      </c>
      <c r="E187" s="61">
        <v>293.77</v>
      </c>
      <c r="F187" s="76">
        <v>43459</v>
      </c>
      <c r="G187" s="61">
        <v>71.58</v>
      </c>
      <c r="H187" s="76">
        <v>43459</v>
      </c>
      <c r="I187" s="59">
        <v>86.1</v>
      </c>
      <c r="J187" s="76">
        <v>43459</v>
      </c>
      <c r="K187" s="59">
        <v>201.47</v>
      </c>
      <c r="L187" s="76">
        <v>43459</v>
      </c>
      <c r="M187" s="59">
        <v>194.47</v>
      </c>
      <c r="N187" s="76">
        <v>43459</v>
      </c>
      <c r="O187" s="59">
        <v>219.54</v>
      </c>
      <c r="P187" s="76">
        <v>43459</v>
      </c>
      <c r="Q187" s="59">
        <v>182.83</v>
      </c>
      <c r="R187" s="53"/>
      <c r="Y187" s="123"/>
      <c r="Z187" s="59"/>
    </row>
    <row r="188" spans="1:26" s="39" customFormat="1" x14ac:dyDescent="0.35">
      <c r="A188" s="133">
        <f t="shared" si="3"/>
        <v>43460</v>
      </c>
      <c r="B188" s="76">
        <v>43460</v>
      </c>
      <c r="C188" s="61">
        <v>284.87</v>
      </c>
      <c r="D188" s="76">
        <v>43460</v>
      </c>
      <c r="E188" s="61">
        <v>293.77</v>
      </c>
      <c r="F188" s="76">
        <v>43460</v>
      </c>
      <c r="G188" s="61">
        <v>71.39</v>
      </c>
      <c r="H188" s="76">
        <v>43460</v>
      </c>
      <c r="I188" s="59">
        <v>87.1</v>
      </c>
      <c r="J188" s="76">
        <v>43460</v>
      </c>
      <c r="K188" s="59">
        <v>201.41</v>
      </c>
      <c r="L188" s="76">
        <v>43460</v>
      </c>
      <c r="M188" s="59">
        <v>193.3</v>
      </c>
      <c r="N188" s="76">
        <v>43460</v>
      </c>
      <c r="O188" s="59">
        <v>219.54</v>
      </c>
      <c r="P188" s="76">
        <v>43460</v>
      </c>
      <c r="Q188" s="59">
        <v>182.83</v>
      </c>
      <c r="R188" s="53"/>
      <c r="Y188" s="123"/>
      <c r="Z188" s="59"/>
    </row>
    <row r="189" spans="1:26" s="39" customFormat="1" x14ac:dyDescent="0.35">
      <c r="A189" s="133">
        <f t="shared" si="3"/>
        <v>43461</v>
      </c>
      <c r="B189" s="76">
        <v>43461</v>
      </c>
      <c r="C189" s="61">
        <v>285.19</v>
      </c>
      <c r="D189" s="76">
        <v>43461</v>
      </c>
      <c r="E189" s="61">
        <v>293.87</v>
      </c>
      <c r="F189" s="76">
        <v>43461</v>
      </c>
      <c r="G189" s="61">
        <v>71.48</v>
      </c>
      <c r="H189" s="76">
        <v>43461</v>
      </c>
      <c r="I189" s="59">
        <v>87</v>
      </c>
      <c r="J189" s="76">
        <v>43461</v>
      </c>
      <c r="K189" s="59">
        <v>200.73</v>
      </c>
      <c r="L189" s="76">
        <v>43461</v>
      </c>
      <c r="M189" s="59">
        <v>193.3</v>
      </c>
      <c r="N189" s="76">
        <v>43461</v>
      </c>
      <c r="O189" s="59">
        <v>219.25</v>
      </c>
      <c r="P189" s="76">
        <v>43461</v>
      </c>
      <c r="Q189" s="59">
        <v>182.83</v>
      </c>
      <c r="R189" s="53"/>
      <c r="Y189" s="123"/>
      <c r="Z189" s="59"/>
    </row>
    <row r="190" spans="1:26" s="39" customFormat="1" x14ac:dyDescent="0.35">
      <c r="A190" s="133">
        <f t="shared" si="3"/>
        <v>43462</v>
      </c>
      <c r="B190" s="76">
        <v>43462</v>
      </c>
      <c r="C190" s="61">
        <v>285.19</v>
      </c>
      <c r="D190" s="76">
        <v>43462</v>
      </c>
      <c r="E190" s="61">
        <v>293.87</v>
      </c>
      <c r="F190" s="76">
        <v>43462</v>
      </c>
      <c r="G190" s="61">
        <v>72.73</v>
      </c>
      <c r="H190" s="76">
        <v>43462</v>
      </c>
      <c r="I190" s="59">
        <v>87.3</v>
      </c>
      <c r="J190" s="76">
        <v>43462</v>
      </c>
      <c r="K190" s="59">
        <v>202.81</v>
      </c>
      <c r="L190" s="76">
        <v>43462</v>
      </c>
      <c r="M190" s="59">
        <v>193.3</v>
      </c>
      <c r="N190" s="76">
        <v>43462</v>
      </c>
      <c r="O190" s="59">
        <v>219.39</v>
      </c>
      <c r="P190" s="76">
        <v>43462</v>
      </c>
      <c r="Q190" s="59">
        <v>182.83</v>
      </c>
      <c r="R190" s="53"/>
      <c r="Y190" s="123"/>
      <c r="Z190" s="59"/>
    </row>
    <row r="191" spans="1:26" s="39" customFormat="1" x14ac:dyDescent="0.35">
      <c r="A191" s="133">
        <f t="shared" si="3"/>
        <v>43465</v>
      </c>
      <c r="B191" s="76">
        <v>43465</v>
      </c>
      <c r="C191" s="61">
        <v>279.16000000000003</v>
      </c>
      <c r="D191" s="76">
        <v>43465</v>
      </c>
      <c r="E191" s="61">
        <v>287.61</v>
      </c>
      <c r="F191" s="76">
        <v>43465</v>
      </c>
      <c r="G191" s="61">
        <v>72.73</v>
      </c>
      <c r="H191" s="76">
        <v>43465</v>
      </c>
      <c r="I191" s="59">
        <v>87.3</v>
      </c>
      <c r="J191" s="76">
        <v>43465</v>
      </c>
      <c r="K191" s="59">
        <v>202.81</v>
      </c>
      <c r="L191" s="76">
        <v>43465</v>
      </c>
      <c r="M191" s="59">
        <v>193.3</v>
      </c>
      <c r="N191" s="76">
        <v>43465</v>
      </c>
      <c r="O191" s="59">
        <v>219.39</v>
      </c>
      <c r="P191" s="76">
        <v>43465</v>
      </c>
      <c r="Q191" s="59">
        <v>182.83</v>
      </c>
      <c r="R191" s="53"/>
      <c r="Y191" s="123"/>
      <c r="Z191" s="59"/>
    </row>
    <row r="192" spans="1:26" s="39" customFormat="1" x14ac:dyDescent="0.35">
      <c r="A192" s="133">
        <f t="shared" si="3"/>
        <v>43466</v>
      </c>
      <c r="B192" s="76">
        <v>43466</v>
      </c>
      <c r="C192" s="61">
        <v>279.16000000000003</v>
      </c>
      <c r="D192" s="76">
        <v>43466</v>
      </c>
      <c r="E192" s="61">
        <v>287.61</v>
      </c>
      <c r="F192" s="76">
        <v>43466</v>
      </c>
      <c r="G192" s="61">
        <v>72.73</v>
      </c>
      <c r="H192" s="76">
        <v>43466</v>
      </c>
      <c r="I192" s="59">
        <v>87.3</v>
      </c>
      <c r="J192" s="76">
        <v>43466</v>
      </c>
      <c r="K192" s="59">
        <v>202.81</v>
      </c>
      <c r="L192" s="76">
        <v>43466</v>
      </c>
      <c r="M192" s="59">
        <v>193.3</v>
      </c>
      <c r="N192" s="76">
        <v>43466</v>
      </c>
      <c r="O192" s="59">
        <v>219.39</v>
      </c>
      <c r="P192" s="76">
        <v>43466</v>
      </c>
      <c r="Q192" s="59">
        <v>182.83</v>
      </c>
      <c r="R192" s="53"/>
      <c r="Y192" s="123"/>
      <c r="Z192" s="59"/>
    </row>
    <row r="193" spans="1:26" s="39" customFormat="1" x14ac:dyDescent="0.35">
      <c r="A193" s="133">
        <f t="shared" si="3"/>
        <v>43467</v>
      </c>
      <c r="B193" s="76">
        <v>43467</v>
      </c>
      <c r="C193" s="61">
        <v>279.16000000000003</v>
      </c>
      <c r="D193" s="76">
        <v>43467</v>
      </c>
      <c r="E193" s="61">
        <v>287.61</v>
      </c>
      <c r="F193" s="76">
        <v>43467</v>
      </c>
      <c r="G193" s="61">
        <v>72.069999999999993</v>
      </c>
      <c r="H193" s="76">
        <v>43467</v>
      </c>
      <c r="I193" s="59">
        <v>86.6</v>
      </c>
      <c r="J193" s="76">
        <v>43467</v>
      </c>
      <c r="K193" s="59">
        <v>202.81</v>
      </c>
      <c r="L193" s="76">
        <v>43467</v>
      </c>
      <c r="M193" s="59">
        <v>193.3</v>
      </c>
      <c r="N193" s="76">
        <v>43467</v>
      </c>
      <c r="O193" s="59">
        <v>215.23</v>
      </c>
      <c r="P193" s="76">
        <v>43467</v>
      </c>
      <c r="Q193" s="59">
        <v>182.83</v>
      </c>
      <c r="R193" s="53"/>
      <c r="Y193" s="123"/>
      <c r="Z193" s="59"/>
    </row>
    <row r="194" spans="1:26" s="39" customFormat="1" x14ac:dyDescent="0.35">
      <c r="A194" s="133">
        <f t="shared" si="3"/>
        <v>43468</v>
      </c>
      <c r="B194" s="76">
        <v>43468</v>
      </c>
      <c r="C194" s="61">
        <v>279.16000000000003</v>
      </c>
      <c r="D194" s="76">
        <v>43468</v>
      </c>
      <c r="E194" s="61">
        <v>287.61</v>
      </c>
      <c r="F194" s="76">
        <v>43468</v>
      </c>
      <c r="G194" s="61">
        <v>72.62</v>
      </c>
      <c r="H194" s="76">
        <v>43468</v>
      </c>
      <c r="I194" s="59">
        <v>87.2</v>
      </c>
      <c r="J194" s="76">
        <v>43468</v>
      </c>
      <c r="K194" s="59">
        <v>202.07</v>
      </c>
      <c r="L194" s="76">
        <v>43468</v>
      </c>
      <c r="M194" s="59">
        <v>193.3</v>
      </c>
      <c r="N194" s="76">
        <v>43468</v>
      </c>
      <c r="O194" s="59">
        <v>212.98</v>
      </c>
      <c r="P194" s="76">
        <v>43468</v>
      </c>
      <c r="Q194" s="59">
        <v>182.83</v>
      </c>
      <c r="R194" s="53"/>
      <c r="Y194" s="123"/>
      <c r="Z194" s="59"/>
    </row>
    <row r="195" spans="1:26" s="39" customFormat="1" x14ac:dyDescent="0.35">
      <c r="A195" s="133">
        <f t="shared" si="3"/>
        <v>43469</v>
      </c>
      <c r="B195" s="76">
        <v>43469</v>
      </c>
      <c r="C195" s="61">
        <v>271.14999999999998</v>
      </c>
      <c r="D195" s="76">
        <v>43469</v>
      </c>
      <c r="E195" s="61">
        <v>279.61</v>
      </c>
      <c r="F195" s="76">
        <v>43469</v>
      </c>
      <c r="G195" s="61">
        <v>73.099999999999994</v>
      </c>
      <c r="H195" s="76">
        <v>43469</v>
      </c>
      <c r="I195" s="59">
        <v>87.4</v>
      </c>
      <c r="J195" s="76">
        <v>43469</v>
      </c>
      <c r="K195" s="59">
        <v>202.05</v>
      </c>
      <c r="L195" s="76">
        <v>43469</v>
      </c>
      <c r="M195" s="59">
        <v>191.49</v>
      </c>
      <c r="N195" s="76">
        <v>43469</v>
      </c>
      <c r="O195" s="59">
        <v>200.28</v>
      </c>
      <c r="P195" s="76">
        <v>43469</v>
      </c>
      <c r="Q195" s="59">
        <v>182.83</v>
      </c>
      <c r="R195" s="53"/>
      <c r="Y195" s="123"/>
      <c r="Z195" s="59"/>
    </row>
    <row r="196" spans="1:26" s="39" customFormat="1" x14ac:dyDescent="0.35">
      <c r="A196" s="133">
        <f t="shared" si="3"/>
        <v>43472</v>
      </c>
      <c r="B196" s="76">
        <v>43472</v>
      </c>
      <c r="C196" s="61">
        <v>271.14999999999998</v>
      </c>
      <c r="D196" s="76">
        <v>43472</v>
      </c>
      <c r="E196" s="61">
        <v>279.61</v>
      </c>
      <c r="F196" s="76">
        <v>43472</v>
      </c>
      <c r="G196" s="61">
        <v>73.510000000000005</v>
      </c>
      <c r="H196" s="76">
        <v>43472</v>
      </c>
      <c r="I196" s="59">
        <v>88.6</v>
      </c>
      <c r="J196" s="76">
        <v>43472</v>
      </c>
      <c r="K196" s="59">
        <v>201.1</v>
      </c>
      <c r="L196" s="76">
        <v>43472</v>
      </c>
      <c r="M196" s="59">
        <v>190.86</v>
      </c>
      <c r="N196" s="76">
        <v>43472</v>
      </c>
      <c r="O196" s="59">
        <v>200.63</v>
      </c>
      <c r="P196" s="76">
        <v>43472</v>
      </c>
      <c r="Q196" s="59">
        <v>181.15</v>
      </c>
      <c r="R196" s="53"/>
      <c r="Y196" s="123"/>
      <c r="Z196" s="59"/>
    </row>
    <row r="197" spans="1:26" s="39" customFormat="1" x14ac:dyDescent="0.35">
      <c r="A197" s="133">
        <f t="shared" si="3"/>
        <v>43473</v>
      </c>
      <c r="B197" s="76">
        <v>43473</v>
      </c>
      <c r="C197" s="61">
        <v>271.38</v>
      </c>
      <c r="D197" s="76">
        <v>43473</v>
      </c>
      <c r="E197" s="61">
        <v>279.83999999999997</v>
      </c>
      <c r="F197" s="76">
        <v>43473</v>
      </c>
      <c r="G197" s="61">
        <v>74.459999999999994</v>
      </c>
      <c r="H197" s="76">
        <v>43473</v>
      </c>
      <c r="I197" s="59">
        <v>88.6</v>
      </c>
      <c r="J197" s="76">
        <v>43473</v>
      </c>
      <c r="K197" s="59">
        <v>200.19</v>
      </c>
      <c r="L197" s="76">
        <v>43473</v>
      </c>
      <c r="M197" s="59">
        <v>189.35</v>
      </c>
      <c r="N197" s="76">
        <v>43473</v>
      </c>
      <c r="O197" s="59">
        <v>200.63</v>
      </c>
      <c r="P197" s="76">
        <v>43473</v>
      </c>
      <c r="Q197" s="59">
        <v>181.15</v>
      </c>
      <c r="R197" s="53"/>
      <c r="Y197" s="123"/>
      <c r="Z197" s="59"/>
    </row>
    <row r="198" spans="1:26" s="39" customFormat="1" x14ac:dyDescent="0.35">
      <c r="A198" s="133">
        <f t="shared" si="3"/>
        <v>43474</v>
      </c>
      <c r="B198" s="76">
        <v>43474</v>
      </c>
      <c r="C198" s="61">
        <v>271.38</v>
      </c>
      <c r="D198" s="76">
        <v>43474</v>
      </c>
      <c r="E198" s="61">
        <v>279.83999999999997</v>
      </c>
      <c r="F198" s="76">
        <v>43474</v>
      </c>
      <c r="G198" s="61">
        <v>73.900000000000006</v>
      </c>
      <c r="H198" s="76">
        <v>43474</v>
      </c>
      <c r="I198" s="59">
        <v>88.1</v>
      </c>
      <c r="J198" s="76">
        <v>43474</v>
      </c>
      <c r="K198" s="59">
        <v>200.11</v>
      </c>
      <c r="L198" s="76">
        <v>43474</v>
      </c>
      <c r="M198" s="59">
        <v>185.54</v>
      </c>
      <c r="N198" s="76">
        <v>43474</v>
      </c>
      <c r="O198" s="59">
        <v>198.85</v>
      </c>
      <c r="P198" s="76">
        <v>43474</v>
      </c>
      <c r="Q198" s="59">
        <v>177</v>
      </c>
      <c r="R198" s="53"/>
      <c r="Y198" s="123"/>
      <c r="Z198" s="59"/>
    </row>
    <row r="199" spans="1:26" s="39" customFormat="1" x14ac:dyDescent="0.35">
      <c r="A199" s="133">
        <f t="shared" si="3"/>
        <v>43475</v>
      </c>
      <c r="B199" s="76">
        <v>43475</v>
      </c>
      <c r="C199" s="61">
        <v>274.14</v>
      </c>
      <c r="D199" s="76">
        <v>43475</v>
      </c>
      <c r="E199" s="61">
        <v>282.58999999999997</v>
      </c>
      <c r="F199" s="76">
        <v>43475</v>
      </c>
      <c r="G199" s="61">
        <v>73.36</v>
      </c>
      <c r="H199" s="76">
        <v>43475</v>
      </c>
      <c r="I199" s="59">
        <v>87.7</v>
      </c>
      <c r="J199" s="76">
        <v>43475</v>
      </c>
      <c r="K199" s="59">
        <v>200.11</v>
      </c>
      <c r="L199" s="76">
        <v>43475</v>
      </c>
      <c r="M199" s="59">
        <v>185.54</v>
      </c>
      <c r="N199" s="76">
        <v>43475</v>
      </c>
      <c r="O199" s="59">
        <v>199.16</v>
      </c>
      <c r="P199" s="76">
        <v>43475</v>
      </c>
      <c r="Q199" s="59">
        <v>177</v>
      </c>
      <c r="R199" s="53"/>
      <c r="Y199" s="123"/>
      <c r="Z199" s="59"/>
    </row>
    <row r="200" spans="1:26" s="39" customFormat="1" x14ac:dyDescent="0.35">
      <c r="A200" s="133">
        <f t="shared" si="3"/>
        <v>43476</v>
      </c>
      <c r="B200" s="76">
        <v>43476</v>
      </c>
      <c r="C200" s="61">
        <v>270.10000000000002</v>
      </c>
      <c r="D200" s="76">
        <v>43476</v>
      </c>
      <c r="E200" s="61">
        <v>278.56</v>
      </c>
      <c r="F200" s="76">
        <v>43476</v>
      </c>
      <c r="G200" s="61">
        <v>73.45</v>
      </c>
      <c r="H200" s="76">
        <v>43476</v>
      </c>
      <c r="I200" s="59">
        <v>88.2</v>
      </c>
      <c r="J200" s="76">
        <v>43476</v>
      </c>
      <c r="K200" s="59">
        <v>199.02</v>
      </c>
      <c r="L200" s="76">
        <v>43476</v>
      </c>
      <c r="M200" s="59">
        <v>185.54</v>
      </c>
      <c r="N200" s="76">
        <v>43476</v>
      </c>
      <c r="O200" s="59">
        <v>193.52</v>
      </c>
      <c r="P200" s="76">
        <v>43476</v>
      </c>
      <c r="Q200" s="59">
        <v>177</v>
      </c>
      <c r="R200" s="53"/>
      <c r="Y200" s="123"/>
      <c r="Z200" s="59"/>
    </row>
    <row r="201" spans="1:26" s="39" customFormat="1" x14ac:dyDescent="0.35">
      <c r="A201" s="133">
        <f t="shared" si="3"/>
        <v>43479</v>
      </c>
      <c r="B201" s="76">
        <v>43479</v>
      </c>
      <c r="C201" s="61">
        <v>270.04000000000002</v>
      </c>
      <c r="D201" s="76">
        <v>43479</v>
      </c>
      <c r="E201" s="61">
        <v>278.5</v>
      </c>
      <c r="F201" s="76">
        <v>43479</v>
      </c>
      <c r="G201" s="61">
        <v>73.8</v>
      </c>
      <c r="H201" s="76">
        <v>43479</v>
      </c>
      <c r="I201" s="59">
        <v>88.2</v>
      </c>
      <c r="J201" s="76">
        <v>43479</v>
      </c>
      <c r="K201" s="59">
        <v>194.97</v>
      </c>
      <c r="L201" s="76">
        <v>43479</v>
      </c>
      <c r="M201" s="59">
        <v>181.04</v>
      </c>
      <c r="N201" s="76">
        <v>43479</v>
      </c>
      <c r="O201" s="59">
        <v>193.22</v>
      </c>
      <c r="P201" s="76">
        <v>43479</v>
      </c>
      <c r="Q201" s="59">
        <v>172.19</v>
      </c>
      <c r="R201" s="53"/>
      <c r="Y201" s="123"/>
      <c r="Z201" s="59"/>
    </row>
    <row r="202" spans="1:26" s="39" customFormat="1" x14ac:dyDescent="0.35">
      <c r="A202" s="133">
        <f t="shared" si="3"/>
        <v>43480</v>
      </c>
      <c r="B202" s="76">
        <v>43480</v>
      </c>
      <c r="C202" s="61">
        <v>269.97000000000003</v>
      </c>
      <c r="D202" s="76">
        <v>43480</v>
      </c>
      <c r="E202" s="61">
        <v>278.43</v>
      </c>
      <c r="F202" s="76">
        <v>43480</v>
      </c>
      <c r="G202" s="61">
        <v>73.78</v>
      </c>
      <c r="H202" s="76">
        <v>43480</v>
      </c>
      <c r="I202" s="59">
        <v>88</v>
      </c>
      <c r="J202" s="76">
        <v>43480</v>
      </c>
      <c r="K202" s="59">
        <v>191.94</v>
      </c>
      <c r="L202" s="76">
        <v>43480</v>
      </c>
      <c r="M202" s="59">
        <v>181.04</v>
      </c>
      <c r="N202" s="76">
        <v>43480</v>
      </c>
      <c r="O202" s="59">
        <v>191.14</v>
      </c>
      <c r="P202" s="76">
        <v>43480</v>
      </c>
      <c r="Q202" s="59">
        <v>172.19</v>
      </c>
      <c r="R202" s="53"/>
      <c r="Y202" s="123"/>
      <c r="Z202" s="59"/>
    </row>
    <row r="203" spans="1:26" s="39" customFormat="1" x14ac:dyDescent="0.35">
      <c r="A203" s="133">
        <f t="shared" ref="A203:A265" si="4">B203</f>
        <v>43481</v>
      </c>
      <c r="B203" s="76">
        <v>43481</v>
      </c>
      <c r="C203" s="61">
        <v>271.89999999999998</v>
      </c>
      <c r="D203" s="76">
        <v>43481</v>
      </c>
      <c r="E203" s="61">
        <v>280.36</v>
      </c>
      <c r="F203" s="76">
        <v>43481</v>
      </c>
      <c r="G203" s="61">
        <v>74.31</v>
      </c>
      <c r="H203" s="76">
        <v>43481</v>
      </c>
      <c r="I203" s="59">
        <v>88.1</v>
      </c>
      <c r="J203" s="76">
        <v>43481</v>
      </c>
      <c r="K203" s="59">
        <v>191.94</v>
      </c>
      <c r="L203" s="76">
        <v>43481</v>
      </c>
      <c r="M203" s="59">
        <v>181.04</v>
      </c>
      <c r="N203" s="76">
        <v>43481</v>
      </c>
      <c r="O203" s="59">
        <v>190.27</v>
      </c>
      <c r="P203" s="76">
        <v>43481</v>
      </c>
      <c r="Q203" s="59">
        <v>172.15</v>
      </c>
      <c r="R203" s="53"/>
      <c r="Y203" s="123"/>
      <c r="Z203" s="59"/>
    </row>
    <row r="204" spans="1:26" s="39" customFormat="1" x14ac:dyDescent="0.35">
      <c r="A204" s="133">
        <f t="shared" si="4"/>
        <v>43482</v>
      </c>
      <c r="B204" s="76">
        <v>43482</v>
      </c>
      <c r="C204" s="61">
        <v>275.3</v>
      </c>
      <c r="D204" s="76">
        <v>43482</v>
      </c>
      <c r="E204" s="61">
        <v>283.75</v>
      </c>
      <c r="F204" s="76">
        <v>43482</v>
      </c>
      <c r="G204" s="61">
        <v>74.55</v>
      </c>
      <c r="H204" s="76">
        <v>43482</v>
      </c>
      <c r="I204" s="59">
        <v>88.1</v>
      </c>
      <c r="J204" s="76">
        <v>43482</v>
      </c>
      <c r="K204" s="59">
        <v>194.26</v>
      </c>
      <c r="L204" s="76">
        <v>43482</v>
      </c>
      <c r="M204" s="59">
        <v>181.3</v>
      </c>
      <c r="N204" s="76">
        <v>43482</v>
      </c>
      <c r="O204" s="59">
        <v>190.27</v>
      </c>
      <c r="P204" s="76">
        <v>43482</v>
      </c>
      <c r="Q204" s="59">
        <v>172.15</v>
      </c>
      <c r="R204" s="53"/>
      <c r="Y204" s="123"/>
      <c r="Z204" s="59"/>
    </row>
    <row r="205" spans="1:26" s="39" customFormat="1" x14ac:dyDescent="0.35">
      <c r="A205" s="133">
        <f t="shared" si="4"/>
        <v>43483</v>
      </c>
      <c r="B205" s="76">
        <v>43483</v>
      </c>
      <c r="C205" s="61">
        <v>274.20999999999998</v>
      </c>
      <c r="D205" s="76">
        <v>43483</v>
      </c>
      <c r="E205" s="61">
        <v>282.67</v>
      </c>
      <c r="F205" s="76">
        <v>43483</v>
      </c>
      <c r="G205" s="61">
        <v>75.7</v>
      </c>
      <c r="H205" s="76">
        <v>43483</v>
      </c>
      <c r="I205" s="59">
        <v>89.3</v>
      </c>
      <c r="J205" s="76">
        <v>43483</v>
      </c>
      <c r="K205" s="59">
        <v>193.8</v>
      </c>
      <c r="L205" s="76">
        <v>43483</v>
      </c>
      <c r="M205" s="59">
        <v>181.3</v>
      </c>
      <c r="N205" s="76">
        <v>43483</v>
      </c>
      <c r="O205" s="59">
        <v>192.4</v>
      </c>
      <c r="P205" s="76">
        <v>43483</v>
      </c>
      <c r="Q205" s="59">
        <v>172.15</v>
      </c>
      <c r="R205" s="53"/>
      <c r="Y205" s="123"/>
      <c r="Z205" s="59"/>
    </row>
    <row r="206" spans="1:26" s="39" customFormat="1" x14ac:dyDescent="0.35">
      <c r="A206" s="133">
        <f t="shared" si="4"/>
        <v>43486</v>
      </c>
      <c r="B206" s="76">
        <v>43486</v>
      </c>
      <c r="C206" s="61">
        <v>283.76</v>
      </c>
      <c r="D206" s="76">
        <v>43486</v>
      </c>
      <c r="E206" s="61">
        <v>292.22000000000003</v>
      </c>
      <c r="F206" s="76">
        <v>43486</v>
      </c>
      <c r="G206" s="61">
        <v>75.900000000000006</v>
      </c>
      <c r="H206" s="76">
        <v>43486</v>
      </c>
      <c r="I206" s="59">
        <v>90</v>
      </c>
      <c r="J206" s="76">
        <v>43486</v>
      </c>
      <c r="K206" s="59">
        <v>193.43</v>
      </c>
      <c r="L206" s="76">
        <v>43486</v>
      </c>
      <c r="M206" s="59">
        <v>181.3</v>
      </c>
      <c r="N206" s="76">
        <v>43486</v>
      </c>
      <c r="O206" s="59">
        <v>194.11</v>
      </c>
      <c r="P206" s="76">
        <v>43486</v>
      </c>
      <c r="Q206" s="59">
        <v>172.15</v>
      </c>
      <c r="R206" s="53"/>
      <c r="Y206" s="123"/>
      <c r="Z206" s="59"/>
    </row>
    <row r="207" spans="1:26" s="39" customFormat="1" x14ac:dyDescent="0.35">
      <c r="A207" s="133">
        <f t="shared" si="4"/>
        <v>43487</v>
      </c>
      <c r="B207" s="76">
        <v>43487</v>
      </c>
      <c r="C207" s="61">
        <v>283.76</v>
      </c>
      <c r="D207" s="76">
        <v>43487</v>
      </c>
      <c r="E207" s="61">
        <v>292.22000000000003</v>
      </c>
      <c r="F207" s="76">
        <v>43487</v>
      </c>
      <c r="G207" s="61">
        <v>74.78</v>
      </c>
      <c r="H207" s="76">
        <v>43487</v>
      </c>
      <c r="I207" s="59">
        <v>88.9</v>
      </c>
      <c r="J207" s="76">
        <v>43487</v>
      </c>
      <c r="K207" s="59">
        <v>196.12</v>
      </c>
      <c r="L207" s="76">
        <v>43487</v>
      </c>
      <c r="M207" s="59">
        <v>182.39</v>
      </c>
      <c r="N207" s="76">
        <v>43487</v>
      </c>
      <c r="O207" s="59">
        <v>194.11</v>
      </c>
      <c r="P207" s="76">
        <v>43487</v>
      </c>
      <c r="Q207" s="59">
        <v>172.15</v>
      </c>
      <c r="R207" s="53"/>
      <c r="Y207" s="123"/>
      <c r="Z207" s="59"/>
    </row>
    <row r="208" spans="1:26" s="39" customFormat="1" x14ac:dyDescent="0.35">
      <c r="A208" s="133">
        <f t="shared" si="4"/>
        <v>43488</v>
      </c>
      <c r="B208" s="76">
        <v>43488</v>
      </c>
      <c r="C208" s="61">
        <v>284.67</v>
      </c>
      <c r="D208" s="76">
        <v>43488</v>
      </c>
      <c r="E208" s="61">
        <v>293.13</v>
      </c>
      <c r="F208" s="76">
        <v>43488</v>
      </c>
      <c r="G208" s="61">
        <v>74.48</v>
      </c>
      <c r="H208" s="76">
        <v>43488</v>
      </c>
      <c r="I208" s="59">
        <v>88.7</v>
      </c>
      <c r="J208" s="76">
        <v>43488</v>
      </c>
      <c r="K208" s="59">
        <v>196.67</v>
      </c>
      <c r="L208" s="76">
        <v>43488</v>
      </c>
      <c r="M208" s="59">
        <v>184.02</v>
      </c>
      <c r="N208" s="76">
        <v>43488</v>
      </c>
      <c r="O208" s="59">
        <v>196.96</v>
      </c>
      <c r="P208" s="76">
        <v>43488</v>
      </c>
      <c r="Q208" s="59">
        <v>176.68</v>
      </c>
      <c r="R208" s="53"/>
      <c r="Y208" s="123"/>
      <c r="Z208" s="59"/>
    </row>
    <row r="209" spans="1:26" s="39" customFormat="1" x14ac:dyDescent="0.35">
      <c r="A209" s="133">
        <f t="shared" si="4"/>
        <v>43489</v>
      </c>
      <c r="B209" s="76">
        <v>43489</v>
      </c>
      <c r="C209" s="61">
        <v>284.67</v>
      </c>
      <c r="D209" s="76">
        <v>43489</v>
      </c>
      <c r="E209" s="61">
        <v>293.13</v>
      </c>
      <c r="F209" s="76">
        <v>43489</v>
      </c>
      <c r="G209" s="61">
        <v>74.709999999999994</v>
      </c>
      <c r="H209" s="76">
        <v>43489</v>
      </c>
      <c r="I209" s="59">
        <v>89.2</v>
      </c>
      <c r="J209" s="76">
        <v>43489</v>
      </c>
      <c r="K209" s="59">
        <v>200.42</v>
      </c>
      <c r="L209" s="76">
        <v>43489</v>
      </c>
      <c r="M209" s="59">
        <v>184.02</v>
      </c>
      <c r="N209" s="76">
        <v>43489</v>
      </c>
      <c r="O209" s="59">
        <v>197.51</v>
      </c>
      <c r="P209" s="76">
        <v>43489</v>
      </c>
      <c r="Q209" s="59">
        <v>176.72</v>
      </c>
      <c r="R209" s="53"/>
      <c r="Y209" s="123"/>
      <c r="Z209" s="59"/>
    </row>
    <row r="210" spans="1:26" s="39" customFormat="1" x14ac:dyDescent="0.35">
      <c r="A210" s="133">
        <f t="shared" si="4"/>
        <v>43490</v>
      </c>
      <c r="B210" s="76">
        <v>43490</v>
      </c>
      <c r="C210" s="61">
        <v>288.01</v>
      </c>
      <c r="D210" s="76">
        <v>43490</v>
      </c>
      <c r="E210" s="61">
        <v>296.47000000000003</v>
      </c>
      <c r="F210" s="76">
        <v>43490</v>
      </c>
      <c r="G210" s="61">
        <v>74.69</v>
      </c>
      <c r="H210" s="76">
        <v>43490</v>
      </c>
      <c r="I210" s="59">
        <v>89.1</v>
      </c>
      <c r="J210" s="76">
        <v>43490</v>
      </c>
      <c r="K210" s="59">
        <v>200.5</v>
      </c>
      <c r="L210" s="76">
        <v>43490</v>
      </c>
      <c r="M210" s="59">
        <v>186.4</v>
      </c>
      <c r="N210" s="76">
        <v>43490</v>
      </c>
      <c r="O210" s="59">
        <v>200.14</v>
      </c>
      <c r="P210" s="76">
        <v>43490</v>
      </c>
      <c r="Q210" s="59">
        <v>179.5</v>
      </c>
      <c r="R210" s="53"/>
      <c r="Y210" s="123"/>
      <c r="Z210" s="59"/>
    </row>
    <row r="211" spans="1:26" s="39" customFormat="1" x14ac:dyDescent="0.35">
      <c r="A211" s="133">
        <f t="shared" si="4"/>
        <v>43493</v>
      </c>
      <c r="B211" s="76">
        <v>43493</v>
      </c>
      <c r="C211" s="61">
        <v>294.39999999999998</v>
      </c>
      <c r="D211" s="76">
        <v>43493</v>
      </c>
      <c r="E211" s="61">
        <v>302.85000000000002</v>
      </c>
      <c r="F211" s="76">
        <v>43493</v>
      </c>
      <c r="G211" s="61">
        <v>78.180000000000007</v>
      </c>
      <c r="H211" s="76">
        <v>43493</v>
      </c>
      <c r="I211" s="59">
        <v>91.6</v>
      </c>
      <c r="J211" s="76">
        <v>43493</v>
      </c>
      <c r="K211" s="59">
        <v>200.7</v>
      </c>
      <c r="L211" s="76">
        <v>43493</v>
      </c>
      <c r="M211" s="59">
        <v>186.4</v>
      </c>
      <c r="N211" s="76">
        <v>43493</v>
      </c>
      <c r="O211" s="59">
        <v>200.03</v>
      </c>
      <c r="P211" s="76">
        <v>43493</v>
      </c>
      <c r="Q211" s="59">
        <v>179.5</v>
      </c>
      <c r="R211" s="53"/>
      <c r="Y211" s="123"/>
      <c r="Z211" s="59"/>
    </row>
    <row r="212" spans="1:26" s="39" customFormat="1" x14ac:dyDescent="0.35">
      <c r="A212" s="133">
        <f t="shared" si="4"/>
        <v>43494</v>
      </c>
      <c r="B212" s="76">
        <v>43494</v>
      </c>
      <c r="C212" s="61">
        <v>294.39999999999998</v>
      </c>
      <c r="D212" s="76">
        <v>43494</v>
      </c>
      <c r="E212" s="61">
        <v>302.85000000000002</v>
      </c>
      <c r="F212" s="76">
        <v>43494</v>
      </c>
      <c r="G212" s="61">
        <v>78.69</v>
      </c>
      <c r="H212" s="76">
        <v>43494</v>
      </c>
      <c r="I212" s="59">
        <v>92.2</v>
      </c>
      <c r="J212" s="76">
        <v>43494</v>
      </c>
      <c r="K212" s="59">
        <v>203.81</v>
      </c>
      <c r="L212" s="76">
        <v>43494</v>
      </c>
      <c r="M212" s="59">
        <v>186.54</v>
      </c>
      <c r="N212" s="76">
        <v>43494</v>
      </c>
      <c r="O212" s="59">
        <v>200.03</v>
      </c>
      <c r="P212" s="76">
        <v>43494</v>
      </c>
      <c r="Q212" s="59">
        <v>179.5</v>
      </c>
      <c r="R212" s="53"/>
      <c r="Y212" s="123"/>
      <c r="Z212" s="59"/>
    </row>
    <row r="213" spans="1:26" s="39" customFormat="1" x14ac:dyDescent="0.35">
      <c r="A213" s="133">
        <f t="shared" si="4"/>
        <v>43495</v>
      </c>
      <c r="B213" s="76">
        <v>43495</v>
      </c>
      <c r="C213" s="61">
        <v>303.17</v>
      </c>
      <c r="D213" s="76">
        <v>43495</v>
      </c>
      <c r="E213" s="61">
        <v>311.62</v>
      </c>
      <c r="F213" s="76">
        <v>43495</v>
      </c>
      <c r="G213" s="61">
        <v>82.53</v>
      </c>
      <c r="H213" s="76">
        <v>43495</v>
      </c>
      <c r="I213" s="59">
        <v>97.6</v>
      </c>
      <c r="J213" s="76">
        <v>43495</v>
      </c>
      <c r="K213" s="59">
        <v>205.71</v>
      </c>
      <c r="L213" s="76">
        <v>43495</v>
      </c>
      <c r="M213" s="59">
        <v>186.54</v>
      </c>
      <c r="N213" s="76">
        <v>43495</v>
      </c>
      <c r="O213" s="59">
        <v>203.68</v>
      </c>
      <c r="P213" s="76">
        <v>43495</v>
      </c>
      <c r="Q213" s="59">
        <v>179.5</v>
      </c>
      <c r="R213" s="53"/>
      <c r="Y213" s="123"/>
      <c r="Z213" s="59"/>
    </row>
    <row r="214" spans="1:26" s="39" customFormat="1" x14ac:dyDescent="0.35">
      <c r="A214" s="133">
        <f t="shared" si="4"/>
        <v>43496</v>
      </c>
      <c r="B214" s="76">
        <v>43496</v>
      </c>
      <c r="C214" s="61">
        <v>297.39</v>
      </c>
      <c r="D214" s="76">
        <v>43496</v>
      </c>
      <c r="E214" s="61">
        <v>305.85000000000002</v>
      </c>
      <c r="F214" s="76">
        <v>43496</v>
      </c>
      <c r="G214" s="61">
        <v>85.34</v>
      </c>
      <c r="H214" s="76">
        <v>43496</v>
      </c>
      <c r="I214" s="59">
        <v>100.9</v>
      </c>
      <c r="J214" s="76">
        <v>43496</v>
      </c>
      <c r="K214" s="59">
        <v>205.57</v>
      </c>
      <c r="L214" s="76">
        <v>43496</v>
      </c>
      <c r="M214" s="59">
        <v>186.54</v>
      </c>
      <c r="N214" s="76">
        <v>43496</v>
      </c>
      <c r="O214" s="59">
        <v>203.47</v>
      </c>
      <c r="P214" s="76">
        <v>43496</v>
      </c>
      <c r="Q214" s="59">
        <v>179.5</v>
      </c>
      <c r="R214" s="53"/>
      <c r="Y214" s="123"/>
      <c r="Z214" s="59"/>
    </row>
    <row r="215" spans="1:26" s="39" customFormat="1" x14ac:dyDescent="0.35">
      <c r="A215" s="133">
        <f t="shared" si="4"/>
        <v>43497</v>
      </c>
      <c r="B215" s="76">
        <v>43497</v>
      </c>
      <c r="C215" s="61">
        <v>297.39</v>
      </c>
      <c r="D215" s="76">
        <v>43497</v>
      </c>
      <c r="E215" s="61">
        <v>305.85000000000002</v>
      </c>
      <c r="F215" s="76">
        <v>43497</v>
      </c>
      <c r="G215" s="61">
        <v>85.53</v>
      </c>
      <c r="H215" s="76">
        <v>43497</v>
      </c>
      <c r="I215" s="59">
        <v>100.8</v>
      </c>
      <c r="J215" s="76">
        <v>43497</v>
      </c>
      <c r="K215" s="59">
        <v>205.57</v>
      </c>
      <c r="L215" s="76">
        <v>43497</v>
      </c>
      <c r="M215" s="59">
        <v>186.54</v>
      </c>
      <c r="N215" s="76">
        <v>43497</v>
      </c>
      <c r="O215" s="59">
        <v>203.47</v>
      </c>
      <c r="P215" s="76">
        <v>43497</v>
      </c>
      <c r="Q215" s="59">
        <v>179.5</v>
      </c>
      <c r="R215" s="53"/>
      <c r="Y215" s="123"/>
      <c r="Z215" s="59"/>
    </row>
    <row r="216" spans="1:26" s="39" customFormat="1" x14ac:dyDescent="0.35">
      <c r="A216" s="133">
        <f t="shared" si="4"/>
        <v>43500</v>
      </c>
      <c r="B216" s="76">
        <v>43500</v>
      </c>
      <c r="C216" s="61">
        <v>306.42</v>
      </c>
      <c r="D216" s="76">
        <v>43500</v>
      </c>
      <c r="E216" s="61">
        <v>314.88</v>
      </c>
      <c r="F216" s="76">
        <v>43500</v>
      </c>
      <c r="G216" s="61">
        <v>85.53</v>
      </c>
      <c r="H216" s="76">
        <v>43500</v>
      </c>
      <c r="I216" s="59">
        <v>100.8</v>
      </c>
      <c r="J216" s="76">
        <v>43500</v>
      </c>
      <c r="K216" s="59">
        <v>205.57</v>
      </c>
      <c r="L216" s="76">
        <v>43500</v>
      </c>
      <c r="M216" s="59">
        <v>186.54</v>
      </c>
      <c r="N216" s="76">
        <v>43500</v>
      </c>
      <c r="O216" s="59">
        <v>203.47</v>
      </c>
      <c r="P216" s="76">
        <v>43500</v>
      </c>
      <c r="Q216" s="59">
        <v>179.5</v>
      </c>
      <c r="R216" s="53"/>
      <c r="Y216" s="123"/>
      <c r="Z216" s="59"/>
    </row>
    <row r="217" spans="1:26" s="39" customFormat="1" x14ac:dyDescent="0.35">
      <c r="A217" s="133">
        <f t="shared" si="4"/>
        <v>43501</v>
      </c>
      <c r="B217" s="76">
        <v>43501</v>
      </c>
      <c r="C217" s="61">
        <v>319.33999999999997</v>
      </c>
      <c r="D217" s="76">
        <v>43501</v>
      </c>
      <c r="E217" s="61">
        <v>327.79</v>
      </c>
      <c r="F217" s="76">
        <v>43501</v>
      </c>
      <c r="G217" s="61">
        <v>85.53</v>
      </c>
      <c r="H217" s="76">
        <v>43501</v>
      </c>
      <c r="I217" s="59">
        <v>100.8</v>
      </c>
      <c r="J217" s="76">
        <v>43501</v>
      </c>
      <c r="K217" s="59">
        <v>205.57</v>
      </c>
      <c r="L217" s="76">
        <v>43501</v>
      </c>
      <c r="M217" s="59">
        <v>186.54</v>
      </c>
      <c r="N217" s="76">
        <v>43501</v>
      </c>
      <c r="O217" s="59">
        <v>203.47</v>
      </c>
      <c r="P217" s="76">
        <v>43501</v>
      </c>
      <c r="Q217" s="59">
        <v>179.5</v>
      </c>
      <c r="R217" s="53"/>
      <c r="Y217" s="123"/>
      <c r="Z217" s="59"/>
    </row>
    <row r="218" spans="1:26" s="39" customFormat="1" x14ac:dyDescent="0.35">
      <c r="A218" s="133">
        <f t="shared" si="4"/>
        <v>43502</v>
      </c>
      <c r="B218" s="76">
        <v>43502</v>
      </c>
      <c r="C218" s="61">
        <v>320.27999999999997</v>
      </c>
      <c r="D218" s="76">
        <v>43502</v>
      </c>
      <c r="E218" s="61">
        <v>328.74</v>
      </c>
      <c r="F218" s="76">
        <v>43502</v>
      </c>
      <c r="G218" s="61">
        <v>85.53</v>
      </c>
      <c r="H218" s="76">
        <v>43502</v>
      </c>
      <c r="I218" s="59">
        <v>100.8</v>
      </c>
      <c r="J218" s="76">
        <v>43502</v>
      </c>
      <c r="K218" s="59">
        <v>205.57</v>
      </c>
      <c r="L218" s="76">
        <v>43502</v>
      </c>
      <c r="M218" s="59">
        <v>186.54</v>
      </c>
      <c r="N218" s="76">
        <v>43502</v>
      </c>
      <c r="O218" s="59">
        <v>203.47</v>
      </c>
      <c r="P218" s="76">
        <v>43502</v>
      </c>
      <c r="Q218" s="59">
        <v>179.5</v>
      </c>
      <c r="R218" s="53"/>
      <c r="Y218" s="123"/>
      <c r="Z218" s="59"/>
    </row>
    <row r="219" spans="1:26" s="39" customFormat="1" x14ac:dyDescent="0.35">
      <c r="A219" s="133">
        <f t="shared" si="4"/>
        <v>43503</v>
      </c>
      <c r="B219" s="76">
        <v>43503</v>
      </c>
      <c r="C219" s="61">
        <v>319.27999999999997</v>
      </c>
      <c r="D219" s="76">
        <v>43503</v>
      </c>
      <c r="E219" s="61">
        <v>327.73</v>
      </c>
      <c r="F219" s="76">
        <v>43503</v>
      </c>
      <c r="G219" s="61">
        <v>85.53</v>
      </c>
      <c r="H219" s="76">
        <v>43503</v>
      </c>
      <c r="I219" s="59">
        <v>100.8</v>
      </c>
      <c r="J219" s="76">
        <v>43503</v>
      </c>
      <c r="K219" s="59">
        <v>205.57</v>
      </c>
      <c r="L219" s="76">
        <v>43503</v>
      </c>
      <c r="M219" s="59">
        <v>186.54</v>
      </c>
      <c r="N219" s="76">
        <v>43503</v>
      </c>
      <c r="O219" s="59">
        <v>203.47</v>
      </c>
      <c r="P219" s="76">
        <v>43503</v>
      </c>
      <c r="Q219" s="59">
        <v>179.5</v>
      </c>
      <c r="R219" s="53"/>
      <c r="Y219" s="123"/>
      <c r="Z219" s="59"/>
    </row>
    <row r="220" spans="1:26" s="39" customFormat="1" x14ac:dyDescent="0.35">
      <c r="A220" s="133">
        <f t="shared" si="4"/>
        <v>43504</v>
      </c>
      <c r="B220" s="76">
        <v>43504</v>
      </c>
      <c r="C220" s="61">
        <v>324.72000000000003</v>
      </c>
      <c r="D220" s="76">
        <v>43504</v>
      </c>
      <c r="E220" s="61">
        <v>333.17</v>
      </c>
      <c r="F220" s="76">
        <v>43504</v>
      </c>
      <c r="G220" s="61">
        <v>85.53</v>
      </c>
      <c r="H220" s="76">
        <v>43504</v>
      </c>
      <c r="I220" s="59">
        <v>103.3</v>
      </c>
      <c r="J220" s="76">
        <v>43504</v>
      </c>
      <c r="K220" s="59">
        <v>205.57</v>
      </c>
      <c r="L220" s="76">
        <v>43504</v>
      </c>
      <c r="M220" s="59">
        <v>186.54</v>
      </c>
      <c r="N220" s="76">
        <v>43504</v>
      </c>
      <c r="O220" s="59">
        <v>203.47</v>
      </c>
      <c r="P220" s="76">
        <v>43504</v>
      </c>
      <c r="Q220" s="59">
        <v>179.5</v>
      </c>
      <c r="R220" s="53"/>
      <c r="Y220" s="123"/>
      <c r="Z220" s="59"/>
    </row>
    <row r="221" spans="1:26" s="39" customFormat="1" x14ac:dyDescent="0.35">
      <c r="A221" s="133">
        <f t="shared" si="4"/>
        <v>43507</v>
      </c>
      <c r="B221" s="76">
        <v>43507</v>
      </c>
      <c r="C221" s="61">
        <v>324.3</v>
      </c>
      <c r="D221" s="76">
        <v>43507</v>
      </c>
      <c r="E221" s="61">
        <v>332.75</v>
      </c>
      <c r="F221" s="76">
        <v>43507</v>
      </c>
      <c r="G221" s="61">
        <v>90.58</v>
      </c>
      <c r="H221" s="76">
        <v>43507</v>
      </c>
      <c r="I221" s="59">
        <v>102.5</v>
      </c>
      <c r="J221" s="76">
        <v>43507</v>
      </c>
      <c r="K221" s="59">
        <v>205.57</v>
      </c>
      <c r="L221" s="76">
        <v>43507</v>
      </c>
      <c r="M221" s="59">
        <v>186.54</v>
      </c>
      <c r="N221" s="76">
        <v>43507</v>
      </c>
      <c r="O221" s="59">
        <v>200.29</v>
      </c>
      <c r="P221" s="76">
        <v>43507</v>
      </c>
      <c r="Q221" s="59">
        <v>179.5</v>
      </c>
      <c r="R221" s="53"/>
      <c r="Y221" s="123"/>
      <c r="Z221" s="59"/>
    </row>
    <row r="222" spans="1:26" s="39" customFormat="1" x14ac:dyDescent="0.35">
      <c r="A222" s="133">
        <f t="shared" si="4"/>
        <v>43508</v>
      </c>
      <c r="B222" s="76">
        <v>43508</v>
      </c>
      <c r="C222" s="61">
        <v>324.54000000000002</v>
      </c>
      <c r="D222" s="76">
        <v>43508</v>
      </c>
      <c r="E222" s="61">
        <v>332.99</v>
      </c>
      <c r="F222" s="76">
        <v>43508</v>
      </c>
      <c r="G222" s="61">
        <v>87.65</v>
      </c>
      <c r="H222" s="76">
        <v>43508</v>
      </c>
      <c r="I222" s="59">
        <v>100.5</v>
      </c>
      <c r="J222" s="76">
        <v>43508</v>
      </c>
      <c r="K222" s="59">
        <v>201.97</v>
      </c>
      <c r="L222" s="76">
        <v>43508</v>
      </c>
      <c r="M222" s="59">
        <v>186.54</v>
      </c>
      <c r="N222" s="76">
        <v>43508</v>
      </c>
      <c r="O222" s="59">
        <v>208.06</v>
      </c>
      <c r="P222" s="76">
        <v>43508</v>
      </c>
      <c r="Q222" s="59">
        <v>179.5</v>
      </c>
      <c r="R222" s="53"/>
      <c r="Y222" s="123"/>
      <c r="Z222" s="59"/>
    </row>
    <row r="223" spans="1:26" s="39" customFormat="1" x14ac:dyDescent="0.35">
      <c r="A223" s="133">
        <f t="shared" si="4"/>
        <v>43509</v>
      </c>
      <c r="B223" s="76">
        <v>43509</v>
      </c>
      <c r="C223" s="61">
        <v>324.3</v>
      </c>
      <c r="D223" s="76">
        <v>43509</v>
      </c>
      <c r="E223" s="61">
        <v>332.99</v>
      </c>
      <c r="F223" s="76">
        <v>43509</v>
      </c>
      <c r="G223" s="61">
        <v>87.22</v>
      </c>
      <c r="H223" s="76">
        <v>43509</v>
      </c>
      <c r="I223" s="59">
        <v>99.5</v>
      </c>
      <c r="J223" s="76">
        <v>43509</v>
      </c>
      <c r="K223" s="59">
        <v>203.07</v>
      </c>
      <c r="L223" s="76">
        <v>43509</v>
      </c>
      <c r="M223" s="59">
        <v>186.57</v>
      </c>
      <c r="N223" s="76">
        <v>43509</v>
      </c>
      <c r="O223" s="59">
        <v>209.79</v>
      </c>
      <c r="P223" s="76">
        <v>43509</v>
      </c>
      <c r="Q223" s="59">
        <v>179.5</v>
      </c>
      <c r="R223" s="53"/>
      <c r="Y223" s="123"/>
      <c r="Z223" s="59"/>
    </row>
    <row r="224" spans="1:26" s="39" customFormat="1" x14ac:dyDescent="0.35">
      <c r="A224" s="133">
        <f t="shared" si="4"/>
        <v>43510</v>
      </c>
      <c r="B224" s="76">
        <v>43510</v>
      </c>
      <c r="C224" s="61">
        <v>324.3</v>
      </c>
      <c r="D224" s="76">
        <v>43510</v>
      </c>
      <c r="E224" s="61">
        <v>332.99</v>
      </c>
      <c r="F224" s="76">
        <v>43510</v>
      </c>
      <c r="G224" s="61">
        <v>88.32</v>
      </c>
      <c r="H224" s="76">
        <v>43510</v>
      </c>
      <c r="I224" s="59">
        <v>99.9</v>
      </c>
      <c r="J224" s="76">
        <v>43510</v>
      </c>
      <c r="K224" s="59">
        <v>203.14</v>
      </c>
      <c r="L224" s="76">
        <v>43510</v>
      </c>
      <c r="M224" s="59">
        <v>186.57</v>
      </c>
      <c r="N224" s="76">
        <v>43510</v>
      </c>
      <c r="O224" s="59">
        <v>210.55</v>
      </c>
      <c r="P224" s="76">
        <v>43510</v>
      </c>
      <c r="Q224" s="59">
        <v>179.5</v>
      </c>
      <c r="R224" s="53"/>
      <c r="Y224" s="123"/>
      <c r="Z224" s="59"/>
    </row>
    <row r="225" spans="1:26" s="39" customFormat="1" x14ac:dyDescent="0.35">
      <c r="A225" s="133">
        <f t="shared" si="4"/>
        <v>43511</v>
      </c>
      <c r="B225" s="76">
        <v>43511</v>
      </c>
      <c r="C225" s="61">
        <v>324.29000000000002</v>
      </c>
      <c r="D225" s="76">
        <v>43511</v>
      </c>
      <c r="E225" s="61">
        <v>332.75</v>
      </c>
      <c r="F225" s="76">
        <v>43511</v>
      </c>
      <c r="G225" s="61">
        <v>88.16</v>
      </c>
      <c r="H225" s="76">
        <v>43511</v>
      </c>
      <c r="I225" s="59">
        <v>100.5</v>
      </c>
      <c r="J225" s="76">
        <v>43511</v>
      </c>
      <c r="K225" s="59">
        <v>202.8</v>
      </c>
      <c r="L225" s="76">
        <v>43511</v>
      </c>
      <c r="M225" s="59">
        <v>186.57</v>
      </c>
      <c r="N225" s="76">
        <v>43511</v>
      </c>
      <c r="O225" s="59">
        <v>206.23</v>
      </c>
      <c r="P225" s="76">
        <v>43511</v>
      </c>
      <c r="Q225" s="59">
        <v>179.5</v>
      </c>
      <c r="R225" s="53"/>
      <c r="Y225" s="123"/>
      <c r="Z225" s="59"/>
    </row>
    <row r="226" spans="1:26" s="39" customFormat="1" x14ac:dyDescent="0.35">
      <c r="A226" s="133">
        <f t="shared" si="4"/>
        <v>43514</v>
      </c>
      <c r="B226" s="76">
        <v>43514</v>
      </c>
      <c r="C226" s="61">
        <v>323.89</v>
      </c>
      <c r="D226" s="76">
        <v>43514</v>
      </c>
      <c r="E226" s="61">
        <v>332.34</v>
      </c>
      <c r="F226" s="76">
        <v>43514</v>
      </c>
      <c r="G226" s="61">
        <v>88.32</v>
      </c>
      <c r="H226" s="76">
        <v>43514</v>
      </c>
      <c r="I226" s="59">
        <v>100.8</v>
      </c>
      <c r="J226" s="76">
        <v>43514</v>
      </c>
      <c r="K226" s="59">
        <v>202.9</v>
      </c>
      <c r="L226" s="76">
        <v>43514</v>
      </c>
      <c r="M226" s="59">
        <v>186.81</v>
      </c>
      <c r="N226" s="76">
        <v>43514</v>
      </c>
      <c r="O226" s="59">
        <v>206.23</v>
      </c>
      <c r="P226" s="76">
        <v>43514</v>
      </c>
      <c r="Q226" s="59">
        <v>179.5</v>
      </c>
      <c r="R226" s="53"/>
      <c r="Y226" s="123"/>
      <c r="Z226" s="59"/>
    </row>
    <row r="227" spans="1:26" s="39" customFormat="1" x14ac:dyDescent="0.35">
      <c r="A227" s="133">
        <f t="shared" si="4"/>
        <v>43515</v>
      </c>
      <c r="B227" s="76">
        <v>43515</v>
      </c>
      <c r="C227" s="61">
        <v>323.89</v>
      </c>
      <c r="D227" s="76">
        <v>43515</v>
      </c>
      <c r="E227" s="61">
        <v>332.34</v>
      </c>
      <c r="F227" s="76">
        <v>43515</v>
      </c>
      <c r="G227" s="61">
        <v>89.21</v>
      </c>
      <c r="H227" s="76">
        <v>43515</v>
      </c>
      <c r="I227" s="59">
        <v>100.6</v>
      </c>
      <c r="J227" s="76">
        <v>43515</v>
      </c>
      <c r="K227" s="59">
        <v>202.9</v>
      </c>
      <c r="L227" s="76">
        <v>43515</v>
      </c>
      <c r="M227" s="59">
        <v>188.37</v>
      </c>
      <c r="N227" s="76">
        <v>43515</v>
      </c>
      <c r="O227" s="59">
        <v>206.23</v>
      </c>
      <c r="P227" s="76">
        <v>43515</v>
      </c>
      <c r="Q227" s="59">
        <v>180.17</v>
      </c>
      <c r="R227" s="53"/>
      <c r="Y227" s="123"/>
      <c r="Z227" s="59"/>
    </row>
    <row r="228" spans="1:26" s="39" customFormat="1" x14ac:dyDescent="0.35">
      <c r="A228" s="133">
        <f t="shared" si="4"/>
        <v>43516</v>
      </c>
      <c r="B228" s="76">
        <v>43516</v>
      </c>
      <c r="C228" s="61">
        <v>315.27999999999997</v>
      </c>
      <c r="D228" s="76">
        <v>43516</v>
      </c>
      <c r="E228" s="61">
        <v>323.74</v>
      </c>
      <c r="F228" s="76">
        <v>43516</v>
      </c>
      <c r="G228" s="61">
        <v>88</v>
      </c>
      <c r="H228" s="76">
        <v>43516</v>
      </c>
      <c r="I228" s="59">
        <v>100.2</v>
      </c>
      <c r="J228" s="76">
        <v>43516</v>
      </c>
      <c r="K228" s="59">
        <v>202.96</v>
      </c>
      <c r="L228" s="76">
        <v>43516</v>
      </c>
      <c r="M228" s="59">
        <v>189.15</v>
      </c>
      <c r="N228" s="76">
        <v>43516</v>
      </c>
      <c r="O228" s="59">
        <v>207.32</v>
      </c>
      <c r="P228" s="76">
        <v>43516</v>
      </c>
      <c r="Q228" s="59">
        <v>180.55</v>
      </c>
      <c r="R228" s="53"/>
      <c r="Y228" s="123"/>
      <c r="Z228" s="59"/>
    </row>
    <row r="229" spans="1:26" s="39" customFormat="1" x14ac:dyDescent="0.35">
      <c r="A229" s="133">
        <f t="shared" si="4"/>
        <v>43517</v>
      </c>
      <c r="B229" s="76">
        <v>43517</v>
      </c>
      <c r="C229" s="61">
        <v>315.27999999999997</v>
      </c>
      <c r="D229" s="76">
        <v>43517</v>
      </c>
      <c r="E229" s="61">
        <v>323.74</v>
      </c>
      <c r="F229" s="76">
        <v>43517</v>
      </c>
      <c r="G229" s="61">
        <v>86.68</v>
      </c>
      <c r="H229" s="76">
        <v>43517</v>
      </c>
      <c r="I229" s="59">
        <v>99.8</v>
      </c>
      <c r="J229" s="76">
        <v>43517</v>
      </c>
      <c r="K229" s="59">
        <v>212.6</v>
      </c>
      <c r="L229" s="76">
        <v>43517</v>
      </c>
      <c r="M229" s="59">
        <v>191.4</v>
      </c>
      <c r="N229" s="76">
        <v>43517</v>
      </c>
      <c r="O229" s="59">
        <v>215.09</v>
      </c>
      <c r="P229" s="76">
        <v>43517</v>
      </c>
      <c r="Q229" s="59">
        <v>183.71</v>
      </c>
      <c r="R229" s="53"/>
      <c r="Y229" s="123"/>
      <c r="Z229" s="59"/>
    </row>
    <row r="230" spans="1:26" s="39" customFormat="1" x14ac:dyDescent="0.35">
      <c r="A230" s="133">
        <f t="shared" si="4"/>
        <v>43518</v>
      </c>
      <c r="B230" s="76">
        <v>43518</v>
      </c>
      <c r="C230" s="61">
        <v>304.95999999999998</v>
      </c>
      <c r="D230" s="76">
        <v>43518</v>
      </c>
      <c r="E230" s="61">
        <v>313.42</v>
      </c>
      <c r="F230" s="76">
        <v>43518</v>
      </c>
      <c r="G230" s="61">
        <v>86.65</v>
      </c>
      <c r="H230" s="76">
        <v>43518</v>
      </c>
      <c r="I230" s="59">
        <v>99.5</v>
      </c>
      <c r="J230" s="76">
        <v>43518</v>
      </c>
      <c r="K230" s="59">
        <v>212.6</v>
      </c>
      <c r="L230" s="76">
        <v>43518</v>
      </c>
      <c r="M230" s="59">
        <v>191.4</v>
      </c>
      <c r="N230" s="76">
        <v>43518</v>
      </c>
      <c r="O230" s="59">
        <v>215.09</v>
      </c>
      <c r="P230" s="76">
        <v>43518</v>
      </c>
      <c r="Q230" s="59">
        <v>183.71</v>
      </c>
      <c r="R230" s="53"/>
      <c r="Y230" s="123"/>
      <c r="Z230" s="59"/>
    </row>
    <row r="231" spans="1:26" s="39" customFormat="1" x14ac:dyDescent="0.35">
      <c r="A231" s="133">
        <f t="shared" si="4"/>
        <v>43521</v>
      </c>
      <c r="B231" s="76">
        <v>43521</v>
      </c>
      <c r="C231" s="61">
        <v>305.10000000000002</v>
      </c>
      <c r="D231" s="76">
        <v>43521</v>
      </c>
      <c r="E231" s="61">
        <v>313.56</v>
      </c>
      <c r="F231" s="76">
        <v>43521</v>
      </c>
      <c r="G231" s="61">
        <v>84.84</v>
      </c>
      <c r="H231" s="76">
        <v>43521</v>
      </c>
      <c r="I231" s="59">
        <v>96.9</v>
      </c>
      <c r="J231" s="76">
        <v>43521</v>
      </c>
      <c r="K231" s="59">
        <v>212.6</v>
      </c>
      <c r="L231" s="76">
        <v>43521</v>
      </c>
      <c r="M231" s="59">
        <v>191.4</v>
      </c>
      <c r="N231" s="76">
        <v>43521</v>
      </c>
      <c r="O231" s="59">
        <v>215.15</v>
      </c>
      <c r="P231" s="76">
        <v>43521</v>
      </c>
      <c r="Q231" s="59">
        <v>183.71</v>
      </c>
      <c r="R231" s="53"/>
      <c r="Y231" s="123"/>
      <c r="Z231" s="59"/>
    </row>
    <row r="232" spans="1:26" s="39" customFormat="1" x14ac:dyDescent="0.35">
      <c r="A232" s="133">
        <f t="shared" si="4"/>
        <v>43522</v>
      </c>
      <c r="B232" s="76">
        <v>43522</v>
      </c>
      <c r="C232" s="61">
        <v>305.10000000000002</v>
      </c>
      <c r="D232" s="76">
        <v>43522</v>
      </c>
      <c r="E232" s="61">
        <v>313.56</v>
      </c>
      <c r="F232" s="76">
        <v>43522</v>
      </c>
      <c r="G232" s="61">
        <v>83.75</v>
      </c>
      <c r="H232" s="76">
        <v>43522</v>
      </c>
      <c r="I232" s="59">
        <v>96.5</v>
      </c>
      <c r="J232" s="76">
        <v>43522</v>
      </c>
      <c r="K232" s="59">
        <v>213.3</v>
      </c>
      <c r="L232" s="76">
        <v>43522</v>
      </c>
      <c r="M232" s="59">
        <v>191.4</v>
      </c>
      <c r="N232" s="76">
        <v>43522</v>
      </c>
      <c r="O232" s="59">
        <v>216.17</v>
      </c>
      <c r="P232" s="76">
        <v>43522</v>
      </c>
      <c r="Q232" s="59">
        <v>183.71</v>
      </c>
      <c r="R232" s="53"/>
      <c r="Y232" s="123"/>
      <c r="Z232" s="59"/>
    </row>
    <row r="233" spans="1:26" s="39" customFormat="1" x14ac:dyDescent="0.35">
      <c r="A233" s="133">
        <f t="shared" si="4"/>
        <v>43523</v>
      </c>
      <c r="B233" s="76">
        <v>43523</v>
      </c>
      <c r="C233" s="61">
        <v>305.10000000000002</v>
      </c>
      <c r="D233" s="76">
        <v>43523</v>
      </c>
      <c r="E233" s="61">
        <v>313.56</v>
      </c>
      <c r="F233" s="76">
        <v>43523</v>
      </c>
      <c r="G233" s="61">
        <v>83.54</v>
      </c>
      <c r="H233" s="76">
        <v>43523</v>
      </c>
      <c r="I233" s="59">
        <v>94.9</v>
      </c>
      <c r="J233" s="76">
        <v>43523</v>
      </c>
      <c r="K233" s="59">
        <v>213.3</v>
      </c>
      <c r="L233" s="76">
        <v>43523</v>
      </c>
      <c r="M233" s="59">
        <v>191.4</v>
      </c>
      <c r="N233" s="76">
        <v>43523</v>
      </c>
      <c r="O233" s="59">
        <v>214.67</v>
      </c>
      <c r="P233" s="76">
        <v>43523</v>
      </c>
      <c r="Q233" s="59">
        <v>183.71</v>
      </c>
      <c r="R233" s="53"/>
      <c r="Y233" s="123"/>
      <c r="Z233" s="59"/>
    </row>
    <row r="234" spans="1:26" s="39" customFormat="1" x14ac:dyDescent="0.35">
      <c r="A234" s="133">
        <f t="shared" si="4"/>
        <v>43524</v>
      </c>
      <c r="B234" s="76">
        <v>43524</v>
      </c>
      <c r="C234" s="61">
        <v>303.20999999999998</v>
      </c>
      <c r="D234" s="76">
        <v>43524</v>
      </c>
      <c r="E234" s="61">
        <v>311.67</v>
      </c>
      <c r="F234" s="76">
        <v>43524</v>
      </c>
      <c r="G234" s="61">
        <v>85.29</v>
      </c>
      <c r="H234" s="76">
        <v>43524</v>
      </c>
      <c r="I234" s="59">
        <v>95.4</v>
      </c>
      <c r="J234" s="76">
        <v>43524</v>
      </c>
      <c r="K234" s="59">
        <v>212.99</v>
      </c>
      <c r="L234" s="76">
        <v>43524</v>
      </c>
      <c r="M234" s="59">
        <v>193.05</v>
      </c>
      <c r="N234" s="76">
        <v>43524</v>
      </c>
      <c r="O234" s="59">
        <v>215.2</v>
      </c>
      <c r="P234" s="76">
        <v>43524</v>
      </c>
      <c r="Q234" s="59">
        <v>185.98</v>
      </c>
      <c r="R234" s="53"/>
      <c r="Y234" s="123"/>
      <c r="Z234" s="59"/>
    </row>
    <row r="235" spans="1:26" s="39" customFormat="1" x14ac:dyDescent="0.35">
      <c r="A235" s="133">
        <f t="shared" si="4"/>
        <v>43525</v>
      </c>
      <c r="B235" s="76">
        <v>43525</v>
      </c>
      <c r="C235" s="61">
        <v>309.54000000000002</v>
      </c>
      <c r="D235" s="76">
        <v>43525</v>
      </c>
      <c r="E235" s="61">
        <v>314.95999999999998</v>
      </c>
      <c r="F235" s="76">
        <v>43525</v>
      </c>
      <c r="G235" s="61">
        <v>87.92</v>
      </c>
      <c r="H235" s="76">
        <v>43525</v>
      </c>
      <c r="I235" s="59">
        <v>98.1</v>
      </c>
      <c r="J235" s="76">
        <v>43525</v>
      </c>
      <c r="K235" s="59">
        <v>216.11</v>
      </c>
      <c r="L235" s="76">
        <v>43525</v>
      </c>
      <c r="M235" s="59">
        <v>195.31</v>
      </c>
      <c r="N235" s="76">
        <v>43525</v>
      </c>
      <c r="O235" s="59">
        <v>214.95</v>
      </c>
      <c r="P235" s="76">
        <v>43525</v>
      </c>
      <c r="Q235" s="59">
        <v>186.03</v>
      </c>
      <c r="R235" s="53"/>
      <c r="Y235" s="123"/>
      <c r="Z235" s="59"/>
    </row>
    <row r="236" spans="1:26" s="39" customFormat="1" x14ac:dyDescent="0.35">
      <c r="A236" s="133">
        <f t="shared" si="4"/>
        <v>43528</v>
      </c>
      <c r="B236" s="76">
        <v>43528</v>
      </c>
      <c r="C236" s="61">
        <v>310.38</v>
      </c>
      <c r="D236" s="76">
        <v>43528</v>
      </c>
      <c r="E236" s="61">
        <v>315.8</v>
      </c>
      <c r="F236" s="76">
        <v>43528</v>
      </c>
      <c r="G236" s="61">
        <v>87.69</v>
      </c>
      <c r="H236" s="76">
        <v>43528</v>
      </c>
      <c r="I236" s="59">
        <v>98.2</v>
      </c>
      <c r="J236" s="76">
        <v>43528</v>
      </c>
      <c r="K236" s="59">
        <v>215.35</v>
      </c>
      <c r="L236" s="76">
        <v>43528</v>
      </c>
      <c r="M236" s="59">
        <v>197.68</v>
      </c>
      <c r="N236" s="76">
        <v>43528</v>
      </c>
      <c r="O236" s="59">
        <v>213.22</v>
      </c>
      <c r="P236" s="76">
        <v>43528</v>
      </c>
      <c r="Q236" s="59">
        <v>186.03</v>
      </c>
      <c r="R236" s="53"/>
      <c r="Y236" s="123"/>
      <c r="Z236" s="59"/>
    </row>
    <row r="237" spans="1:26" s="39" customFormat="1" x14ac:dyDescent="0.35">
      <c r="A237" s="133">
        <f t="shared" si="4"/>
        <v>43529</v>
      </c>
      <c r="B237" s="76">
        <v>43529</v>
      </c>
      <c r="C237" s="61">
        <v>311.52999999999997</v>
      </c>
      <c r="D237" s="76">
        <v>43529</v>
      </c>
      <c r="E237" s="61">
        <v>316.95</v>
      </c>
      <c r="F237" s="76">
        <v>43529</v>
      </c>
      <c r="G237" s="61">
        <v>87.03</v>
      </c>
      <c r="H237" s="76">
        <v>43529</v>
      </c>
      <c r="I237" s="59">
        <v>98.9</v>
      </c>
      <c r="J237" s="76">
        <v>43529</v>
      </c>
      <c r="K237" s="59">
        <v>215.17</v>
      </c>
      <c r="L237" s="76">
        <v>43529</v>
      </c>
      <c r="M237" s="59">
        <v>197.38</v>
      </c>
      <c r="N237" s="76">
        <v>43529</v>
      </c>
      <c r="O237" s="59">
        <v>213.33</v>
      </c>
      <c r="P237" s="76">
        <v>43529</v>
      </c>
      <c r="Q237" s="59">
        <v>186.03</v>
      </c>
      <c r="R237" s="53"/>
      <c r="Y237" s="123"/>
      <c r="Z237" s="59"/>
    </row>
    <row r="238" spans="1:26" s="39" customFormat="1" x14ac:dyDescent="0.35">
      <c r="A238" s="133">
        <f t="shared" si="4"/>
        <v>43530</v>
      </c>
      <c r="B238" s="76">
        <v>43530</v>
      </c>
      <c r="C238" s="61">
        <v>316.10000000000002</v>
      </c>
      <c r="D238" s="76">
        <v>43530</v>
      </c>
      <c r="E238" s="61">
        <v>321.52999999999997</v>
      </c>
      <c r="F238" s="76">
        <v>43530</v>
      </c>
      <c r="G238" s="61">
        <v>87.05</v>
      </c>
      <c r="H238" s="76">
        <v>43530</v>
      </c>
      <c r="I238" s="59">
        <v>98.3</v>
      </c>
      <c r="J238" s="76">
        <v>43530</v>
      </c>
      <c r="K238" s="59">
        <v>215.06</v>
      </c>
      <c r="L238" s="76">
        <v>43530</v>
      </c>
      <c r="M238" s="59">
        <v>197.38</v>
      </c>
      <c r="N238" s="76">
        <v>43530</v>
      </c>
      <c r="O238" s="59">
        <v>213.95</v>
      </c>
      <c r="P238" s="76">
        <v>43530</v>
      </c>
      <c r="Q238" s="59">
        <v>186.03</v>
      </c>
      <c r="R238" s="53"/>
      <c r="Y238" s="123"/>
      <c r="Z238" s="59"/>
    </row>
    <row r="239" spans="1:26" s="39" customFormat="1" x14ac:dyDescent="0.35">
      <c r="A239" s="133">
        <f t="shared" si="4"/>
        <v>43531</v>
      </c>
      <c r="B239" s="76">
        <v>43531</v>
      </c>
      <c r="C239" s="61">
        <v>316.43</v>
      </c>
      <c r="D239" s="76">
        <v>43531</v>
      </c>
      <c r="E239" s="61">
        <v>321.86</v>
      </c>
      <c r="F239" s="76">
        <v>43531</v>
      </c>
      <c r="G239" s="61">
        <v>87.61</v>
      </c>
      <c r="H239" s="76">
        <v>43531</v>
      </c>
      <c r="I239" s="59">
        <v>99.7</v>
      </c>
      <c r="J239" s="76">
        <v>43531</v>
      </c>
      <c r="K239" s="59">
        <v>215.03</v>
      </c>
      <c r="L239" s="76">
        <v>43531</v>
      </c>
      <c r="M239" s="59">
        <v>197.38</v>
      </c>
      <c r="N239" s="76">
        <v>43531</v>
      </c>
      <c r="O239" s="59">
        <v>214</v>
      </c>
      <c r="P239" s="76">
        <v>43531</v>
      </c>
      <c r="Q239" s="59">
        <v>186.03</v>
      </c>
      <c r="R239" s="53"/>
      <c r="Y239" s="123"/>
      <c r="Z239" s="59"/>
    </row>
    <row r="240" spans="1:26" s="39" customFormat="1" x14ac:dyDescent="0.35">
      <c r="A240" s="133">
        <f t="shared" si="4"/>
        <v>43532</v>
      </c>
      <c r="B240" s="76">
        <v>43532</v>
      </c>
      <c r="C240" s="61">
        <v>317.43</v>
      </c>
      <c r="D240" s="76">
        <v>43532</v>
      </c>
      <c r="E240" s="61">
        <v>322.86</v>
      </c>
      <c r="F240" s="76">
        <v>43532</v>
      </c>
      <c r="G240" s="61">
        <v>85.77</v>
      </c>
      <c r="H240" s="76">
        <v>43532</v>
      </c>
      <c r="I240" s="59">
        <v>98.6</v>
      </c>
      <c r="J240" s="76">
        <v>43532</v>
      </c>
      <c r="K240" s="59">
        <v>212.53</v>
      </c>
      <c r="L240" s="76">
        <v>43532</v>
      </c>
      <c r="M240" s="59">
        <v>197.38</v>
      </c>
      <c r="N240" s="76">
        <v>43532</v>
      </c>
      <c r="O240" s="59">
        <v>216.37</v>
      </c>
      <c r="P240" s="76">
        <v>43532</v>
      </c>
      <c r="Q240" s="59">
        <v>186.03</v>
      </c>
      <c r="R240" s="53"/>
      <c r="Y240" s="123"/>
      <c r="Z240" s="59"/>
    </row>
    <row r="241" spans="1:26" s="39" customFormat="1" x14ac:dyDescent="0.35">
      <c r="A241" s="133">
        <f t="shared" si="4"/>
        <v>43535</v>
      </c>
      <c r="B241" s="76">
        <v>43535</v>
      </c>
      <c r="C241" s="61">
        <v>317.17</v>
      </c>
      <c r="D241" s="76">
        <v>43535</v>
      </c>
      <c r="E241" s="61">
        <v>322.60000000000002</v>
      </c>
      <c r="F241" s="76">
        <v>43535</v>
      </c>
      <c r="G241" s="61">
        <v>83.79</v>
      </c>
      <c r="H241" s="76">
        <v>43535</v>
      </c>
      <c r="I241" s="59">
        <v>95.4</v>
      </c>
      <c r="J241" s="76">
        <v>43535</v>
      </c>
      <c r="K241" s="59">
        <v>212.35</v>
      </c>
      <c r="L241" s="76">
        <v>43535</v>
      </c>
      <c r="M241" s="59">
        <v>197.38</v>
      </c>
      <c r="N241" s="76">
        <v>43535</v>
      </c>
      <c r="O241" s="59">
        <v>216.62</v>
      </c>
      <c r="P241" s="76">
        <v>43535</v>
      </c>
      <c r="Q241" s="59">
        <v>186.03</v>
      </c>
      <c r="R241" s="53"/>
      <c r="Y241" s="123"/>
      <c r="Z241" s="59"/>
    </row>
    <row r="242" spans="1:26" s="39" customFormat="1" x14ac:dyDescent="0.35">
      <c r="A242" s="133">
        <f t="shared" si="4"/>
        <v>43536</v>
      </c>
      <c r="B242" s="76">
        <v>43536</v>
      </c>
      <c r="C242" s="61">
        <v>317.17</v>
      </c>
      <c r="D242" s="76">
        <v>43536</v>
      </c>
      <c r="E242" s="61">
        <v>322.60000000000002</v>
      </c>
      <c r="F242" s="76">
        <v>43536</v>
      </c>
      <c r="G242" s="61">
        <v>85.25</v>
      </c>
      <c r="H242" s="76">
        <v>43536</v>
      </c>
      <c r="I242" s="59">
        <v>96.8</v>
      </c>
      <c r="J242" s="76">
        <v>43536</v>
      </c>
      <c r="K242" s="59">
        <v>212.33</v>
      </c>
      <c r="L242" s="76">
        <v>43536</v>
      </c>
      <c r="M242" s="59">
        <v>197.38</v>
      </c>
      <c r="N242" s="76">
        <v>43536</v>
      </c>
      <c r="O242" s="59">
        <v>215.43</v>
      </c>
      <c r="P242" s="76">
        <v>43536</v>
      </c>
      <c r="Q242" s="59">
        <v>186.03</v>
      </c>
      <c r="R242" s="53"/>
      <c r="Y242" s="123"/>
      <c r="Z242" s="59"/>
    </row>
    <row r="243" spans="1:26" s="39" customFormat="1" x14ac:dyDescent="0.35">
      <c r="A243" s="133">
        <f t="shared" si="4"/>
        <v>43537</v>
      </c>
      <c r="B243" s="76">
        <v>43537</v>
      </c>
      <c r="C243" s="61">
        <v>317.75</v>
      </c>
      <c r="D243" s="76">
        <v>43537</v>
      </c>
      <c r="E243" s="61">
        <v>323.17</v>
      </c>
      <c r="F243" s="76">
        <v>43537</v>
      </c>
      <c r="G243" s="61">
        <v>84.78</v>
      </c>
      <c r="H243" s="76">
        <v>43537</v>
      </c>
      <c r="I243" s="59">
        <v>96.1</v>
      </c>
      <c r="J243" s="76">
        <v>43537</v>
      </c>
      <c r="K243" s="59">
        <v>210.26</v>
      </c>
      <c r="L243" s="76">
        <v>43537</v>
      </c>
      <c r="M243" s="59">
        <v>197.38</v>
      </c>
      <c r="N243" s="76">
        <v>43537</v>
      </c>
      <c r="O243" s="59">
        <v>210.01</v>
      </c>
      <c r="P243" s="76">
        <v>43537</v>
      </c>
      <c r="Q243" s="59">
        <v>186.03</v>
      </c>
      <c r="R243" s="53"/>
      <c r="Y243" s="123"/>
      <c r="Z243" s="59"/>
    </row>
    <row r="244" spans="1:26" s="39" customFormat="1" x14ac:dyDescent="0.35">
      <c r="A244" s="133">
        <f t="shared" si="4"/>
        <v>43538</v>
      </c>
      <c r="B244" s="76">
        <v>43538</v>
      </c>
      <c r="C244" s="61">
        <v>318.05</v>
      </c>
      <c r="D244" s="76">
        <v>43538</v>
      </c>
      <c r="E244" s="61">
        <v>323.48</v>
      </c>
      <c r="F244" s="76">
        <v>43538</v>
      </c>
      <c r="G244" s="61">
        <v>87.26</v>
      </c>
      <c r="H244" s="76">
        <v>43538</v>
      </c>
      <c r="I244" s="59">
        <v>98.2</v>
      </c>
      <c r="J244" s="76">
        <v>43538</v>
      </c>
      <c r="K244" s="59">
        <v>210.26</v>
      </c>
      <c r="L244" s="76">
        <v>43538</v>
      </c>
      <c r="M244" s="59">
        <v>197.38</v>
      </c>
      <c r="N244" s="76">
        <v>43538</v>
      </c>
      <c r="O244" s="59">
        <v>209.35</v>
      </c>
      <c r="P244" s="76">
        <v>43538</v>
      </c>
      <c r="Q244" s="59">
        <v>186.03</v>
      </c>
      <c r="R244" s="53"/>
      <c r="Y244" s="123"/>
      <c r="Z244" s="59"/>
    </row>
    <row r="245" spans="1:26" s="39" customFormat="1" x14ac:dyDescent="0.35">
      <c r="A245" s="133">
        <f t="shared" si="4"/>
        <v>43539</v>
      </c>
      <c r="B245" s="76">
        <v>43539</v>
      </c>
      <c r="C245" s="61">
        <v>318.37</v>
      </c>
      <c r="D245" s="76">
        <v>43539</v>
      </c>
      <c r="E245" s="61">
        <v>323.8</v>
      </c>
      <c r="F245" s="76">
        <v>43539</v>
      </c>
      <c r="G245" s="61">
        <v>86.52</v>
      </c>
      <c r="H245" s="76">
        <v>43539</v>
      </c>
      <c r="I245" s="59">
        <v>97.5</v>
      </c>
      <c r="J245" s="76">
        <v>43539</v>
      </c>
      <c r="K245" s="59">
        <v>210.59</v>
      </c>
      <c r="L245" s="76">
        <v>43539</v>
      </c>
      <c r="M245" s="59">
        <v>196.66</v>
      </c>
      <c r="N245" s="76">
        <v>43539</v>
      </c>
      <c r="O245" s="59">
        <v>211.23</v>
      </c>
      <c r="P245" s="76">
        <v>43539</v>
      </c>
      <c r="Q245" s="59">
        <v>186.03</v>
      </c>
      <c r="R245" s="53"/>
      <c r="Y245" s="123"/>
      <c r="Z245" s="59"/>
    </row>
    <row r="246" spans="1:26" s="39" customFormat="1" x14ac:dyDescent="0.35">
      <c r="A246" s="133">
        <f t="shared" si="4"/>
        <v>43542</v>
      </c>
      <c r="B246" s="76">
        <v>43542</v>
      </c>
      <c r="C246" s="61">
        <v>318.67</v>
      </c>
      <c r="D246" s="76">
        <v>43542</v>
      </c>
      <c r="E246" s="61">
        <v>324.08999999999997</v>
      </c>
      <c r="F246" s="76">
        <v>43542</v>
      </c>
      <c r="G246" s="61">
        <v>88.26</v>
      </c>
      <c r="H246" s="76">
        <v>43542</v>
      </c>
      <c r="I246" s="59">
        <v>98</v>
      </c>
      <c r="J246" s="76">
        <v>43542</v>
      </c>
      <c r="K246" s="59">
        <v>210.95</v>
      </c>
      <c r="L246" s="76">
        <v>43542</v>
      </c>
      <c r="M246" s="59">
        <v>195.65</v>
      </c>
      <c r="N246" s="76">
        <v>43542</v>
      </c>
      <c r="O246" s="59">
        <v>213.1</v>
      </c>
      <c r="P246" s="76">
        <v>43542</v>
      </c>
      <c r="Q246" s="59">
        <v>185.57</v>
      </c>
      <c r="R246" s="53"/>
      <c r="Y246" s="123"/>
      <c r="Z246" s="59"/>
    </row>
    <row r="247" spans="1:26" s="39" customFormat="1" x14ac:dyDescent="0.35">
      <c r="A247" s="133">
        <f t="shared" si="4"/>
        <v>43543</v>
      </c>
      <c r="B247" s="76">
        <v>43543</v>
      </c>
      <c r="C247" s="61">
        <v>318.45999999999998</v>
      </c>
      <c r="D247" s="76">
        <v>43543</v>
      </c>
      <c r="E247" s="61">
        <v>323.88</v>
      </c>
      <c r="F247" s="76">
        <v>43543</v>
      </c>
      <c r="G247" s="61">
        <v>87.23</v>
      </c>
      <c r="H247" s="76">
        <v>43543</v>
      </c>
      <c r="I247" s="59">
        <v>97.9</v>
      </c>
      <c r="J247" s="76">
        <v>43543</v>
      </c>
      <c r="K247" s="59">
        <v>210.41</v>
      </c>
      <c r="L247" s="76">
        <v>43543</v>
      </c>
      <c r="M247" s="59">
        <v>193.94</v>
      </c>
      <c r="N247" s="76">
        <v>43543</v>
      </c>
      <c r="O247" s="59">
        <v>213.47</v>
      </c>
      <c r="P247" s="76">
        <v>43543</v>
      </c>
      <c r="Q247" s="59">
        <v>185.57</v>
      </c>
      <c r="R247" s="53"/>
      <c r="Y247" s="123"/>
      <c r="Z247" s="59"/>
    </row>
    <row r="248" spans="1:26" s="39" customFormat="1" x14ac:dyDescent="0.35">
      <c r="A248" s="133">
        <f t="shared" si="4"/>
        <v>43544</v>
      </c>
      <c r="B248" s="76">
        <v>43544</v>
      </c>
      <c r="C248" s="61">
        <v>318.60000000000002</v>
      </c>
      <c r="D248" s="76">
        <v>43544</v>
      </c>
      <c r="E248" s="61">
        <v>324.02</v>
      </c>
      <c r="F248" s="76">
        <v>43544</v>
      </c>
      <c r="G248" s="61">
        <v>84.3</v>
      </c>
      <c r="H248" s="76">
        <v>43544</v>
      </c>
      <c r="I248" s="59">
        <v>95.6</v>
      </c>
      <c r="J248" s="76">
        <v>43544</v>
      </c>
      <c r="K248" s="59">
        <v>210.31</v>
      </c>
      <c r="L248" s="76">
        <v>43544</v>
      </c>
      <c r="M248" s="59">
        <v>193.94</v>
      </c>
      <c r="N248" s="76">
        <v>43544</v>
      </c>
      <c r="O248" s="59">
        <v>213.46</v>
      </c>
      <c r="P248" s="76">
        <v>43544</v>
      </c>
      <c r="Q248" s="59">
        <v>185.57</v>
      </c>
      <c r="R248" s="53"/>
      <c r="Y248" s="123"/>
      <c r="Z248" s="59"/>
    </row>
    <row r="249" spans="1:26" s="39" customFormat="1" x14ac:dyDescent="0.35">
      <c r="A249" s="133">
        <f t="shared" si="4"/>
        <v>43545</v>
      </c>
      <c r="B249" s="76">
        <v>43545</v>
      </c>
      <c r="C249" s="61">
        <v>320.07</v>
      </c>
      <c r="D249" s="76">
        <v>43545</v>
      </c>
      <c r="E249" s="61">
        <v>325.49</v>
      </c>
      <c r="F249" s="76">
        <v>43545</v>
      </c>
      <c r="G249" s="61">
        <v>84.49</v>
      </c>
      <c r="H249" s="76">
        <v>43545</v>
      </c>
      <c r="I249" s="59">
        <v>95.4</v>
      </c>
      <c r="J249" s="76">
        <v>43545</v>
      </c>
      <c r="K249" s="59">
        <v>210.3</v>
      </c>
      <c r="L249" s="76">
        <v>43545</v>
      </c>
      <c r="M249" s="59">
        <v>193.57</v>
      </c>
      <c r="N249" s="76">
        <v>43545</v>
      </c>
      <c r="O249" s="59">
        <v>213.3</v>
      </c>
      <c r="P249" s="76">
        <v>43545</v>
      </c>
      <c r="Q249" s="59">
        <v>185.57</v>
      </c>
      <c r="R249" s="53"/>
      <c r="Y249" s="123"/>
      <c r="Z249" s="59"/>
    </row>
    <row r="250" spans="1:26" s="39" customFormat="1" x14ac:dyDescent="0.35">
      <c r="A250" s="133">
        <f t="shared" si="4"/>
        <v>43546</v>
      </c>
      <c r="B250" s="76">
        <v>43546</v>
      </c>
      <c r="C250" s="61">
        <v>321.20999999999998</v>
      </c>
      <c r="D250" s="76">
        <v>43546</v>
      </c>
      <c r="E250" s="61">
        <v>326.64</v>
      </c>
      <c r="F250" s="76">
        <v>43546</v>
      </c>
      <c r="G250" s="61">
        <v>85.96</v>
      </c>
      <c r="H250" s="76">
        <v>43546</v>
      </c>
      <c r="I250" s="59">
        <v>96.3</v>
      </c>
      <c r="J250" s="76">
        <v>43546</v>
      </c>
      <c r="K250" s="59">
        <v>206.87</v>
      </c>
      <c r="L250" s="76">
        <v>43546</v>
      </c>
      <c r="M250" s="59">
        <v>193.11</v>
      </c>
      <c r="N250" s="76">
        <v>43546</v>
      </c>
      <c r="O250" s="59">
        <v>213.3</v>
      </c>
      <c r="P250" s="76">
        <v>43546</v>
      </c>
      <c r="Q250" s="59">
        <v>185.57</v>
      </c>
      <c r="R250" s="53"/>
      <c r="Y250" s="123"/>
      <c r="Z250" s="59"/>
    </row>
    <row r="251" spans="1:26" s="39" customFormat="1" x14ac:dyDescent="0.35">
      <c r="A251" s="133">
        <f t="shared" si="4"/>
        <v>43549</v>
      </c>
      <c r="B251" s="76">
        <v>43549</v>
      </c>
      <c r="C251" s="61">
        <v>318.2</v>
      </c>
      <c r="D251" s="76">
        <v>43549</v>
      </c>
      <c r="E251" s="61">
        <v>323.62</v>
      </c>
      <c r="F251" s="76">
        <v>43549</v>
      </c>
      <c r="G251" s="61">
        <v>85.81</v>
      </c>
      <c r="H251" s="76">
        <v>43549</v>
      </c>
      <c r="I251" s="59">
        <v>96.4</v>
      </c>
      <c r="J251" s="76">
        <v>43549</v>
      </c>
      <c r="K251" s="59">
        <v>206.67</v>
      </c>
      <c r="L251" s="76">
        <v>43549</v>
      </c>
      <c r="M251" s="59">
        <v>189.57</v>
      </c>
      <c r="N251" s="76">
        <v>43549</v>
      </c>
      <c r="O251" s="59">
        <v>208.24</v>
      </c>
      <c r="P251" s="76">
        <v>43549</v>
      </c>
      <c r="Q251" s="59">
        <v>180.5</v>
      </c>
      <c r="R251" s="53"/>
      <c r="Y251" s="123"/>
      <c r="Z251" s="59"/>
    </row>
    <row r="252" spans="1:26" s="39" customFormat="1" x14ac:dyDescent="0.35">
      <c r="A252" s="133">
        <f t="shared" si="4"/>
        <v>43550</v>
      </c>
      <c r="B252" s="76">
        <v>43550</v>
      </c>
      <c r="C252" s="61">
        <v>318.2</v>
      </c>
      <c r="D252" s="76">
        <v>43550</v>
      </c>
      <c r="E252" s="61">
        <v>323.62</v>
      </c>
      <c r="F252" s="76">
        <v>43550</v>
      </c>
      <c r="G252" s="61">
        <v>85.23</v>
      </c>
      <c r="H252" s="76">
        <v>43550</v>
      </c>
      <c r="I252" s="59">
        <v>96.4</v>
      </c>
      <c r="J252" s="76">
        <v>43550</v>
      </c>
      <c r="K252" s="59">
        <v>206.4</v>
      </c>
      <c r="L252" s="76">
        <v>43550</v>
      </c>
      <c r="M252" s="59">
        <v>188.43</v>
      </c>
      <c r="N252" s="76">
        <v>43550</v>
      </c>
      <c r="O252" s="59">
        <v>208.36</v>
      </c>
      <c r="P252" s="76">
        <v>43550</v>
      </c>
      <c r="Q252" s="59">
        <v>180.5</v>
      </c>
      <c r="R252" s="53"/>
      <c r="Y252" s="123"/>
      <c r="Z252" s="59"/>
    </row>
    <row r="253" spans="1:26" s="39" customFormat="1" x14ac:dyDescent="0.35">
      <c r="A253" s="133">
        <f t="shared" si="4"/>
        <v>43551</v>
      </c>
      <c r="B253" s="76">
        <v>43551</v>
      </c>
      <c r="C253" s="61">
        <v>318.08999999999997</v>
      </c>
      <c r="D253" s="76">
        <v>43551</v>
      </c>
      <c r="E253" s="61">
        <v>323.52</v>
      </c>
      <c r="F253" s="76">
        <v>43551</v>
      </c>
      <c r="G253" s="61">
        <v>85.11</v>
      </c>
      <c r="H253" s="76">
        <v>43551</v>
      </c>
      <c r="I253" s="59">
        <v>96.5</v>
      </c>
      <c r="J253" s="76">
        <v>43551</v>
      </c>
      <c r="K253" s="59">
        <v>206.02</v>
      </c>
      <c r="L253" s="76">
        <v>43551</v>
      </c>
      <c r="M253" s="59">
        <v>189.06</v>
      </c>
      <c r="N253" s="76">
        <v>43551</v>
      </c>
      <c r="O253" s="59">
        <v>209.1</v>
      </c>
      <c r="P253" s="76">
        <v>43551</v>
      </c>
      <c r="Q253" s="59">
        <v>180.5</v>
      </c>
      <c r="R253" s="53"/>
      <c r="Y253" s="123"/>
      <c r="Z253" s="59"/>
    </row>
    <row r="254" spans="1:26" s="39" customFormat="1" x14ac:dyDescent="0.35">
      <c r="A254" s="133">
        <f t="shared" si="4"/>
        <v>43552</v>
      </c>
      <c r="B254" s="76">
        <v>43552</v>
      </c>
      <c r="C254" s="61">
        <v>318.08999999999997</v>
      </c>
      <c r="D254" s="76">
        <v>43552</v>
      </c>
      <c r="E254" s="61">
        <v>323.52</v>
      </c>
      <c r="F254" s="76">
        <v>43552</v>
      </c>
      <c r="G254" s="61">
        <v>84.68</v>
      </c>
      <c r="H254" s="76">
        <v>43552</v>
      </c>
      <c r="I254" s="59">
        <v>96.4</v>
      </c>
      <c r="J254" s="76">
        <v>43552</v>
      </c>
      <c r="K254" s="59">
        <v>206.02</v>
      </c>
      <c r="L254" s="76">
        <v>43552</v>
      </c>
      <c r="M254" s="59">
        <v>188.05</v>
      </c>
      <c r="N254" s="76">
        <v>43552</v>
      </c>
      <c r="O254" s="59">
        <v>209.6</v>
      </c>
      <c r="P254" s="76">
        <v>43552</v>
      </c>
      <c r="Q254" s="59">
        <v>180.5</v>
      </c>
      <c r="R254" s="53"/>
      <c r="Y254" s="123"/>
      <c r="Z254" s="59"/>
    </row>
    <row r="255" spans="1:26" s="39" customFormat="1" x14ac:dyDescent="0.35">
      <c r="A255" s="133">
        <f t="shared" si="4"/>
        <v>43553</v>
      </c>
      <c r="B255" s="76">
        <v>43553</v>
      </c>
      <c r="C255" s="61">
        <v>318.08999999999997</v>
      </c>
      <c r="D255" s="76">
        <v>43553</v>
      </c>
      <c r="E255" s="61">
        <v>323.52</v>
      </c>
      <c r="F255" s="76">
        <v>43553</v>
      </c>
      <c r="G255" s="61">
        <v>86.81</v>
      </c>
      <c r="H255" s="76">
        <v>43553</v>
      </c>
      <c r="I255" s="59">
        <v>99.3</v>
      </c>
      <c r="J255" s="76">
        <v>43553</v>
      </c>
      <c r="K255" s="59">
        <v>200.58</v>
      </c>
      <c r="L255" s="76">
        <v>43553</v>
      </c>
      <c r="M255" s="59">
        <v>187.21</v>
      </c>
      <c r="N255" s="76">
        <v>43553</v>
      </c>
      <c r="O255" s="59">
        <v>206.97</v>
      </c>
      <c r="P255" s="76">
        <v>43553</v>
      </c>
      <c r="Q255" s="59">
        <v>178.73</v>
      </c>
      <c r="R255" s="53"/>
      <c r="Y255" s="123"/>
      <c r="Z255" s="59"/>
    </row>
    <row r="256" spans="1:26" s="39" customFormat="1" x14ac:dyDescent="0.35">
      <c r="A256" s="133">
        <f t="shared" si="4"/>
        <v>43556</v>
      </c>
      <c r="B256" s="76">
        <v>43556</v>
      </c>
      <c r="C256" s="61">
        <v>316.51</v>
      </c>
      <c r="D256" s="76">
        <v>43556</v>
      </c>
      <c r="E256" s="61">
        <v>322.35000000000002</v>
      </c>
      <c r="F256" s="76">
        <v>43556</v>
      </c>
      <c r="G256" s="61">
        <v>88.69</v>
      </c>
      <c r="H256" s="76">
        <v>43556</v>
      </c>
      <c r="I256" s="59">
        <v>101</v>
      </c>
      <c r="J256" s="76">
        <v>43556</v>
      </c>
      <c r="K256" s="59">
        <v>200.56</v>
      </c>
      <c r="L256" s="76">
        <v>43556</v>
      </c>
      <c r="M256" s="59">
        <v>186.3</v>
      </c>
      <c r="N256" s="76">
        <v>43556</v>
      </c>
      <c r="O256" s="59">
        <v>205.29</v>
      </c>
      <c r="P256" s="76">
        <v>43556</v>
      </c>
      <c r="Q256" s="59">
        <v>178.02</v>
      </c>
      <c r="R256" s="53"/>
      <c r="Y256" s="123"/>
      <c r="Z256" s="59"/>
    </row>
    <row r="257" spans="1:26" s="39" customFormat="1" x14ac:dyDescent="0.35">
      <c r="A257" s="133">
        <f t="shared" si="4"/>
        <v>43557</v>
      </c>
      <c r="B257" s="76">
        <v>43557</v>
      </c>
      <c r="C257" s="61">
        <v>309.33999999999997</v>
      </c>
      <c r="D257" s="76">
        <v>43557</v>
      </c>
      <c r="E257" s="61">
        <v>313.41000000000003</v>
      </c>
      <c r="F257" s="76">
        <v>43557</v>
      </c>
      <c r="G257" s="61">
        <v>89.89</v>
      </c>
      <c r="H257" s="76">
        <v>43557</v>
      </c>
      <c r="I257" s="59">
        <v>102.4</v>
      </c>
      <c r="J257" s="76">
        <v>43557</v>
      </c>
      <c r="K257" s="59">
        <v>200.51</v>
      </c>
      <c r="L257" s="76">
        <v>43557</v>
      </c>
      <c r="M257" s="59">
        <v>186.3</v>
      </c>
      <c r="N257" s="76">
        <v>43557</v>
      </c>
      <c r="O257" s="59">
        <v>203.97</v>
      </c>
      <c r="P257" s="76">
        <v>43557</v>
      </c>
      <c r="Q257" s="59">
        <v>178.02</v>
      </c>
      <c r="R257" s="53"/>
      <c r="Y257" s="123"/>
      <c r="Z257" s="59"/>
    </row>
    <row r="258" spans="1:26" s="39" customFormat="1" x14ac:dyDescent="0.35">
      <c r="A258" s="133">
        <f t="shared" si="4"/>
        <v>43558</v>
      </c>
      <c r="B258" s="76">
        <v>43558</v>
      </c>
      <c r="C258" s="61">
        <v>309.06</v>
      </c>
      <c r="D258" s="76">
        <v>43558</v>
      </c>
      <c r="E258" s="61">
        <v>313.13</v>
      </c>
      <c r="F258" s="76">
        <v>43558</v>
      </c>
      <c r="G258" s="61">
        <v>93.08</v>
      </c>
      <c r="H258" s="76">
        <v>43558</v>
      </c>
      <c r="I258" s="59">
        <v>104.8</v>
      </c>
      <c r="J258" s="76">
        <v>43558</v>
      </c>
      <c r="K258" s="59">
        <v>199.2</v>
      </c>
      <c r="L258" s="76">
        <v>43558</v>
      </c>
      <c r="M258" s="59">
        <v>186.09</v>
      </c>
      <c r="N258" s="76">
        <v>43558</v>
      </c>
      <c r="O258" s="59">
        <v>202.1</v>
      </c>
      <c r="P258" s="76">
        <v>43558</v>
      </c>
      <c r="Q258" s="59">
        <v>178.02</v>
      </c>
      <c r="R258" s="53"/>
      <c r="Y258" s="123"/>
      <c r="Z258" s="59"/>
    </row>
    <row r="259" spans="1:26" s="39" customFormat="1" x14ac:dyDescent="0.35">
      <c r="A259" s="133">
        <f t="shared" si="4"/>
        <v>43559</v>
      </c>
      <c r="B259" s="76">
        <v>43559</v>
      </c>
      <c r="C259" s="61">
        <v>309.67</v>
      </c>
      <c r="D259" s="76">
        <v>43559</v>
      </c>
      <c r="E259" s="61">
        <v>313.74</v>
      </c>
      <c r="F259" s="76">
        <v>43559</v>
      </c>
      <c r="G259" s="61">
        <v>92.9</v>
      </c>
      <c r="H259" s="76">
        <v>43559</v>
      </c>
      <c r="I259" s="59">
        <v>105</v>
      </c>
      <c r="J259" s="76">
        <v>43559</v>
      </c>
      <c r="K259" s="59">
        <v>199.23</v>
      </c>
      <c r="L259" s="76">
        <v>43559</v>
      </c>
      <c r="M259" s="59">
        <v>185.97</v>
      </c>
      <c r="N259" s="76">
        <v>43559</v>
      </c>
      <c r="O259" s="59">
        <v>202.71</v>
      </c>
      <c r="P259" s="76">
        <v>43559</v>
      </c>
      <c r="Q259" s="59">
        <v>178.02</v>
      </c>
      <c r="R259" s="53"/>
      <c r="Y259" s="123"/>
      <c r="Z259" s="59"/>
    </row>
    <row r="260" spans="1:26" s="39" customFormat="1" x14ac:dyDescent="0.35">
      <c r="A260" s="133">
        <f t="shared" si="4"/>
        <v>43560</v>
      </c>
      <c r="B260" s="76">
        <v>43560</v>
      </c>
      <c r="C260" s="61">
        <v>306.68</v>
      </c>
      <c r="D260" s="76">
        <v>43560</v>
      </c>
      <c r="E260" s="61">
        <v>310.75</v>
      </c>
      <c r="F260" s="76">
        <v>43560</v>
      </c>
      <c r="G260" s="61">
        <v>92.9</v>
      </c>
      <c r="H260" s="76">
        <v>43560</v>
      </c>
      <c r="I260" s="59">
        <v>105</v>
      </c>
      <c r="J260" s="76">
        <v>43560</v>
      </c>
      <c r="K260" s="59">
        <v>199.23</v>
      </c>
      <c r="L260" s="76">
        <v>43560</v>
      </c>
      <c r="M260" s="59">
        <v>185.97</v>
      </c>
      <c r="N260" s="76">
        <v>43560</v>
      </c>
      <c r="O260" s="59">
        <v>205.88</v>
      </c>
      <c r="P260" s="76">
        <v>43560</v>
      </c>
      <c r="Q260" s="59">
        <v>178.02</v>
      </c>
      <c r="R260" s="53"/>
      <c r="Y260" s="123"/>
      <c r="Z260" s="59"/>
    </row>
    <row r="261" spans="1:26" s="39" customFormat="1" x14ac:dyDescent="0.35">
      <c r="A261" s="133">
        <f t="shared" si="4"/>
        <v>43563</v>
      </c>
      <c r="B261" s="76">
        <v>43563</v>
      </c>
      <c r="C261" s="61">
        <v>307</v>
      </c>
      <c r="D261" s="76">
        <v>43563</v>
      </c>
      <c r="E261" s="61">
        <v>311.07</v>
      </c>
      <c r="F261" s="76">
        <v>43563</v>
      </c>
      <c r="G261" s="61">
        <v>95.3</v>
      </c>
      <c r="H261" s="76">
        <v>43563</v>
      </c>
      <c r="I261" s="61">
        <v>106.3</v>
      </c>
      <c r="J261" s="76">
        <v>43563</v>
      </c>
      <c r="K261" s="61">
        <v>199.23</v>
      </c>
      <c r="L261" s="76">
        <v>43563</v>
      </c>
      <c r="M261" s="61">
        <v>185.97</v>
      </c>
      <c r="N261" s="76">
        <v>43563</v>
      </c>
      <c r="O261" s="61">
        <v>205.17</v>
      </c>
      <c r="P261" s="76">
        <v>43563</v>
      </c>
      <c r="Q261" s="61">
        <v>175.12</v>
      </c>
      <c r="R261" s="53"/>
      <c r="Y261" s="123"/>
      <c r="Z261" s="59"/>
    </row>
    <row r="262" spans="1:26" s="39" customFormat="1" x14ac:dyDescent="0.35">
      <c r="A262" s="133">
        <f t="shared" si="4"/>
        <v>43564</v>
      </c>
      <c r="B262" s="76">
        <v>43564</v>
      </c>
      <c r="C262" s="61">
        <v>304.02999999999997</v>
      </c>
      <c r="D262" s="76">
        <v>43564</v>
      </c>
      <c r="E262" s="61">
        <v>308.10000000000002</v>
      </c>
      <c r="F262" s="76">
        <v>43564</v>
      </c>
      <c r="G262" s="61">
        <v>94.85</v>
      </c>
      <c r="H262" s="76">
        <v>43564</v>
      </c>
      <c r="I262" s="61">
        <v>106.5</v>
      </c>
      <c r="J262" s="76">
        <v>43564</v>
      </c>
      <c r="K262" s="61">
        <v>199.21</v>
      </c>
      <c r="L262" s="76">
        <v>43564</v>
      </c>
      <c r="M262" s="61">
        <v>185.83</v>
      </c>
      <c r="N262" s="76">
        <v>43564</v>
      </c>
      <c r="O262" s="61">
        <v>205.17</v>
      </c>
      <c r="P262" s="76">
        <v>43564</v>
      </c>
      <c r="Q262" s="61">
        <v>175.12</v>
      </c>
      <c r="R262" s="53"/>
      <c r="Y262" s="123"/>
      <c r="Z262" s="59"/>
    </row>
    <row r="263" spans="1:26" s="39" customFormat="1" x14ac:dyDescent="0.35">
      <c r="A263" s="133">
        <f t="shared" si="4"/>
        <v>43565</v>
      </c>
      <c r="B263" s="76">
        <v>43565</v>
      </c>
      <c r="C263" s="61">
        <v>301.89</v>
      </c>
      <c r="D263" s="76">
        <v>43565</v>
      </c>
      <c r="E263" s="61">
        <v>305.95999999999998</v>
      </c>
      <c r="F263" s="76">
        <v>43565</v>
      </c>
      <c r="G263" s="61">
        <v>94.61</v>
      </c>
      <c r="H263" s="76">
        <v>43565</v>
      </c>
      <c r="I263" s="61">
        <v>106.4</v>
      </c>
      <c r="J263" s="76">
        <v>43565</v>
      </c>
      <c r="K263" s="61">
        <v>198.74</v>
      </c>
      <c r="L263" s="76">
        <v>43565</v>
      </c>
      <c r="M263" s="61">
        <v>184.68</v>
      </c>
      <c r="N263" s="76">
        <v>43565</v>
      </c>
      <c r="O263" s="61">
        <v>204.75</v>
      </c>
      <c r="P263" s="76">
        <v>43565</v>
      </c>
      <c r="Q263" s="61">
        <v>175.12</v>
      </c>
      <c r="R263" s="53"/>
      <c r="Y263" s="123"/>
      <c r="Z263" s="59"/>
    </row>
    <row r="264" spans="1:26" s="39" customFormat="1" x14ac:dyDescent="0.35">
      <c r="A264" s="133">
        <f t="shared" si="4"/>
        <v>43566</v>
      </c>
      <c r="B264" s="76">
        <v>43566</v>
      </c>
      <c r="C264" s="61">
        <v>305.27999999999997</v>
      </c>
      <c r="D264" s="76">
        <v>43566</v>
      </c>
      <c r="E264" s="61">
        <v>309.33999999999997</v>
      </c>
      <c r="F264" s="76">
        <v>43566</v>
      </c>
      <c r="G264" s="61">
        <v>95.65</v>
      </c>
      <c r="H264" s="76">
        <v>43566</v>
      </c>
      <c r="I264" s="61">
        <v>107.5</v>
      </c>
      <c r="J264" s="76">
        <v>43566</v>
      </c>
      <c r="K264" s="61">
        <v>198.71</v>
      </c>
      <c r="L264" s="76">
        <v>43566</v>
      </c>
      <c r="M264" s="61">
        <v>184.68</v>
      </c>
      <c r="N264" s="76">
        <v>43566</v>
      </c>
      <c r="O264" s="61">
        <v>202.4</v>
      </c>
      <c r="P264" s="76">
        <v>43566</v>
      </c>
      <c r="Q264" s="61">
        <v>175.12</v>
      </c>
      <c r="R264" s="53"/>
      <c r="Y264" s="123"/>
      <c r="Z264" s="59"/>
    </row>
    <row r="265" spans="1:26" s="39" customFormat="1" x14ac:dyDescent="0.35">
      <c r="A265" s="133">
        <f t="shared" si="4"/>
        <v>43567</v>
      </c>
      <c r="B265" s="76">
        <v>43567</v>
      </c>
      <c r="C265" s="61">
        <v>303.41000000000003</v>
      </c>
      <c r="D265" s="76">
        <v>43567</v>
      </c>
      <c r="E265" s="61">
        <v>307.48</v>
      </c>
      <c r="F265" s="76">
        <v>43567</v>
      </c>
      <c r="G265" s="61">
        <v>96.47</v>
      </c>
      <c r="H265" s="76">
        <v>43567</v>
      </c>
      <c r="I265" s="61">
        <v>109.7</v>
      </c>
      <c r="J265" s="76">
        <v>43567</v>
      </c>
      <c r="K265" s="61">
        <v>199.88</v>
      </c>
      <c r="L265" s="76">
        <v>43567</v>
      </c>
      <c r="M265" s="61">
        <v>184.56</v>
      </c>
      <c r="N265" s="76">
        <v>43567</v>
      </c>
      <c r="O265" s="61">
        <v>205.04</v>
      </c>
      <c r="P265" s="76">
        <v>43567</v>
      </c>
      <c r="Q265" s="61">
        <v>175.12</v>
      </c>
      <c r="R265" s="53"/>
      <c r="Y265" s="123"/>
      <c r="Z265" s="59"/>
    </row>
    <row r="266" spans="1:26" s="39" customFormat="1" x14ac:dyDescent="0.35">
      <c r="A266" s="133">
        <f t="shared" ref="A266:A329" si="5">B266</f>
        <v>43570</v>
      </c>
      <c r="B266" s="76">
        <v>43570</v>
      </c>
      <c r="C266" s="61">
        <v>303.41000000000003</v>
      </c>
      <c r="D266" s="76">
        <v>43570</v>
      </c>
      <c r="E266" s="61">
        <v>307.48</v>
      </c>
      <c r="F266" s="76">
        <v>43570</v>
      </c>
      <c r="G266" s="61">
        <v>95.42</v>
      </c>
      <c r="H266" s="76">
        <v>43570</v>
      </c>
      <c r="I266" s="59">
        <v>109.7</v>
      </c>
      <c r="J266" s="76">
        <v>43570</v>
      </c>
      <c r="K266" s="59">
        <v>200.07</v>
      </c>
      <c r="L266" s="76">
        <v>43570</v>
      </c>
      <c r="M266" s="59">
        <v>184.56</v>
      </c>
      <c r="N266" s="76">
        <v>43570</v>
      </c>
      <c r="O266" s="59">
        <v>205.04</v>
      </c>
      <c r="P266" s="76">
        <v>43570</v>
      </c>
      <c r="Q266" s="59">
        <v>175.07</v>
      </c>
      <c r="R266" s="53"/>
      <c r="Y266" s="123"/>
      <c r="Z266" s="59"/>
    </row>
    <row r="267" spans="1:26" s="39" customFormat="1" x14ac:dyDescent="0.35">
      <c r="A267" s="133">
        <f t="shared" si="5"/>
        <v>43571</v>
      </c>
      <c r="B267" s="76">
        <v>43571</v>
      </c>
      <c r="C267" s="61">
        <v>306.82</v>
      </c>
      <c r="D267" s="76">
        <v>43571</v>
      </c>
      <c r="E267" s="61">
        <v>310.89</v>
      </c>
      <c r="F267" s="76">
        <v>43571</v>
      </c>
      <c r="G267" s="61">
        <v>94.78</v>
      </c>
      <c r="H267" s="76">
        <v>43571</v>
      </c>
      <c r="I267" s="59">
        <v>108.6</v>
      </c>
      <c r="J267" s="76">
        <v>43571</v>
      </c>
      <c r="K267" s="59">
        <v>201.8</v>
      </c>
      <c r="L267" s="76">
        <v>43571</v>
      </c>
      <c r="M267" s="59">
        <v>187.84</v>
      </c>
      <c r="N267" s="76">
        <v>43571</v>
      </c>
      <c r="O267" s="59">
        <v>205.24</v>
      </c>
      <c r="P267" s="76">
        <v>43571</v>
      </c>
      <c r="Q267" s="59">
        <v>175.07</v>
      </c>
      <c r="R267" s="53"/>
      <c r="Y267" s="123"/>
      <c r="Z267" s="59"/>
    </row>
    <row r="268" spans="1:26" s="39" customFormat="1" x14ac:dyDescent="0.35">
      <c r="A268" s="133">
        <f t="shared" si="5"/>
        <v>43572</v>
      </c>
      <c r="B268" s="76">
        <v>43572</v>
      </c>
      <c r="C268" s="61">
        <v>308.19</v>
      </c>
      <c r="D268" s="76">
        <v>43572</v>
      </c>
      <c r="E268" s="61">
        <v>312.26</v>
      </c>
      <c r="F268" s="76">
        <v>43572</v>
      </c>
      <c r="G268" s="61">
        <v>93.23</v>
      </c>
      <c r="H268" s="76">
        <v>43572</v>
      </c>
      <c r="I268" s="59">
        <v>107</v>
      </c>
      <c r="J268" s="76">
        <v>43572</v>
      </c>
      <c r="K268" s="59">
        <v>205.79</v>
      </c>
      <c r="L268" s="76">
        <v>43572</v>
      </c>
      <c r="M268" s="59">
        <v>188.59</v>
      </c>
      <c r="N268" s="76">
        <v>43572</v>
      </c>
      <c r="O268" s="59">
        <v>205.24</v>
      </c>
      <c r="P268" s="76">
        <v>43572</v>
      </c>
      <c r="Q268" s="59">
        <v>175.11</v>
      </c>
      <c r="R268" s="53"/>
      <c r="Y268" s="123"/>
      <c r="Z268" s="59"/>
    </row>
    <row r="269" spans="1:26" s="39" customFormat="1" x14ac:dyDescent="0.35">
      <c r="A269" s="133">
        <f t="shared" si="5"/>
        <v>43573</v>
      </c>
      <c r="B269" s="76">
        <v>43573</v>
      </c>
      <c r="C269" s="61">
        <v>308.19</v>
      </c>
      <c r="D269" s="76">
        <v>43573</v>
      </c>
      <c r="E269" s="61">
        <v>312.26</v>
      </c>
      <c r="F269" s="76">
        <v>43573</v>
      </c>
      <c r="G269" s="61">
        <v>92.09</v>
      </c>
      <c r="H269" s="76">
        <v>43573</v>
      </c>
      <c r="I269" s="59">
        <v>106</v>
      </c>
      <c r="J269" s="76">
        <v>43573</v>
      </c>
      <c r="K269" s="59">
        <v>205.9</v>
      </c>
      <c r="L269" s="76">
        <v>43573</v>
      </c>
      <c r="M269" s="59">
        <v>188.59</v>
      </c>
      <c r="N269" s="76">
        <v>43573</v>
      </c>
      <c r="O269" s="59">
        <v>205.24</v>
      </c>
      <c r="P269" s="76">
        <v>43573</v>
      </c>
      <c r="Q269" s="59">
        <v>175.34</v>
      </c>
      <c r="R269" s="53"/>
      <c r="Y269" s="123"/>
      <c r="Z269" s="59"/>
    </row>
    <row r="270" spans="1:26" s="39" customFormat="1" x14ac:dyDescent="0.35">
      <c r="A270" s="133">
        <f t="shared" si="5"/>
        <v>43574</v>
      </c>
      <c r="B270" s="76">
        <v>43574</v>
      </c>
      <c r="C270" s="61">
        <v>308.19</v>
      </c>
      <c r="D270" s="76">
        <v>43574</v>
      </c>
      <c r="E270" s="61">
        <v>312.26</v>
      </c>
      <c r="F270" s="76">
        <v>43574</v>
      </c>
      <c r="G270" s="61">
        <v>92.09</v>
      </c>
      <c r="H270" s="76">
        <v>43574</v>
      </c>
      <c r="I270" s="59">
        <v>106</v>
      </c>
      <c r="J270" s="76">
        <v>43574</v>
      </c>
      <c r="K270" s="59">
        <v>205.9</v>
      </c>
      <c r="L270" s="76">
        <v>43574</v>
      </c>
      <c r="M270" s="59">
        <v>188.59</v>
      </c>
      <c r="N270" s="76">
        <v>43574</v>
      </c>
      <c r="O270" s="59">
        <v>205.24</v>
      </c>
      <c r="P270" s="76">
        <v>43574</v>
      </c>
      <c r="Q270" s="59">
        <v>175.34</v>
      </c>
      <c r="R270" s="53"/>
      <c r="Y270" s="123"/>
      <c r="Z270" s="59"/>
    </row>
    <row r="271" spans="1:26" s="39" customFormat="1" x14ac:dyDescent="0.35">
      <c r="A271" s="133">
        <f t="shared" si="5"/>
        <v>43577</v>
      </c>
      <c r="B271" s="76">
        <v>43577</v>
      </c>
      <c r="C271" s="61">
        <v>308.19</v>
      </c>
      <c r="D271" s="76">
        <v>43577</v>
      </c>
      <c r="E271" s="61">
        <v>312.26</v>
      </c>
      <c r="F271" s="76">
        <v>43577</v>
      </c>
      <c r="G271" s="61">
        <v>94.48</v>
      </c>
      <c r="H271" s="76">
        <v>43577</v>
      </c>
      <c r="I271" s="59">
        <v>107.8</v>
      </c>
      <c r="J271" s="76">
        <v>43577</v>
      </c>
      <c r="K271" s="59">
        <v>206.08</v>
      </c>
      <c r="L271" s="76">
        <v>43577</v>
      </c>
      <c r="M271" s="59">
        <v>189.71</v>
      </c>
      <c r="N271" s="76">
        <v>43577</v>
      </c>
      <c r="O271" s="59">
        <v>205.24</v>
      </c>
      <c r="P271" s="76">
        <v>43577</v>
      </c>
      <c r="Q271" s="59">
        <v>175.34</v>
      </c>
      <c r="R271" s="53"/>
      <c r="Y271" s="123"/>
      <c r="Z271" s="59"/>
    </row>
    <row r="272" spans="1:26" s="39" customFormat="1" x14ac:dyDescent="0.35">
      <c r="A272" s="133">
        <f t="shared" si="5"/>
        <v>43578</v>
      </c>
      <c r="B272" s="76">
        <v>43578</v>
      </c>
      <c r="C272" s="61">
        <v>308.19</v>
      </c>
      <c r="D272" s="76">
        <v>43578</v>
      </c>
      <c r="E272" s="61">
        <v>312.26</v>
      </c>
      <c r="F272" s="76">
        <v>43578</v>
      </c>
      <c r="G272" s="61">
        <v>94.53</v>
      </c>
      <c r="H272" s="76">
        <v>43578</v>
      </c>
      <c r="I272" s="59">
        <v>108.1</v>
      </c>
      <c r="J272" s="76">
        <v>43578</v>
      </c>
      <c r="K272" s="59">
        <v>206.08</v>
      </c>
      <c r="L272" s="76">
        <v>43578</v>
      </c>
      <c r="M272" s="59">
        <v>193.2</v>
      </c>
      <c r="N272" s="76">
        <v>43578</v>
      </c>
      <c r="O272" s="59">
        <v>201.91</v>
      </c>
      <c r="P272" s="76">
        <v>43578</v>
      </c>
      <c r="Q272" s="59">
        <v>175.34</v>
      </c>
      <c r="R272" s="53"/>
      <c r="Y272" s="123"/>
      <c r="Z272" s="59"/>
    </row>
    <row r="273" spans="1:26" s="39" customFormat="1" x14ac:dyDescent="0.35">
      <c r="A273" s="133">
        <f t="shared" si="5"/>
        <v>43579</v>
      </c>
      <c r="B273" s="76">
        <v>43579</v>
      </c>
      <c r="C273" s="61">
        <v>308.27</v>
      </c>
      <c r="D273" s="76">
        <v>43579</v>
      </c>
      <c r="E273" s="61">
        <v>312.33999999999997</v>
      </c>
      <c r="F273" s="76">
        <v>43579</v>
      </c>
      <c r="G273" s="61">
        <v>93.55</v>
      </c>
      <c r="H273" s="76">
        <v>43579</v>
      </c>
      <c r="I273" s="59">
        <v>107.5</v>
      </c>
      <c r="J273" s="76">
        <v>43579</v>
      </c>
      <c r="K273" s="59">
        <v>205.92</v>
      </c>
      <c r="L273" s="76">
        <v>43579</v>
      </c>
      <c r="M273" s="59">
        <v>193.23</v>
      </c>
      <c r="N273" s="76">
        <v>43579</v>
      </c>
      <c r="O273" s="59">
        <v>202.14</v>
      </c>
      <c r="P273" s="76">
        <v>43579</v>
      </c>
      <c r="Q273" s="59">
        <v>177.22</v>
      </c>
      <c r="R273" s="53"/>
      <c r="Y273" s="123"/>
      <c r="Z273" s="59"/>
    </row>
    <row r="274" spans="1:26" s="39" customFormat="1" x14ac:dyDescent="0.35">
      <c r="A274" s="133">
        <f t="shared" si="5"/>
        <v>43580</v>
      </c>
      <c r="B274" s="76">
        <v>43580</v>
      </c>
      <c r="C274" s="61">
        <v>308.27</v>
      </c>
      <c r="D274" s="76">
        <v>43580</v>
      </c>
      <c r="E274" s="61">
        <v>312.33999999999997</v>
      </c>
      <c r="F274" s="76">
        <v>43580</v>
      </c>
      <c r="G274" s="61">
        <v>93.5</v>
      </c>
      <c r="H274" s="76">
        <v>43580</v>
      </c>
      <c r="I274" s="59">
        <v>107.4</v>
      </c>
      <c r="J274" s="76">
        <v>43580</v>
      </c>
      <c r="K274" s="59">
        <v>205.78</v>
      </c>
      <c r="L274" s="76">
        <v>43580</v>
      </c>
      <c r="M274" s="59">
        <v>193.23</v>
      </c>
      <c r="N274" s="76">
        <v>43580</v>
      </c>
      <c r="O274" s="59">
        <v>203.04</v>
      </c>
      <c r="P274" s="76">
        <v>43580</v>
      </c>
      <c r="Q274" s="59">
        <v>177.22</v>
      </c>
      <c r="R274" s="53"/>
      <c r="Y274" s="123"/>
      <c r="Z274" s="59"/>
    </row>
    <row r="275" spans="1:26" s="39" customFormat="1" x14ac:dyDescent="0.35">
      <c r="A275" s="133">
        <f t="shared" si="5"/>
        <v>43581</v>
      </c>
      <c r="B275" s="76">
        <v>43581</v>
      </c>
      <c r="C275" s="61">
        <v>303.55</v>
      </c>
      <c r="D275" s="76">
        <v>43581</v>
      </c>
      <c r="E275" s="61">
        <v>307.62</v>
      </c>
      <c r="F275" s="76">
        <v>43581</v>
      </c>
      <c r="G275" s="61">
        <v>93.58</v>
      </c>
      <c r="H275" s="76">
        <v>43581</v>
      </c>
      <c r="I275" s="59">
        <v>107.4</v>
      </c>
      <c r="J275" s="76">
        <v>43581</v>
      </c>
      <c r="K275" s="59">
        <v>206.8</v>
      </c>
      <c r="L275" s="76">
        <v>43581</v>
      </c>
      <c r="M275" s="59">
        <v>193.23</v>
      </c>
      <c r="N275" s="76">
        <v>43581</v>
      </c>
      <c r="O275" s="59">
        <v>203.04</v>
      </c>
      <c r="P275" s="76">
        <v>43581</v>
      </c>
      <c r="Q275" s="59">
        <v>177.22</v>
      </c>
      <c r="R275" s="53"/>
      <c r="Y275" s="123"/>
      <c r="Z275" s="59"/>
    </row>
    <row r="276" spans="1:26" s="39" customFormat="1" x14ac:dyDescent="0.35">
      <c r="A276" s="133">
        <f t="shared" si="5"/>
        <v>43584</v>
      </c>
      <c r="B276" s="76">
        <v>43584</v>
      </c>
      <c r="C276" s="61">
        <v>302.45999999999998</v>
      </c>
      <c r="D276" s="76">
        <v>43584</v>
      </c>
      <c r="E276" s="61">
        <v>306.52999999999997</v>
      </c>
      <c r="F276" s="76">
        <v>43584</v>
      </c>
      <c r="G276" s="61">
        <v>94.05</v>
      </c>
      <c r="H276" s="76">
        <v>43584</v>
      </c>
      <c r="I276" s="59">
        <v>109.3</v>
      </c>
      <c r="J276" s="76">
        <v>43584</v>
      </c>
      <c r="K276" s="59">
        <v>204.41</v>
      </c>
      <c r="L276" s="76">
        <v>43584</v>
      </c>
      <c r="M276" s="59">
        <v>193.23</v>
      </c>
      <c r="N276" s="76">
        <v>43584</v>
      </c>
      <c r="O276" s="59">
        <v>202.43</v>
      </c>
      <c r="P276" s="76">
        <v>43584</v>
      </c>
      <c r="Q276" s="59">
        <v>175.6</v>
      </c>
      <c r="R276" s="53"/>
      <c r="Y276" s="123"/>
      <c r="Z276" s="59"/>
    </row>
    <row r="277" spans="1:26" s="39" customFormat="1" x14ac:dyDescent="0.35">
      <c r="A277" s="133">
        <f t="shared" si="5"/>
        <v>43585</v>
      </c>
      <c r="B277" s="76">
        <v>43585</v>
      </c>
      <c r="C277" s="61">
        <v>297.97000000000003</v>
      </c>
      <c r="D277" s="76">
        <v>43585</v>
      </c>
      <c r="E277" s="61">
        <v>302.04000000000002</v>
      </c>
      <c r="F277" s="76">
        <v>43585</v>
      </c>
      <c r="G277" s="61">
        <v>94.17</v>
      </c>
      <c r="H277" s="76">
        <v>43585</v>
      </c>
      <c r="I277" s="59">
        <v>109.8</v>
      </c>
      <c r="J277" s="76">
        <v>43585</v>
      </c>
      <c r="K277" s="59">
        <v>204.41</v>
      </c>
      <c r="L277" s="76">
        <v>43585</v>
      </c>
      <c r="M277" s="59">
        <v>193.23</v>
      </c>
      <c r="N277" s="76">
        <v>43585</v>
      </c>
      <c r="O277" s="59">
        <v>202.43</v>
      </c>
      <c r="P277" s="76">
        <v>43585</v>
      </c>
      <c r="Q277" s="59">
        <v>175.6</v>
      </c>
      <c r="R277" s="53"/>
      <c r="Y277" s="123"/>
      <c r="Z277" s="59"/>
    </row>
    <row r="278" spans="1:26" s="39" customFormat="1" x14ac:dyDescent="0.35">
      <c r="A278" s="133">
        <f t="shared" si="5"/>
        <v>43586</v>
      </c>
      <c r="B278" s="76">
        <v>43586</v>
      </c>
      <c r="C278" s="61">
        <v>297.97000000000003</v>
      </c>
      <c r="D278" s="76">
        <v>43586</v>
      </c>
      <c r="E278" s="61">
        <v>302.04000000000002</v>
      </c>
      <c r="F278" s="76">
        <v>43586</v>
      </c>
      <c r="G278" s="61">
        <v>94.17</v>
      </c>
      <c r="H278" s="76">
        <v>43586</v>
      </c>
      <c r="I278" s="59">
        <v>109.8</v>
      </c>
      <c r="J278" s="76">
        <v>43586</v>
      </c>
      <c r="K278" s="59">
        <v>204.41</v>
      </c>
      <c r="L278" s="76">
        <v>43586</v>
      </c>
      <c r="M278" s="59">
        <v>193.23</v>
      </c>
      <c r="N278" s="76">
        <v>43586</v>
      </c>
      <c r="O278" s="59">
        <v>202.43</v>
      </c>
      <c r="P278" s="76">
        <v>43586</v>
      </c>
      <c r="Q278" s="59">
        <v>175.6</v>
      </c>
      <c r="R278" s="53"/>
      <c r="Y278" s="123"/>
      <c r="Z278" s="59"/>
    </row>
    <row r="279" spans="1:26" s="39" customFormat="1" x14ac:dyDescent="0.35">
      <c r="A279" s="133">
        <f t="shared" si="5"/>
        <v>43587</v>
      </c>
      <c r="B279" s="76">
        <v>43587</v>
      </c>
      <c r="C279" s="61">
        <v>297.8</v>
      </c>
      <c r="D279" s="76">
        <v>43587</v>
      </c>
      <c r="E279" s="61">
        <v>302.64999999999998</v>
      </c>
      <c r="F279" s="76">
        <v>43587</v>
      </c>
      <c r="G279" s="61">
        <v>94.17</v>
      </c>
      <c r="H279" s="76">
        <v>43587</v>
      </c>
      <c r="I279" s="59">
        <v>109.8</v>
      </c>
      <c r="J279" s="76">
        <v>43587</v>
      </c>
      <c r="K279" s="59">
        <v>204.41</v>
      </c>
      <c r="L279" s="76">
        <v>43587</v>
      </c>
      <c r="M279" s="59">
        <v>193.23</v>
      </c>
      <c r="N279" s="76">
        <v>43587</v>
      </c>
      <c r="O279" s="59">
        <v>204.78</v>
      </c>
      <c r="P279" s="76">
        <v>43587</v>
      </c>
      <c r="Q279" s="59">
        <v>180.4</v>
      </c>
      <c r="R279" s="53"/>
      <c r="Y279" s="123"/>
      <c r="Z279" s="59"/>
    </row>
    <row r="280" spans="1:26" s="39" customFormat="1" x14ac:dyDescent="0.35">
      <c r="A280" s="133">
        <f t="shared" si="5"/>
        <v>43588</v>
      </c>
      <c r="B280" s="76">
        <v>43588</v>
      </c>
      <c r="C280" s="61">
        <v>296.04000000000002</v>
      </c>
      <c r="D280" s="76">
        <v>43588</v>
      </c>
      <c r="E280" s="61">
        <v>302.92</v>
      </c>
      <c r="F280" s="76">
        <v>43588</v>
      </c>
      <c r="G280" s="61">
        <v>94.17</v>
      </c>
      <c r="H280" s="76">
        <v>43588</v>
      </c>
      <c r="I280" s="59">
        <v>109.8</v>
      </c>
      <c r="J280" s="76">
        <v>43588</v>
      </c>
      <c r="K280" s="59">
        <v>204.41</v>
      </c>
      <c r="L280" s="76">
        <v>43588</v>
      </c>
      <c r="M280" s="59">
        <v>193.23</v>
      </c>
      <c r="N280" s="76">
        <v>43588</v>
      </c>
      <c r="O280" s="59">
        <v>205.19</v>
      </c>
      <c r="P280" s="76">
        <v>43588</v>
      </c>
      <c r="Q280" s="59">
        <v>180.4</v>
      </c>
      <c r="R280" s="53"/>
      <c r="Y280" s="123"/>
      <c r="Z280" s="59"/>
    </row>
    <row r="281" spans="1:26" s="39" customFormat="1" x14ac:dyDescent="0.35">
      <c r="A281" s="133">
        <f t="shared" si="5"/>
        <v>43591</v>
      </c>
      <c r="B281" s="76">
        <v>43591</v>
      </c>
      <c r="C281" s="61">
        <v>296.04000000000002</v>
      </c>
      <c r="D281" s="76">
        <v>43591</v>
      </c>
      <c r="E281" s="61">
        <v>302.92</v>
      </c>
      <c r="F281" s="76">
        <v>43591</v>
      </c>
      <c r="G281" s="61">
        <v>94.34</v>
      </c>
      <c r="H281" s="76">
        <v>43591</v>
      </c>
      <c r="I281" s="59">
        <v>109.6</v>
      </c>
      <c r="J281" s="76">
        <v>43591</v>
      </c>
      <c r="K281" s="59">
        <v>204.61</v>
      </c>
      <c r="L281" s="76">
        <v>43591</v>
      </c>
      <c r="M281" s="59">
        <v>192.49</v>
      </c>
      <c r="N281" s="76">
        <v>43591</v>
      </c>
      <c r="O281" s="59">
        <v>205.19</v>
      </c>
      <c r="P281" s="76">
        <v>43591</v>
      </c>
      <c r="Q281" s="59">
        <v>180.4</v>
      </c>
      <c r="R281" s="53"/>
      <c r="Y281" s="123"/>
      <c r="Z281" s="59"/>
    </row>
    <row r="282" spans="1:26" s="39" customFormat="1" x14ac:dyDescent="0.35">
      <c r="A282" s="133">
        <f t="shared" si="5"/>
        <v>43592</v>
      </c>
      <c r="B282" s="76">
        <v>43592</v>
      </c>
      <c r="C282" s="61">
        <v>292.58999999999997</v>
      </c>
      <c r="D282" s="76">
        <v>43592</v>
      </c>
      <c r="E282" s="61">
        <v>299.76</v>
      </c>
      <c r="F282" s="76">
        <v>43592</v>
      </c>
      <c r="G282" s="61">
        <v>96.15</v>
      </c>
      <c r="H282" s="76">
        <v>43592</v>
      </c>
      <c r="I282" s="59">
        <v>110.4</v>
      </c>
      <c r="J282" s="76">
        <v>43592</v>
      </c>
      <c r="K282" s="59">
        <v>204.61</v>
      </c>
      <c r="L282" s="76">
        <v>43592</v>
      </c>
      <c r="M282" s="59">
        <v>192.49</v>
      </c>
      <c r="N282" s="76">
        <v>43592</v>
      </c>
      <c r="O282" s="59">
        <v>206.11</v>
      </c>
      <c r="P282" s="76">
        <v>43592</v>
      </c>
      <c r="Q282" s="59">
        <v>180.4</v>
      </c>
      <c r="R282" s="53"/>
      <c r="Y282" s="123"/>
      <c r="Z282" s="59"/>
    </row>
    <row r="283" spans="1:26" s="39" customFormat="1" x14ac:dyDescent="0.35">
      <c r="A283" s="133">
        <f t="shared" si="5"/>
        <v>43593</v>
      </c>
      <c r="B283" s="76">
        <v>43593</v>
      </c>
      <c r="C283" s="61">
        <v>292.58999999999997</v>
      </c>
      <c r="D283" s="76">
        <v>43593</v>
      </c>
      <c r="E283" s="61">
        <v>299.76</v>
      </c>
      <c r="F283" s="76">
        <v>43593</v>
      </c>
      <c r="G283" s="61">
        <v>95.57</v>
      </c>
      <c r="H283" s="76">
        <v>43593</v>
      </c>
      <c r="I283" s="59">
        <v>109.8</v>
      </c>
      <c r="J283" s="76">
        <v>43593</v>
      </c>
      <c r="K283" s="59">
        <v>211.18</v>
      </c>
      <c r="L283" s="76">
        <v>43593</v>
      </c>
      <c r="M283" s="59">
        <v>192.49</v>
      </c>
      <c r="N283" s="76">
        <v>43593</v>
      </c>
      <c r="O283" s="59">
        <v>209.72</v>
      </c>
      <c r="P283" s="76">
        <v>43593</v>
      </c>
      <c r="Q283" s="59">
        <v>180.4</v>
      </c>
      <c r="R283" s="53"/>
      <c r="Y283" s="123"/>
      <c r="Z283" s="59"/>
    </row>
    <row r="284" spans="1:26" s="39" customFormat="1" x14ac:dyDescent="0.35">
      <c r="A284" s="133">
        <f t="shared" si="5"/>
        <v>43594</v>
      </c>
      <c r="B284" s="76">
        <v>43594</v>
      </c>
      <c r="C284" s="61">
        <v>292.58999999999997</v>
      </c>
      <c r="D284" s="76">
        <v>43594</v>
      </c>
      <c r="E284" s="61">
        <v>299.76</v>
      </c>
      <c r="F284" s="76">
        <v>43594</v>
      </c>
      <c r="G284" s="61">
        <v>95.38</v>
      </c>
      <c r="H284" s="76">
        <v>43594</v>
      </c>
      <c r="I284" s="59">
        <v>109.8</v>
      </c>
      <c r="J284" s="76">
        <v>43594</v>
      </c>
      <c r="K284" s="59">
        <v>207.98</v>
      </c>
      <c r="L284" s="76">
        <v>43594</v>
      </c>
      <c r="M284" s="59">
        <v>193.58</v>
      </c>
      <c r="N284" s="76">
        <v>43594</v>
      </c>
      <c r="O284" s="59">
        <v>209.41</v>
      </c>
      <c r="P284" s="76">
        <v>43594</v>
      </c>
      <c r="Q284" s="59">
        <v>180.4</v>
      </c>
      <c r="R284" s="53"/>
      <c r="Y284" s="123"/>
      <c r="Z284" s="59"/>
    </row>
    <row r="285" spans="1:26" s="39" customFormat="1" x14ac:dyDescent="0.35">
      <c r="A285" s="133">
        <f t="shared" si="5"/>
        <v>43595</v>
      </c>
      <c r="B285" s="76">
        <v>43595</v>
      </c>
      <c r="C285" s="61">
        <v>289.83</v>
      </c>
      <c r="D285" s="76">
        <v>43595</v>
      </c>
      <c r="E285" s="61">
        <v>297</v>
      </c>
      <c r="F285" s="76">
        <v>43595</v>
      </c>
      <c r="G285" s="61">
        <v>97.24</v>
      </c>
      <c r="H285" s="76">
        <v>43595</v>
      </c>
      <c r="I285" s="59">
        <v>111.5</v>
      </c>
      <c r="J285" s="76">
        <v>43595</v>
      </c>
      <c r="K285" s="59">
        <v>209.79</v>
      </c>
      <c r="L285" s="76">
        <v>43595</v>
      </c>
      <c r="M285" s="59">
        <v>194.49</v>
      </c>
      <c r="N285" s="76">
        <v>43595</v>
      </c>
      <c r="O285" s="59">
        <v>211.33</v>
      </c>
      <c r="P285" s="76">
        <v>43595</v>
      </c>
      <c r="Q285" s="59">
        <v>180.4</v>
      </c>
      <c r="R285" s="53"/>
      <c r="Y285" s="123"/>
      <c r="Z285" s="59"/>
    </row>
    <row r="286" spans="1:26" s="39" customFormat="1" x14ac:dyDescent="0.35">
      <c r="A286" s="133">
        <f t="shared" si="5"/>
        <v>43598</v>
      </c>
      <c r="B286" s="76">
        <v>43598</v>
      </c>
      <c r="C286" s="61">
        <v>282.83</v>
      </c>
      <c r="D286" s="76">
        <v>43598</v>
      </c>
      <c r="E286" s="61">
        <v>290</v>
      </c>
      <c r="F286" s="76">
        <v>43598</v>
      </c>
      <c r="G286" s="61">
        <v>96.1</v>
      </c>
      <c r="H286" s="76">
        <v>43598</v>
      </c>
      <c r="I286" s="59">
        <v>111.4</v>
      </c>
      <c r="J286" s="76">
        <v>43598</v>
      </c>
      <c r="K286" s="59">
        <v>209.25</v>
      </c>
      <c r="L286" s="76">
        <v>43598</v>
      </c>
      <c r="M286" s="59">
        <v>194.49</v>
      </c>
      <c r="N286" s="76">
        <v>43598</v>
      </c>
      <c r="O286" s="59">
        <v>213.16</v>
      </c>
      <c r="P286" s="76">
        <v>43598</v>
      </c>
      <c r="Q286" s="59">
        <v>180.4</v>
      </c>
      <c r="R286" s="53"/>
      <c r="Y286" s="123"/>
      <c r="Z286" s="59"/>
    </row>
    <row r="287" spans="1:26" s="39" customFormat="1" x14ac:dyDescent="0.35">
      <c r="A287" s="133">
        <f t="shared" si="5"/>
        <v>43599</v>
      </c>
      <c r="B287" s="76">
        <v>43599</v>
      </c>
      <c r="C287" s="61">
        <v>282.83</v>
      </c>
      <c r="D287" s="76">
        <v>43599</v>
      </c>
      <c r="E287" s="61">
        <v>290</v>
      </c>
      <c r="F287" s="76">
        <v>43599</v>
      </c>
      <c r="G287" s="61">
        <v>94.34</v>
      </c>
      <c r="H287" s="76">
        <v>43599</v>
      </c>
      <c r="I287" s="59">
        <v>109.4</v>
      </c>
      <c r="J287" s="76">
        <v>43599</v>
      </c>
      <c r="K287" s="59">
        <v>209.11</v>
      </c>
      <c r="L287" s="76">
        <v>43599</v>
      </c>
      <c r="M287" s="59">
        <v>191.69</v>
      </c>
      <c r="N287" s="76">
        <v>43599</v>
      </c>
      <c r="O287" s="59">
        <v>212.67</v>
      </c>
      <c r="P287" s="76">
        <v>43599</v>
      </c>
      <c r="Q287" s="59">
        <v>179.09</v>
      </c>
      <c r="R287" s="53"/>
      <c r="Y287" s="123"/>
      <c r="Z287" s="59"/>
    </row>
    <row r="288" spans="1:26" s="39" customFormat="1" x14ac:dyDescent="0.35">
      <c r="A288" s="133">
        <f t="shared" si="5"/>
        <v>43600</v>
      </c>
      <c r="B288" s="76">
        <v>43600</v>
      </c>
      <c r="C288" s="61">
        <v>279.77999999999997</v>
      </c>
      <c r="D288" s="76">
        <v>43600</v>
      </c>
      <c r="E288" s="61">
        <v>286.95</v>
      </c>
      <c r="F288" s="76">
        <v>43600</v>
      </c>
      <c r="G288" s="61">
        <v>96.95</v>
      </c>
      <c r="H288" s="76">
        <v>43600</v>
      </c>
      <c r="I288" s="59">
        <v>112.1</v>
      </c>
      <c r="J288" s="76">
        <v>43600</v>
      </c>
      <c r="K288" s="59">
        <v>210.86</v>
      </c>
      <c r="L288" s="76">
        <v>43600</v>
      </c>
      <c r="M288" s="59">
        <v>191.69</v>
      </c>
      <c r="N288" s="76">
        <v>43600</v>
      </c>
      <c r="O288" s="59">
        <v>212.67</v>
      </c>
      <c r="P288" s="76">
        <v>43600</v>
      </c>
      <c r="Q288" s="59">
        <v>179.09</v>
      </c>
      <c r="R288" s="53"/>
      <c r="Y288" s="123"/>
      <c r="Z288" s="59"/>
    </row>
    <row r="289" spans="1:26" s="39" customFormat="1" x14ac:dyDescent="0.35">
      <c r="A289" s="133">
        <f t="shared" si="5"/>
        <v>43601</v>
      </c>
      <c r="B289" s="76">
        <v>43601</v>
      </c>
      <c r="C289" s="61">
        <v>279.77999999999997</v>
      </c>
      <c r="D289" s="76">
        <v>43601</v>
      </c>
      <c r="E289" s="61">
        <v>286.95</v>
      </c>
      <c r="F289" s="76">
        <v>43601</v>
      </c>
      <c r="G289" s="61">
        <v>99.21</v>
      </c>
      <c r="H289" s="76">
        <v>43601</v>
      </c>
      <c r="I289" s="59">
        <v>113.5</v>
      </c>
      <c r="J289" s="76">
        <v>43601</v>
      </c>
      <c r="K289" s="59">
        <v>211.33</v>
      </c>
      <c r="L289" s="76">
        <v>43601</v>
      </c>
      <c r="M289" s="59">
        <v>191.8</v>
      </c>
      <c r="N289" s="76">
        <v>43601</v>
      </c>
      <c r="O289" s="59">
        <v>212.58</v>
      </c>
      <c r="P289" s="76">
        <v>43601</v>
      </c>
      <c r="Q289" s="59">
        <v>179.09</v>
      </c>
      <c r="R289" s="53"/>
      <c r="Y289" s="123"/>
      <c r="Z289" s="59"/>
    </row>
    <row r="290" spans="1:26" s="39" customFormat="1" x14ac:dyDescent="0.35">
      <c r="A290" s="133">
        <f t="shared" si="5"/>
        <v>43602</v>
      </c>
      <c r="B290" s="76">
        <v>43602</v>
      </c>
      <c r="C290" s="61">
        <v>285.86</v>
      </c>
      <c r="D290" s="76">
        <v>43602</v>
      </c>
      <c r="E290" s="61">
        <v>293.02999999999997</v>
      </c>
      <c r="F290" s="76">
        <v>43602</v>
      </c>
      <c r="G290" s="61">
        <v>101.71</v>
      </c>
      <c r="H290" s="76">
        <v>43602</v>
      </c>
      <c r="I290" s="59">
        <v>115.6</v>
      </c>
      <c r="J290" s="76">
        <v>43602</v>
      </c>
      <c r="K290" s="59">
        <v>211.33</v>
      </c>
      <c r="L290" s="76">
        <v>43602</v>
      </c>
      <c r="M290" s="59">
        <v>191.96</v>
      </c>
      <c r="N290" s="76">
        <v>43602</v>
      </c>
      <c r="O290" s="59">
        <v>212.18</v>
      </c>
      <c r="P290" s="76">
        <v>43602</v>
      </c>
      <c r="Q290" s="59">
        <v>179.09</v>
      </c>
      <c r="R290" s="53"/>
      <c r="Y290" s="123"/>
      <c r="Z290" s="59"/>
    </row>
    <row r="291" spans="1:26" s="39" customFormat="1" x14ac:dyDescent="0.35">
      <c r="A291" s="133">
        <f t="shared" si="5"/>
        <v>43605</v>
      </c>
      <c r="B291" s="76">
        <v>43605</v>
      </c>
      <c r="C291" s="61">
        <v>285.86</v>
      </c>
      <c r="D291" s="76">
        <v>43605</v>
      </c>
      <c r="E291" s="61">
        <v>293.02999999999997</v>
      </c>
      <c r="F291" s="76">
        <v>43605</v>
      </c>
      <c r="G291" s="61">
        <v>101.71</v>
      </c>
      <c r="H291" s="76">
        <v>43605</v>
      </c>
      <c r="I291" s="59">
        <v>115.6</v>
      </c>
      <c r="J291" s="76">
        <v>43605</v>
      </c>
      <c r="K291" s="59">
        <v>211.33</v>
      </c>
      <c r="L291" s="76">
        <v>43605</v>
      </c>
      <c r="M291" s="59">
        <v>191.96</v>
      </c>
      <c r="N291" s="76">
        <v>43605</v>
      </c>
      <c r="O291" s="59">
        <v>212.18</v>
      </c>
      <c r="P291" s="76">
        <v>43605</v>
      </c>
      <c r="Q291" s="59">
        <v>179.09</v>
      </c>
      <c r="R291" s="53"/>
      <c r="Y291" s="123"/>
      <c r="Z291" s="59"/>
    </row>
    <row r="292" spans="1:26" s="39" customFormat="1" x14ac:dyDescent="0.35">
      <c r="A292" s="133">
        <f t="shared" si="5"/>
        <v>43606</v>
      </c>
      <c r="B292" s="76">
        <v>43606</v>
      </c>
      <c r="C292" s="61">
        <v>285.86</v>
      </c>
      <c r="D292" s="76">
        <v>43606</v>
      </c>
      <c r="E292" s="61">
        <v>293.02999999999997</v>
      </c>
      <c r="F292" s="76">
        <v>43606</v>
      </c>
      <c r="G292" s="61">
        <v>102.03</v>
      </c>
      <c r="H292" s="76">
        <v>43606</v>
      </c>
      <c r="I292" s="59">
        <v>116.7</v>
      </c>
      <c r="J292" s="76">
        <v>43606</v>
      </c>
      <c r="K292" s="59">
        <v>210.47</v>
      </c>
      <c r="L292" s="76">
        <v>43606</v>
      </c>
      <c r="M292" s="59">
        <v>191.92</v>
      </c>
      <c r="N292" s="76">
        <v>43606</v>
      </c>
      <c r="O292" s="59">
        <v>209.13</v>
      </c>
      <c r="P292" s="76">
        <v>43606</v>
      </c>
      <c r="Q292" s="59">
        <v>179.12</v>
      </c>
      <c r="R292" s="53"/>
      <c r="Y292" s="123"/>
      <c r="Z292" s="59"/>
    </row>
    <row r="293" spans="1:26" s="39" customFormat="1" x14ac:dyDescent="0.35">
      <c r="A293" s="133">
        <f t="shared" si="5"/>
        <v>43607</v>
      </c>
      <c r="B293" s="76">
        <v>43607</v>
      </c>
      <c r="C293" s="61">
        <v>285.86</v>
      </c>
      <c r="D293" s="76">
        <v>43607</v>
      </c>
      <c r="E293" s="61">
        <v>293.02999999999997</v>
      </c>
      <c r="F293" s="76">
        <v>43607</v>
      </c>
      <c r="G293" s="61">
        <v>105.78</v>
      </c>
      <c r="H293" s="76">
        <v>43607</v>
      </c>
      <c r="I293" s="59">
        <v>119.2</v>
      </c>
      <c r="J293" s="76">
        <v>43607</v>
      </c>
      <c r="K293" s="59">
        <v>210.97</v>
      </c>
      <c r="L293" s="76">
        <v>43607</v>
      </c>
      <c r="M293" s="59">
        <v>197.8</v>
      </c>
      <c r="N293" s="76">
        <v>43607</v>
      </c>
      <c r="O293" s="59">
        <v>207.99</v>
      </c>
      <c r="P293" s="76">
        <v>43607</v>
      </c>
      <c r="Q293" s="59">
        <v>179.12</v>
      </c>
      <c r="R293" s="53"/>
      <c r="Y293" s="123"/>
      <c r="Z293" s="59"/>
    </row>
    <row r="294" spans="1:26" s="39" customFormat="1" x14ac:dyDescent="0.35">
      <c r="A294" s="133">
        <f t="shared" si="5"/>
        <v>43608</v>
      </c>
      <c r="B294" s="76">
        <v>43608</v>
      </c>
      <c r="C294" s="61">
        <v>303.33</v>
      </c>
      <c r="D294" s="76">
        <v>43608</v>
      </c>
      <c r="E294" s="61">
        <v>310.5</v>
      </c>
      <c r="F294" s="76">
        <v>43608</v>
      </c>
      <c r="G294" s="61">
        <v>103.79</v>
      </c>
      <c r="H294" s="76">
        <v>43608</v>
      </c>
      <c r="I294" s="59">
        <v>118.5</v>
      </c>
      <c r="J294" s="76">
        <v>43608</v>
      </c>
      <c r="K294" s="59">
        <v>210.97</v>
      </c>
      <c r="L294" s="76">
        <v>43608</v>
      </c>
      <c r="M294" s="59">
        <v>197.35</v>
      </c>
      <c r="N294" s="76">
        <v>43608</v>
      </c>
      <c r="O294" s="59">
        <v>206.56</v>
      </c>
      <c r="P294" s="76">
        <v>43608</v>
      </c>
      <c r="Q294" s="59">
        <v>179.12</v>
      </c>
      <c r="R294" s="53"/>
      <c r="Y294" s="123"/>
      <c r="Z294" s="59"/>
    </row>
    <row r="295" spans="1:26" s="39" customFormat="1" x14ac:dyDescent="0.35">
      <c r="A295" s="133">
        <f t="shared" si="5"/>
        <v>43609</v>
      </c>
      <c r="B295" s="76">
        <v>43609</v>
      </c>
      <c r="C295" s="61">
        <v>307.12</v>
      </c>
      <c r="D295" s="76">
        <v>43609</v>
      </c>
      <c r="E295" s="61">
        <v>314.29000000000002</v>
      </c>
      <c r="F295" s="76">
        <v>43609</v>
      </c>
      <c r="G295" s="61">
        <v>105.32</v>
      </c>
      <c r="H295" s="76">
        <v>43609</v>
      </c>
      <c r="I295" s="59">
        <v>119.3</v>
      </c>
      <c r="J295" s="76">
        <v>43609</v>
      </c>
      <c r="K295" s="59">
        <v>211.87</v>
      </c>
      <c r="L295" s="76">
        <v>43609</v>
      </c>
      <c r="M295" s="59">
        <v>197.54</v>
      </c>
      <c r="N295" s="76">
        <v>43609</v>
      </c>
      <c r="O295" s="59">
        <v>204.04</v>
      </c>
      <c r="P295" s="76">
        <v>43609</v>
      </c>
      <c r="Q295" s="59">
        <v>180</v>
      </c>
      <c r="R295" s="53"/>
      <c r="Y295" s="123"/>
      <c r="Z295" s="59"/>
    </row>
    <row r="296" spans="1:26" s="39" customFormat="1" x14ac:dyDescent="0.35">
      <c r="A296" s="133">
        <f t="shared" si="5"/>
        <v>43612</v>
      </c>
      <c r="B296" s="76">
        <v>43612</v>
      </c>
      <c r="C296" s="61">
        <v>307.12</v>
      </c>
      <c r="D296" s="76">
        <v>43612</v>
      </c>
      <c r="E296" s="61">
        <v>314.29000000000002</v>
      </c>
      <c r="F296" s="76">
        <v>43612</v>
      </c>
      <c r="G296" s="61">
        <v>108.62</v>
      </c>
      <c r="H296" s="76">
        <v>43612</v>
      </c>
      <c r="I296" s="59">
        <v>123.4</v>
      </c>
      <c r="J296" s="76">
        <v>43612</v>
      </c>
      <c r="K296" s="59">
        <v>211.11</v>
      </c>
      <c r="L296" s="76">
        <v>43612</v>
      </c>
      <c r="M296" s="59">
        <v>196.4</v>
      </c>
      <c r="N296" s="76">
        <v>43612</v>
      </c>
      <c r="O296" s="59">
        <v>204.15</v>
      </c>
      <c r="P296" s="76">
        <v>43612</v>
      </c>
      <c r="Q296" s="59">
        <v>180</v>
      </c>
      <c r="R296" s="53"/>
      <c r="Y296" s="123"/>
      <c r="Z296" s="59"/>
    </row>
    <row r="297" spans="1:26" s="39" customFormat="1" x14ac:dyDescent="0.35">
      <c r="A297" s="133">
        <f t="shared" si="5"/>
        <v>43613</v>
      </c>
      <c r="B297" s="76">
        <v>43613</v>
      </c>
      <c r="C297" s="61">
        <v>309.22000000000003</v>
      </c>
      <c r="D297" s="76">
        <v>43613</v>
      </c>
      <c r="E297" s="61">
        <v>316.39</v>
      </c>
      <c r="F297" s="76">
        <v>43613</v>
      </c>
      <c r="G297" s="61">
        <v>106.11</v>
      </c>
      <c r="H297" s="76">
        <v>43613</v>
      </c>
      <c r="I297" s="59">
        <v>121.6</v>
      </c>
      <c r="J297" s="76">
        <v>43613</v>
      </c>
      <c r="K297" s="59">
        <v>211.11</v>
      </c>
      <c r="L297" s="76">
        <v>43613</v>
      </c>
      <c r="M297" s="59">
        <v>195.46</v>
      </c>
      <c r="N297" s="76">
        <v>43613</v>
      </c>
      <c r="O297" s="59">
        <v>202.58</v>
      </c>
      <c r="P297" s="76">
        <v>43613</v>
      </c>
      <c r="Q297" s="59">
        <v>184</v>
      </c>
      <c r="R297" s="53"/>
      <c r="Y297" s="123"/>
      <c r="Z297" s="59"/>
    </row>
    <row r="298" spans="1:26" s="39" customFormat="1" x14ac:dyDescent="0.35">
      <c r="A298" s="133">
        <f t="shared" si="5"/>
        <v>43614</v>
      </c>
      <c r="B298" s="76">
        <v>43614</v>
      </c>
      <c r="C298" s="61">
        <v>303.25</v>
      </c>
      <c r="D298" s="76">
        <v>43614</v>
      </c>
      <c r="E298" s="61">
        <v>310.42</v>
      </c>
      <c r="F298" s="76">
        <v>43614</v>
      </c>
      <c r="G298" s="61">
        <v>106.18</v>
      </c>
      <c r="H298" s="76">
        <v>43614</v>
      </c>
      <c r="I298" s="59">
        <v>121.2</v>
      </c>
      <c r="J298" s="76">
        <v>43614</v>
      </c>
      <c r="K298" s="59">
        <v>210.31</v>
      </c>
      <c r="L298" s="76">
        <v>43614</v>
      </c>
      <c r="M298" s="59">
        <v>195.38</v>
      </c>
      <c r="N298" s="76">
        <v>43614</v>
      </c>
      <c r="O298" s="59">
        <v>201.9</v>
      </c>
      <c r="P298" s="76">
        <v>43614</v>
      </c>
      <c r="Q298" s="59">
        <v>183.83</v>
      </c>
      <c r="R298" s="53"/>
      <c r="Y298" s="123"/>
      <c r="Z298" s="59"/>
    </row>
    <row r="299" spans="1:26" s="39" customFormat="1" x14ac:dyDescent="0.35">
      <c r="A299" s="133">
        <f t="shared" si="5"/>
        <v>43615</v>
      </c>
      <c r="B299" s="76">
        <v>43615</v>
      </c>
      <c r="C299" s="61">
        <v>303.25</v>
      </c>
      <c r="D299" s="76">
        <v>43615</v>
      </c>
      <c r="E299" s="61">
        <v>310.42</v>
      </c>
      <c r="F299" s="76">
        <v>43615</v>
      </c>
      <c r="G299" s="61">
        <v>103.87</v>
      </c>
      <c r="H299" s="76">
        <v>43615</v>
      </c>
      <c r="I299" s="59">
        <v>119</v>
      </c>
      <c r="J299" s="76">
        <v>43615</v>
      </c>
      <c r="K299" s="59">
        <v>208.33</v>
      </c>
      <c r="L299" s="76">
        <v>43615</v>
      </c>
      <c r="M299" s="59">
        <v>194.9</v>
      </c>
      <c r="N299" s="76">
        <v>43615</v>
      </c>
      <c r="O299" s="59">
        <v>201.59</v>
      </c>
      <c r="P299" s="76">
        <v>43615</v>
      </c>
      <c r="Q299" s="59">
        <v>186.33</v>
      </c>
      <c r="R299" s="53"/>
      <c r="Y299" s="123"/>
      <c r="Z299" s="59"/>
    </row>
    <row r="300" spans="1:26" s="39" customFormat="1" x14ac:dyDescent="0.35">
      <c r="A300" s="133">
        <f t="shared" si="5"/>
        <v>43616</v>
      </c>
      <c r="B300" s="76">
        <v>43616</v>
      </c>
      <c r="C300" s="61">
        <v>303.25</v>
      </c>
      <c r="D300" s="76">
        <v>43616</v>
      </c>
      <c r="E300" s="61">
        <v>310.42</v>
      </c>
      <c r="F300" s="76">
        <v>43616</v>
      </c>
      <c r="G300" s="61">
        <v>101.6</v>
      </c>
      <c r="H300" s="76">
        <v>43616</v>
      </c>
      <c r="I300" s="59">
        <v>117.7</v>
      </c>
      <c r="J300" s="76">
        <v>43616</v>
      </c>
      <c r="K300" s="59">
        <v>207.48</v>
      </c>
      <c r="L300" s="76">
        <v>43616</v>
      </c>
      <c r="M300" s="59">
        <v>195.02</v>
      </c>
      <c r="N300" s="76">
        <v>43616</v>
      </c>
      <c r="O300" s="59">
        <v>201.59</v>
      </c>
      <c r="P300" s="76">
        <v>43616</v>
      </c>
      <c r="Q300" s="59">
        <v>183.91</v>
      </c>
      <c r="R300" s="53"/>
      <c r="Y300" s="123"/>
      <c r="Z300" s="59"/>
    </row>
    <row r="301" spans="1:26" s="39" customFormat="1" x14ac:dyDescent="0.35">
      <c r="A301" s="133">
        <f t="shared" si="5"/>
        <v>43619</v>
      </c>
      <c r="B301" s="76">
        <v>43619</v>
      </c>
      <c r="C301" s="61">
        <v>303.25</v>
      </c>
      <c r="D301" s="76">
        <v>43619</v>
      </c>
      <c r="E301" s="61">
        <v>310.42</v>
      </c>
      <c r="F301" s="76">
        <v>43619</v>
      </c>
      <c r="G301" s="61">
        <v>99.12</v>
      </c>
      <c r="H301" s="76">
        <v>43619</v>
      </c>
      <c r="I301" s="59">
        <v>114.1</v>
      </c>
      <c r="J301" s="76">
        <v>43619</v>
      </c>
      <c r="K301" s="59">
        <v>206.36</v>
      </c>
      <c r="L301" s="76">
        <v>43619</v>
      </c>
      <c r="M301" s="59">
        <v>194.8</v>
      </c>
      <c r="N301" s="76">
        <v>43619</v>
      </c>
      <c r="O301" s="59">
        <v>201.59</v>
      </c>
      <c r="P301" s="76">
        <v>43619</v>
      </c>
      <c r="Q301" s="59">
        <v>183.91</v>
      </c>
      <c r="R301" s="53"/>
      <c r="Y301" s="123"/>
      <c r="Z301" s="59"/>
    </row>
    <row r="302" spans="1:26" s="39" customFormat="1" x14ac:dyDescent="0.35">
      <c r="A302" s="133">
        <f t="shared" si="5"/>
        <v>43620</v>
      </c>
      <c r="B302" s="76">
        <v>43620</v>
      </c>
      <c r="C302" s="61">
        <v>303.25</v>
      </c>
      <c r="D302" s="76">
        <v>43620</v>
      </c>
      <c r="E302" s="61">
        <v>310.42</v>
      </c>
      <c r="F302" s="76">
        <v>43620</v>
      </c>
      <c r="G302" s="61">
        <v>100.38</v>
      </c>
      <c r="H302" s="76">
        <v>43620</v>
      </c>
      <c r="I302" s="59">
        <v>115.4</v>
      </c>
      <c r="J302" s="76">
        <v>43620</v>
      </c>
      <c r="K302" s="59">
        <v>206.33</v>
      </c>
      <c r="L302" s="76">
        <v>43620</v>
      </c>
      <c r="M302" s="59">
        <v>193.69</v>
      </c>
      <c r="N302" s="76">
        <v>43620</v>
      </c>
      <c r="O302" s="59">
        <v>201.3</v>
      </c>
      <c r="P302" s="76">
        <v>43620</v>
      </c>
      <c r="Q302" s="59">
        <v>183.91</v>
      </c>
      <c r="R302" s="53"/>
      <c r="Y302" s="123"/>
      <c r="Z302" s="59"/>
    </row>
    <row r="303" spans="1:26" s="39" customFormat="1" x14ac:dyDescent="0.35">
      <c r="A303" s="133">
        <f t="shared" si="5"/>
        <v>43621</v>
      </c>
      <c r="B303" s="76">
        <v>43621</v>
      </c>
      <c r="C303" s="61">
        <v>303.25</v>
      </c>
      <c r="D303" s="76">
        <v>43621</v>
      </c>
      <c r="E303" s="61">
        <v>310.42</v>
      </c>
      <c r="F303" s="76">
        <v>43621</v>
      </c>
      <c r="G303" s="61">
        <v>100.38</v>
      </c>
      <c r="H303" s="76">
        <v>43621</v>
      </c>
      <c r="I303" s="59">
        <v>115.4</v>
      </c>
      <c r="J303" s="76">
        <v>43621</v>
      </c>
      <c r="K303" s="59">
        <v>206.33</v>
      </c>
      <c r="L303" s="76">
        <v>43621</v>
      </c>
      <c r="M303" s="59">
        <v>193.69</v>
      </c>
      <c r="N303" s="76">
        <v>43621</v>
      </c>
      <c r="O303" s="59">
        <v>201.3</v>
      </c>
      <c r="P303" s="76">
        <v>43621</v>
      </c>
      <c r="Q303" s="59">
        <v>183.91</v>
      </c>
      <c r="R303" s="53"/>
      <c r="Y303" s="123"/>
      <c r="Z303" s="59"/>
    </row>
    <row r="304" spans="1:26" s="39" customFormat="1" x14ac:dyDescent="0.35">
      <c r="A304" s="133">
        <f t="shared" si="5"/>
        <v>43622</v>
      </c>
      <c r="B304" s="76">
        <v>43622</v>
      </c>
      <c r="C304" s="61">
        <v>303.25</v>
      </c>
      <c r="D304" s="76">
        <v>43622</v>
      </c>
      <c r="E304" s="61">
        <v>310.42</v>
      </c>
      <c r="F304" s="76">
        <v>43622</v>
      </c>
      <c r="G304" s="61">
        <v>100.6</v>
      </c>
      <c r="H304" s="76">
        <v>43622</v>
      </c>
      <c r="I304" s="59">
        <v>115.3</v>
      </c>
      <c r="J304" s="76">
        <v>43622</v>
      </c>
      <c r="K304" s="59">
        <v>202.99</v>
      </c>
      <c r="L304" s="76">
        <v>43622</v>
      </c>
      <c r="M304" s="59">
        <v>191.94</v>
      </c>
      <c r="N304" s="76">
        <v>43622</v>
      </c>
      <c r="O304" s="59">
        <v>201.04</v>
      </c>
      <c r="P304" s="76">
        <v>43622</v>
      </c>
      <c r="Q304" s="59">
        <v>183.91</v>
      </c>
      <c r="R304" s="53"/>
      <c r="Y304" s="123"/>
      <c r="Z304" s="59"/>
    </row>
    <row r="305" spans="1:26" s="39" customFormat="1" x14ac:dyDescent="0.35">
      <c r="A305" s="133">
        <f t="shared" si="5"/>
        <v>43623</v>
      </c>
      <c r="B305" s="76">
        <v>43623</v>
      </c>
      <c r="C305" s="61">
        <v>303.25</v>
      </c>
      <c r="D305" s="76">
        <v>43623</v>
      </c>
      <c r="E305" s="61">
        <v>310.42</v>
      </c>
      <c r="F305" s="76">
        <v>43623</v>
      </c>
      <c r="G305" s="61">
        <v>100.6</v>
      </c>
      <c r="H305" s="76">
        <v>43623</v>
      </c>
      <c r="I305" s="59">
        <v>115.3</v>
      </c>
      <c r="J305" s="76">
        <v>43623</v>
      </c>
      <c r="K305" s="59">
        <v>202.99</v>
      </c>
      <c r="L305" s="76">
        <v>43623</v>
      </c>
      <c r="M305" s="59">
        <v>191.94</v>
      </c>
      <c r="N305" s="76">
        <v>43623</v>
      </c>
      <c r="O305" s="59">
        <v>200</v>
      </c>
      <c r="P305" s="76">
        <v>43623</v>
      </c>
      <c r="Q305" s="59">
        <v>182</v>
      </c>
      <c r="R305" s="53"/>
      <c r="Y305" s="123"/>
      <c r="Z305" s="59"/>
    </row>
    <row r="306" spans="1:26" s="39" customFormat="1" x14ac:dyDescent="0.35">
      <c r="A306" s="133">
        <f t="shared" si="5"/>
        <v>43626</v>
      </c>
      <c r="B306" s="76">
        <v>43626</v>
      </c>
      <c r="C306" s="61">
        <v>292.42</v>
      </c>
      <c r="D306" s="76">
        <v>43626</v>
      </c>
      <c r="E306" s="61">
        <v>297.88</v>
      </c>
      <c r="F306" s="76">
        <v>43626</v>
      </c>
      <c r="G306" s="61">
        <v>101.51</v>
      </c>
      <c r="H306" s="76">
        <v>43626</v>
      </c>
      <c r="I306" s="59">
        <v>116.1</v>
      </c>
      <c r="J306" s="76">
        <v>43626</v>
      </c>
      <c r="K306" s="59">
        <v>202.99</v>
      </c>
      <c r="L306" s="76">
        <v>43626</v>
      </c>
      <c r="M306" s="59">
        <v>191.83</v>
      </c>
      <c r="N306" s="76">
        <v>43626</v>
      </c>
      <c r="O306" s="59">
        <v>200</v>
      </c>
      <c r="P306" s="76">
        <v>43626</v>
      </c>
      <c r="Q306" s="59">
        <v>182</v>
      </c>
      <c r="R306" s="53"/>
      <c r="Y306" s="123"/>
      <c r="Z306" s="59"/>
    </row>
    <row r="307" spans="1:26" s="39" customFormat="1" x14ac:dyDescent="0.35">
      <c r="A307" s="133">
        <f t="shared" si="5"/>
        <v>43627</v>
      </c>
      <c r="B307" s="76">
        <v>43627</v>
      </c>
      <c r="C307" s="61">
        <v>292.42</v>
      </c>
      <c r="D307" s="76">
        <v>43627</v>
      </c>
      <c r="E307" s="61">
        <v>297.88</v>
      </c>
      <c r="F307" s="76">
        <v>43627</v>
      </c>
      <c r="G307" s="61">
        <v>106.61</v>
      </c>
      <c r="H307" s="76">
        <v>43627</v>
      </c>
      <c r="I307" s="59">
        <v>119.6</v>
      </c>
      <c r="J307" s="76">
        <v>43627</v>
      </c>
      <c r="K307" s="59">
        <v>202.99</v>
      </c>
      <c r="L307" s="76">
        <v>43627</v>
      </c>
      <c r="M307" s="59">
        <v>191.81</v>
      </c>
      <c r="N307" s="76">
        <v>43627</v>
      </c>
      <c r="O307" s="59">
        <v>199.48</v>
      </c>
      <c r="P307" s="76">
        <v>43627</v>
      </c>
      <c r="Q307" s="59">
        <v>179.09</v>
      </c>
      <c r="R307" s="53"/>
      <c r="Y307" s="123"/>
      <c r="Z307" s="59"/>
    </row>
    <row r="308" spans="1:26" s="39" customFormat="1" x14ac:dyDescent="0.35">
      <c r="A308" s="133">
        <f t="shared" si="5"/>
        <v>43628</v>
      </c>
      <c r="B308" s="76">
        <v>43628</v>
      </c>
      <c r="C308" s="61">
        <v>287.76</v>
      </c>
      <c r="D308" s="76">
        <v>43628</v>
      </c>
      <c r="E308" s="61">
        <v>293.22000000000003</v>
      </c>
      <c r="F308" s="76">
        <v>43628</v>
      </c>
      <c r="G308" s="61">
        <v>106.6</v>
      </c>
      <c r="H308" s="76">
        <v>43628</v>
      </c>
      <c r="I308" s="59">
        <v>121</v>
      </c>
      <c r="J308" s="76">
        <v>43628</v>
      </c>
      <c r="K308" s="59">
        <v>202.29</v>
      </c>
      <c r="L308" s="76">
        <v>43628</v>
      </c>
      <c r="M308" s="59">
        <v>191</v>
      </c>
      <c r="N308" s="76">
        <v>43628</v>
      </c>
      <c r="O308" s="59">
        <v>199.48</v>
      </c>
      <c r="P308" s="76">
        <v>43628</v>
      </c>
      <c r="Q308" s="59">
        <v>179.09</v>
      </c>
      <c r="R308" s="53"/>
      <c r="Y308" s="123"/>
      <c r="Z308" s="59"/>
    </row>
    <row r="309" spans="1:26" s="39" customFormat="1" x14ac:dyDescent="0.35">
      <c r="A309" s="133">
        <f t="shared" si="5"/>
        <v>43629</v>
      </c>
      <c r="B309" s="76">
        <v>43629</v>
      </c>
      <c r="C309" s="61">
        <v>289.41000000000003</v>
      </c>
      <c r="D309" s="76">
        <v>43629</v>
      </c>
      <c r="E309" s="61">
        <v>294.87</v>
      </c>
      <c r="F309" s="76">
        <v>43629</v>
      </c>
      <c r="G309" s="61">
        <v>110.16</v>
      </c>
      <c r="H309" s="76">
        <v>43629</v>
      </c>
      <c r="I309" s="59">
        <v>124.5</v>
      </c>
      <c r="J309" s="76">
        <v>43629</v>
      </c>
      <c r="K309" s="59">
        <v>203.49</v>
      </c>
      <c r="L309" s="76">
        <v>43629</v>
      </c>
      <c r="M309" s="59">
        <v>191</v>
      </c>
      <c r="N309" s="76">
        <v>43629</v>
      </c>
      <c r="O309" s="59">
        <v>195.64</v>
      </c>
      <c r="P309" s="76">
        <v>43629</v>
      </c>
      <c r="Q309" s="59">
        <v>179.94</v>
      </c>
      <c r="R309" s="53"/>
      <c r="Y309" s="123"/>
      <c r="Z309" s="59"/>
    </row>
    <row r="310" spans="1:26" s="39" customFormat="1" x14ac:dyDescent="0.35">
      <c r="A310" s="133">
        <f t="shared" si="5"/>
        <v>43630</v>
      </c>
      <c r="B310" s="76">
        <v>43630</v>
      </c>
      <c r="C310" s="61">
        <v>283.64999999999998</v>
      </c>
      <c r="D310" s="76">
        <v>43630</v>
      </c>
      <c r="E310" s="61">
        <v>289.10000000000002</v>
      </c>
      <c r="F310" s="76">
        <v>43630</v>
      </c>
      <c r="G310" s="61">
        <v>110.3</v>
      </c>
      <c r="H310" s="76">
        <v>43630</v>
      </c>
      <c r="I310" s="59">
        <v>123.7</v>
      </c>
      <c r="J310" s="76">
        <v>43630</v>
      </c>
      <c r="K310" s="59">
        <v>203.51</v>
      </c>
      <c r="L310" s="76">
        <v>43630</v>
      </c>
      <c r="M310" s="59">
        <v>191</v>
      </c>
      <c r="N310" s="76">
        <v>43630</v>
      </c>
      <c r="O310" s="59">
        <v>195.64</v>
      </c>
      <c r="P310" s="76">
        <v>43630</v>
      </c>
      <c r="Q310" s="59">
        <v>179.94</v>
      </c>
      <c r="R310" s="53"/>
      <c r="Y310" s="123"/>
      <c r="Z310" s="59"/>
    </row>
    <row r="311" spans="1:26" s="39" customFormat="1" x14ac:dyDescent="0.35">
      <c r="A311" s="133">
        <f t="shared" si="5"/>
        <v>43633</v>
      </c>
      <c r="B311" s="76">
        <v>43633</v>
      </c>
      <c r="C311" s="61">
        <v>278.52999999999997</v>
      </c>
      <c r="D311" s="76">
        <v>43633</v>
      </c>
      <c r="E311" s="61">
        <v>283.98</v>
      </c>
      <c r="F311" s="76">
        <v>43633</v>
      </c>
      <c r="G311" s="61">
        <v>108.21</v>
      </c>
      <c r="H311" s="76">
        <v>43633</v>
      </c>
      <c r="I311" s="59">
        <v>121.7</v>
      </c>
      <c r="J311" s="76">
        <v>43633</v>
      </c>
      <c r="K311" s="59">
        <v>203.99</v>
      </c>
      <c r="L311" s="76">
        <v>43633</v>
      </c>
      <c r="M311" s="59">
        <v>191.34</v>
      </c>
      <c r="N311" s="76">
        <v>43633</v>
      </c>
      <c r="O311" s="59">
        <v>195.64</v>
      </c>
      <c r="P311" s="76">
        <v>43633</v>
      </c>
      <c r="Q311" s="59">
        <v>179.94</v>
      </c>
      <c r="R311" s="53"/>
      <c r="Y311" s="123"/>
      <c r="Z311" s="59"/>
    </row>
    <row r="312" spans="1:26" s="39" customFormat="1" x14ac:dyDescent="0.35">
      <c r="A312" s="133">
        <f t="shared" si="5"/>
        <v>43634</v>
      </c>
      <c r="B312" s="76">
        <v>43634</v>
      </c>
      <c r="C312" s="61">
        <v>278.52999999999997</v>
      </c>
      <c r="D312" s="76">
        <v>43634</v>
      </c>
      <c r="E312" s="61">
        <v>283.98</v>
      </c>
      <c r="F312" s="76">
        <v>43634</v>
      </c>
      <c r="G312" s="61">
        <v>112.28</v>
      </c>
      <c r="H312" s="76">
        <v>43634</v>
      </c>
      <c r="I312" s="59">
        <v>123.3</v>
      </c>
      <c r="J312" s="76">
        <v>43634</v>
      </c>
      <c r="K312" s="59">
        <v>205.1</v>
      </c>
      <c r="L312" s="76">
        <v>43634</v>
      </c>
      <c r="M312" s="59">
        <v>190.36</v>
      </c>
      <c r="N312" s="76">
        <v>43634</v>
      </c>
      <c r="O312" s="59">
        <v>195.2</v>
      </c>
      <c r="P312" s="76">
        <v>43634</v>
      </c>
      <c r="Q312" s="59">
        <v>179.94</v>
      </c>
      <c r="R312" s="53"/>
      <c r="Y312" s="123"/>
      <c r="Z312" s="59"/>
    </row>
    <row r="313" spans="1:26" s="39" customFormat="1" x14ac:dyDescent="0.35">
      <c r="A313" s="133">
        <f t="shared" si="5"/>
        <v>43635</v>
      </c>
      <c r="B313" s="76">
        <v>43635</v>
      </c>
      <c r="C313" s="61">
        <v>273.10000000000002</v>
      </c>
      <c r="D313" s="76">
        <v>43635</v>
      </c>
      <c r="E313" s="61">
        <v>278.56</v>
      </c>
      <c r="F313" s="76">
        <v>43635</v>
      </c>
      <c r="G313" s="61">
        <v>114.08</v>
      </c>
      <c r="H313" s="76">
        <v>43635</v>
      </c>
      <c r="I313" s="59">
        <v>125.2</v>
      </c>
      <c r="J313" s="76">
        <v>43635</v>
      </c>
      <c r="K313" s="59">
        <v>204.66</v>
      </c>
      <c r="L313" s="76">
        <v>43635</v>
      </c>
      <c r="M313" s="59">
        <v>190.36</v>
      </c>
      <c r="N313" s="76">
        <v>43635</v>
      </c>
      <c r="O313" s="59">
        <v>195.09</v>
      </c>
      <c r="P313" s="76">
        <v>43635</v>
      </c>
      <c r="Q313" s="59">
        <v>179.94</v>
      </c>
      <c r="R313" s="53"/>
      <c r="Y313" s="123"/>
      <c r="Z313" s="59"/>
    </row>
    <row r="314" spans="1:26" s="39" customFormat="1" x14ac:dyDescent="0.35">
      <c r="A314" s="133">
        <f t="shared" si="5"/>
        <v>43636</v>
      </c>
      <c r="B314" s="76">
        <v>43636</v>
      </c>
      <c r="C314" s="61">
        <v>273.10000000000002</v>
      </c>
      <c r="D314" s="76">
        <v>43636</v>
      </c>
      <c r="E314" s="61">
        <v>278.56</v>
      </c>
      <c r="F314" s="76">
        <v>43636</v>
      </c>
      <c r="G314" s="61">
        <v>117.25</v>
      </c>
      <c r="H314" s="76">
        <v>43636</v>
      </c>
      <c r="I314" s="59">
        <v>127.3</v>
      </c>
      <c r="J314" s="76">
        <v>43636</v>
      </c>
      <c r="K314" s="59">
        <v>201.2</v>
      </c>
      <c r="L314" s="76">
        <v>43636</v>
      </c>
      <c r="M314" s="59">
        <v>188.3</v>
      </c>
      <c r="N314" s="76">
        <v>43636</v>
      </c>
      <c r="O314" s="59">
        <v>195.09</v>
      </c>
      <c r="P314" s="76">
        <v>43636</v>
      </c>
      <c r="Q314" s="59">
        <v>179.94</v>
      </c>
      <c r="R314" s="53"/>
      <c r="Y314" s="123"/>
      <c r="Z314" s="59"/>
    </row>
    <row r="315" spans="1:26" s="39" customFormat="1" x14ac:dyDescent="0.35">
      <c r="A315" s="133">
        <f t="shared" si="5"/>
        <v>43637</v>
      </c>
      <c r="B315" s="76">
        <v>43637</v>
      </c>
      <c r="C315" s="61">
        <v>273.10000000000002</v>
      </c>
      <c r="D315" s="76">
        <v>43637</v>
      </c>
      <c r="E315" s="61">
        <v>278.56</v>
      </c>
      <c r="F315" s="76">
        <v>43637</v>
      </c>
      <c r="G315" s="61">
        <v>116.98</v>
      </c>
      <c r="H315" s="76">
        <v>43637</v>
      </c>
      <c r="I315" s="59">
        <v>127.8</v>
      </c>
      <c r="J315" s="76">
        <v>43637</v>
      </c>
      <c r="K315" s="59">
        <v>201.2</v>
      </c>
      <c r="L315" s="76">
        <v>43637</v>
      </c>
      <c r="M315" s="59">
        <v>188.3</v>
      </c>
      <c r="N315" s="76">
        <v>43637</v>
      </c>
      <c r="O315" s="59">
        <v>194.57</v>
      </c>
      <c r="P315" s="76">
        <v>43637</v>
      </c>
      <c r="Q315" s="59">
        <v>179.94</v>
      </c>
      <c r="R315" s="53"/>
      <c r="Y315" s="123"/>
      <c r="Z315" s="59"/>
    </row>
    <row r="316" spans="1:26" s="39" customFormat="1" x14ac:dyDescent="0.35">
      <c r="A316" s="133">
        <f t="shared" si="5"/>
        <v>43640</v>
      </c>
      <c r="B316" s="76">
        <v>43640</v>
      </c>
      <c r="C316" s="61">
        <v>273.88</v>
      </c>
      <c r="D316" s="76">
        <v>43640</v>
      </c>
      <c r="E316" s="61">
        <v>279.33999999999997</v>
      </c>
      <c r="F316" s="76">
        <v>43640</v>
      </c>
      <c r="G316" s="61">
        <v>116.77</v>
      </c>
      <c r="H316" s="76">
        <v>43640</v>
      </c>
      <c r="I316" s="59">
        <v>127</v>
      </c>
      <c r="J316" s="76">
        <v>43640</v>
      </c>
      <c r="K316" s="59">
        <v>200.36</v>
      </c>
      <c r="L316" s="76">
        <v>43640</v>
      </c>
      <c r="M316" s="59">
        <v>188.24</v>
      </c>
      <c r="N316" s="76">
        <v>43640</v>
      </c>
      <c r="O316" s="59">
        <v>194.57</v>
      </c>
      <c r="P316" s="76">
        <v>43640</v>
      </c>
      <c r="Q316" s="59">
        <v>178.13</v>
      </c>
      <c r="R316" s="53"/>
      <c r="Y316" s="123"/>
      <c r="Z316" s="59"/>
    </row>
    <row r="317" spans="1:26" s="39" customFormat="1" x14ac:dyDescent="0.35">
      <c r="A317" s="133">
        <f t="shared" si="5"/>
        <v>43641</v>
      </c>
      <c r="B317" s="76">
        <v>43641</v>
      </c>
      <c r="C317" s="61">
        <v>273.88</v>
      </c>
      <c r="D317" s="76">
        <v>43641</v>
      </c>
      <c r="E317" s="61">
        <v>279.33999999999997</v>
      </c>
      <c r="F317" s="76">
        <v>43641</v>
      </c>
      <c r="G317" s="61">
        <v>114.46</v>
      </c>
      <c r="H317" s="76">
        <v>43641</v>
      </c>
      <c r="I317" s="59">
        <v>124.9</v>
      </c>
      <c r="J317" s="76">
        <v>43641</v>
      </c>
      <c r="K317" s="59">
        <v>199.75</v>
      </c>
      <c r="L317" s="76">
        <v>43641</v>
      </c>
      <c r="M317" s="59">
        <v>188.24</v>
      </c>
      <c r="N317" s="76">
        <v>43641</v>
      </c>
      <c r="O317" s="59">
        <v>193.91</v>
      </c>
      <c r="P317" s="76">
        <v>43641</v>
      </c>
      <c r="Q317" s="59">
        <v>177.63</v>
      </c>
      <c r="R317" s="53"/>
      <c r="Y317" s="123"/>
      <c r="Z317" s="59"/>
    </row>
    <row r="318" spans="1:26" s="39" customFormat="1" x14ac:dyDescent="0.35">
      <c r="A318" s="133">
        <f t="shared" si="5"/>
        <v>43642</v>
      </c>
      <c r="B318" s="76">
        <v>43642</v>
      </c>
      <c r="C318" s="61">
        <v>273.88</v>
      </c>
      <c r="D318" s="76">
        <v>43642</v>
      </c>
      <c r="E318" s="61">
        <v>279.33999999999997</v>
      </c>
      <c r="F318" s="76">
        <v>43642</v>
      </c>
      <c r="G318" s="61">
        <v>117.63</v>
      </c>
      <c r="H318" s="76">
        <v>43642</v>
      </c>
      <c r="I318" s="59">
        <v>126.6</v>
      </c>
      <c r="J318" s="76">
        <v>43642</v>
      </c>
      <c r="K318" s="59">
        <v>199.29</v>
      </c>
      <c r="L318" s="76">
        <v>43642</v>
      </c>
      <c r="M318" s="59">
        <v>185.47</v>
      </c>
      <c r="N318" s="76">
        <v>43642</v>
      </c>
      <c r="O318" s="59">
        <v>193.15</v>
      </c>
      <c r="P318" s="76">
        <v>43642</v>
      </c>
      <c r="Q318" s="59">
        <v>176.88</v>
      </c>
      <c r="R318" s="53"/>
      <c r="Y318" s="123"/>
      <c r="Z318" s="59"/>
    </row>
    <row r="319" spans="1:26" s="39" customFormat="1" x14ac:dyDescent="0.35">
      <c r="A319" s="133">
        <f t="shared" si="5"/>
        <v>43643</v>
      </c>
      <c r="B319" s="76">
        <v>43643</v>
      </c>
      <c r="C319" s="61">
        <v>273.88</v>
      </c>
      <c r="D319" s="76">
        <v>43643</v>
      </c>
      <c r="E319" s="61">
        <v>279.33999999999997</v>
      </c>
      <c r="F319" s="76">
        <v>43643</v>
      </c>
      <c r="G319" s="61">
        <v>118.02</v>
      </c>
      <c r="H319" s="76">
        <v>43643</v>
      </c>
      <c r="I319" s="59">
        <v>127.5</v>
      </c>
      <c r="J319" s="76">
        <v>43643</v>
      </c>
      <c r="K319" s="59">
        <v>198.11</v>
      </c>
      <c r="L319" s="76">
        <v>43643</v>
      </c>
      <c r="M319" s="59">
        <v>185.47</v>
      </c>
      <c r="N319" s="76">
        <v>43643</v>
      </c>
      <c r="O319" s="59">
        <v>193</v>
      </c>
      <c r="P319" s="76">
        <v>43643</v>
      </c>
      <c r="Q319" s="59">
        <v>176.88</v>
      </c>
      <c r="R319" s="53"/>
      <c r="Y319" s="123"/>
      <c r="Z319" s="59"/>
    </row>
    <row r="320" spans="1:26" s="39" customFormat="1" x14ac:dyDescent="0.35">
      <c r="A320" s="133">
        <f t="shared" si="5"/>
        <v>43644</v>
      </c>
      <c r="B320" s="76">
        <v>43644</v>
      </c>
      <c r="C320" s="61">
        <v>288.52</v>
      </c>
      <c r="D320" s="76">
        <v>43644</v>
      </c>
      <c r="E320" s="61">
        <v>293.98</v>
      </c>
      <c r="F320" s="76">
        <v>43644</v>
      </c>
      <c r="G320" s="61">
        <v>118.47</v>
      </c>
      <c r="H320" s="76">
        <v>43644</v>
      </c>
      <c r="I320" s="59">
        <v>128.1</v>
      </c>
      <c r="J320" s="76">
        <v>43644</v>
      </c>
      <c r="K320" s="59">
        <v>198.64</v>
      </c>
      <c r="L320" s="76">
        <v>43644</v>
      </c>
      <c r="M320" s="59">
        <v>185.47</v>
      </c>
      <c r="N320" s="76">
        <v>43644</v>
      </c>
      <c r="O320" s="59">
        <v>191.61</v>
      </c>
      <c r="P320" s="76">
        <v>43644</v>
      </c>
      <c r="Q320" s="59">
        <v>176.88</v>
      </c>
      <c r="R320" s="53"/>
      <c r="Y320" s="123"/>
      <c r="Z320" s="59"/>
    </row>
    <row r="321" spans="1:26" s="39" customFormat="1" x14ac:dyDescent="0.35">
      <c r="A321" s="133">
        <f t="shared" si="5"/>
        <v>43647</v>
      </c>
      <c r="B321" s="76">
        <v>43647</v>
      </c>
      <c r="C321" s="61">
        <v>292.08999999999997</v>
      </c>
      <c r="D321" s="76">
        <v>43647</v>
      </c>
      <c r="E321" s="61">
        <v>299.27</v>
      </c>
      <c r="F321" s="76">
        <v>43647</v>
      </c>
      <c r="G321" s="61">
        <v>123.65</v>
      </c>
      <c r="H321" s="76">
        <v>43647</v>
      </c>
      <c r="I321" s="59">
        <v>131.5</v>
      </c>
      <c r="J321" s="76">
        <v>43647</v>
      </c>
      <c r="K321" s="59">
        <v>195.43</v>
      </c>
      <c r="L321" s="76">
        <v>43647</v>
      </c>
      <c r="M321" s="59">
        <v>181.61</v>
      </c>
      <c r="N321" s="76">
        <v>43647</v>
      </c>
      <c r="O321" s="59">
        <v>191.52</v>
      </c>
      <c r="P321" s="76">
        <v>43647</v>
      </c>
      <c r="Q321" s="59">
        <v>172.66</v>
      </c>
      <c r="R321" s="53"/>
      <c r="Y321" s="123"/>
      <c r="Z321" s="59"/>
    </row>
    <row r="322" spans="1:26" s="39" customFormat="1" x14ac:dyDescent="0.35">
      <c r="A322" s="133">
        <f t="shared" si="5"/>
        <v>43648</v>
      </c>
      <c r="B322" s="76">
        <v>43648</v>
      </c>
      <c r="C322" s="61">
        <v>294.45999999999998</v>
      </c>
      <c r="D322" s="76">
        <v>43648</v>
      </c>
      <c r="E322" s="61">
        <v>301.64</v>
      </c>
      <c r="F322" s="76">
        <v>43648</v>
      </c>
      <c r="G322" s="61">
        <v>125.77</v>
      </c>
      <c r="H322" s="76">
        <v>43648</v>
      </c>
      <c r="I322" s="59">
        <v>133.1</v>
      </c>
      <c r="J322" s="76">
        <v>43648</v>
      </c>
      <c r="K322" s="59">
        <v>195.02</v>
      </c>
      <c r="L322" s="76">
        <v>43648</v>
      </c>
      <c r="M322" s="59">
        <v>180.73</v>
      </c>
      <c r="N322" s="76">
        <v>43648</v>
      </c>
      <c r="O322" s="59">
        <v>190.17</v>
      </c>
      <c r="P322" s="76">
        <v>43648</v>
      </c>
      <c r="Q322" s="59">
        <v>172.66</v>
      </c>
      <c r="R322" s="53"/>
      <c r="Y322" s="123"/>
      <c r="Z322" s="59"/>
    </row>
    <row r="323" spans="1:26" s="39" customFormat="1" x14ac:dyDescent="0.35">
      <c r="A323" s="133">
        <f t="shared" si="5"/>
        <v>43649</v>
      </c>
      <c r="B323" s="76">
        <v>43649</v>
      </c>
      <c r="C323" s="61">
        <v>291.88</v>
      </c>
      <c r="D323" s="76">
        <v>43649</v>
      </c>
      <c r="E323" s="61">
        <v>299.06</v>
      </c>
      <c r="F323" s="76">
        <v>43649</v>
      </c>
      <c r="G323" s="61">
        <v>124.75</v>
      </c>
      <c r="H323" s="76">
        <v>43649</v>
      </c>
      <c r="I323" s="59">
        <v>132.6</v>
      </c>
      <c r="J323" s="76">
        <v>43649</v>
      </c>
      <c r="K323" s="59">
        <v>194.86</v>
      </c>
      <c r="L323" s="76">
        <v>43649</v>
      </c>
      <c r="M323" s="59">
        <v>180.73</v>
      </c>
      <c r="N323" s="76">
        <v>43649</v>
      </c>
      <c r="O323" s="59">
        <v>188.94</v>
      </c>
      <c r="P323" s="76">
        <v>43649</v>
      </c>
      <c r="Q323" s="59">
        <v>171.9</v>
      </c>
      <c r="R323" s="53"/>
      <c r="Y323" s="123"/>
      <c r="Z323" s="59"/>
    </row>
    <row r="324" spans="1:26" s="39" customFormat="1" x14ac:dyDescent="0.35">
      <c r="A324" s="133">
        <f t="shared" si="5"/>
        <v>43650</v>
      </c>
      <c r="B324" s="76">
        <v>43650</v>
      </c>
      <c r="C324" s="61">
        <v>295.73</v>
      </c>
      <c r="D324" s="76">
        <v>43650</v>
      </c>
      <c r="E324" s="61">
        <v>302.89999999999998</v>
      </c>
      <c r="F324" s="76">
        <v>43650</v>
      </c>
      <c r="G324" s="61">
        <v>122.03</v>
      </c>
      <c r="H324" s="76">
        <v>43650</v>
      </c>
      <c r="I324" s="59">
        <v>130.80000000000001</v>
      </c>
      <c r="J324" s="76">
        <v>43650</v>
      </c>
      <c r="K324" s="59">
        <v>195.33</v>
      </c>
      <c r="L324" s="76">
        <v>43650</v>
      </c>
      <c r="M324" s="59">
        <v>179.5</v>
      </c>
      <c r="N324" s="76">
        <v>43650</v>
      </c>
      <c r="O324" s="59">
        <v>188.07</v>
      </c>
      <c r="P324" s="76">
        <v>43650</v>
      </c>
      <c r="Q324" s="59">
        <v>171.9</v>
      </c>
      <c r="R324" s="53"/>
      <c r="Y324" s="123"/>
      <c r="Z324" s="59"/>
    </row>
    <row r="325" spans="1:26" s="39" customFormat="1" x14ac:dyDescent="0.35">
      <c r="A325" s="133">
        <f t="shared" si="5"/>
        <v>43651</v>
      </c>
      <c r="B325" s="76">
        <v>43651</v>
      </c>
      <c r="C325" s="61">
        <v>296.18</v>
      </c>
      <c r="D325" s="76">
        <v>43651</v>
      </c>
      <c r="E325" s="61">
        <v>303.36</v>
      </c>
      <c r="F325" s="76">
        <v>43651</v>
      </c>
      <c r="G325" s="61">
        <v>114.81</v>
      </c>
      <c r="H325" s="76">
        <v>43651</v>
      </c>
      <c r="I325" s="59">
        <v>127.3</v>
      </c>
      <c r="J325" s="76">
        <v>43651</v>
      </c>
      <c r="K325" s="59">
        <v>194.53</v>
      </c>
      <c r="L325" s="76">
        <v>43651</v>
      </c>
      <c r="M325" s="59">
        <v>179.5</v>
      </c>
      <c r="N325" s="76">
        <v>43651</v>
      </c>
      <c r="O325" s="59">
        <v>188.02</v>
      </c>
      <c r="P325" s="76">
        <v>43651</v>
      </c>
      <c r="Q325" s="59">
        <v>169.76</v>
      </c>
      <c r="R325" s="53"/>
      <c r="Y325" s="123"/>
      <c r="Z325" s="59"/>
    </row>
    <row r="326" spans="1:26" s="39" customFormat="1" x14ac:dyDescent="0.35">
      <c r="A326" s="133">
        <f t="shared" si="5"/>
        <v>43654</v>
      </c>
      <c r="B326" s="76">
        <v>43654</v>
      </c>
      <c r="C326" s="61">
        <v>296.41000000000003</v>
      </c>
      <c r="D326" s="76">
        <v>43654</v>
      </c>
      <c r="E326" s="61">
        <v>303.58999999999997</v>
      </c>
      <c r="F326" s="76">
        <v>43654</v>
      </c>
      <c r="G326" s="61">
        <v>118.38</v>
      </c>
      <c r="H326" s="76">
        <v>43654</v>
      </c>
      <c r="I326" s="59">
        <v>127.9</v>
      </c>
      <c r="J326" s="76">
        <v>43654</v>
      </c>
      <c r="K326" s="59">
        <v>193.53</v>
      </c>
      <c r="L326" s="76">
        <v>43654</v>
      </c>
      <c r="M326" s="59">
        <v>177.25</v>
      </c>
      <c r="N326" s="76">
        <v>43654</v>
      </c>
      <c r="O326" s="59">
        <v>188.1</v>
      </c>
      <c r="P326" s="76">
        <v>43654</v>
      </c>
      <c r="Q326" s="59">
        <v>169.76</v>
      </c>
      <c r="R326" s="53"/>
      <c r="Y326" s="123"/>
      <c r="Z326" s="59"/>
    </row>
    <row r="327" spans="1:26" s="39" customFormat="1" x14ac:dyDescent="0.35">
      <c r="A327" s="133">
        <f t="shared" si="5"/>
        <v>43655</v>
      </c>
      <c r="B327" s="76">
        <v>43655</v>
      </c>
      <c r="C327" s="61">
        <v>281.63</v>
      </c>
      <c r="D327" s="76">
        <v>43655</v>
      </c>
      <c r="E327" s="61">
        <v>288.81</v>
      </c>
      <c r="F327" s="76">
        <v>43655</v>
      </c>
      <c r="G327" s="61">
        <v>121.57</v>
      </c>
      <c r="H327" s="76">
        <v>43655</v>
      </c>
      <c r="I327" s="59">
        <v>128.6</v>
      </c>
      <c r="J327" s="76">
        <v>43655</v>
      </c>
      <c r="K327" s="59">
        <v>193.52</v>
      </c>
      <c r="L327" s="76">
        <v>43655</v>
      </c>
      <c r="M327" s="59">
        <v>177.25</v>
      </c>
      <c r="N327" s="76">
        <v>43655</v>
      </c>
      <c r="O327" s="59">
        <v>188.04</v>
      </c>
      <c r="P327" s="76">
        <v>43655</v>
      </c>
      <c r="Q327" s="59">
        <v>169.76</v>
      </c>
      <c r="R327" s="53"/>
      <c r="Y327" s="123"/>
      <c r="Z327" s="59"/>
    </row>
    <row r="328" spans="1:26" s="39" customFormat="1" x14ac:dyDescent="0.35">
      <c r="A328" s="133">
        <f t="shared" si="5"/>
        <v>43656</v>
      </c>
      <c r="B328" s="76">
        <v>43656</v>
      </c>
      <c r="C328" s="61">
        <v>281.63</v>
      </c>
      <c r="D328" s="76">
        <v>43656</v>
      </c>
      <c r="E328" s="61">
        <v>288.81</v>
      </c>
      <c r="F328" s="76">
        <v>43656</v>
      </c>
      <c r="G328" s="61">
        <v>120.96</v>
      </c>
      <c r="H328" s="76">
        <v>43656</v>
      </c>
      <c r="I328" s="59">
        <v>128.4</v>
      </c>
      <c r="J328" s="76">
        <v>43656</v>
      </c>
      <c r="K328" s="59">
        <v>194.11</v>
      </c>
      <c r="L328" s="76">
        <v>43656</v>
      </c>
      <c r="M328" s="59">
        <v>181.75</v>
      </c>
      <c r="N328" s="76">
        <v>43656</v>
      </c>
      <c r="O328" s="59">
        <v>188.22</v>
      </c>
      <c r="P328" s="76">
        <v>43656</v>
      </c>
      <c r="Q328" s="59">
        <v>170.86</v>
      </c>
      <c r="R328" s="53"/>
      <c r="Y328" s="123"/>
      <c r="Z328" s="59"/>
    </row>
    <row r="329" spans="1:26" s="39" customFormat="1" x14ac:dyDescent="0.35">
      <c r="A329" s="133">
        <f t="shared" si="5"/>
        <v>43657</v>
      </c>
      <c r="B329" s="76">
        <v>43657</v>
      </c>
      <c r="C329" s="61">
        <v>281.63</v>
      </c>
      <c r="D329" s="76">
        <v>43657</v>
      </c>
      <c r="E329" s="61">
        <v>288.81</v>
      </c>
      <c r="F329" s="76">
        <v>43657</v>
      </c>
      <c r="G329" s="61">
        <v>119.37</v>
      </c>
      <c r="H329" s="76">
        <v>43657</v>
      </c>
      <c r="I329" s="59">
        <v>127.1</v>
      </c>
      <c r="J329" s="76">
        <v>43657</v>
      </c>
      <c r="K329" s="59">
        <v>188.68</v>
      </c>
      <c r="L329" s="76">
        <v>43657</v>
      </c>
      <c r="M329" s="59">
        <v>181.75</v>
      </c>
      <c r="N329" s="76">
        <v>43657</v>
      </c>
      <c r="O329" s="59">
        <v>187.44</v>
      </c>
      <c r="P329" s="76">
        <v>43657</v>
      </c>
      <c r="Q329" s="59">
        <v>170.86</v>
      </c>
      <c r="R329" s="53"/>
      <c r="Y329" s="123"/>
      <c r="Z329" s="59"/>
    </row>
    <row r="330" spans="1:26" s="39" customFormat="1" x14ac:dyDescent="0.35">
      <c r="A330" s="133">
        <f t="shared" ref="A330:A398" si="6">B330</f>
        <v>43658</v>
      </c>
      <c r="B330" s="76">
        <v>43658</v>
      </c>
      <c r="C330" s="61">
        <v>282.08</v>
      </c>
      <c r="D330" s="76">
        <v>43658</v>
      </c>
      <c r="E330" s="61">
        <v>289.26</v>
      </c>
      <c r="F330" s="76">
        <v>43658</v>
      </c>
      <c r="G330" s="61">
        <v>119.29</v>
      </c>
      <c r="H330" s="76">
        <v>43658</v>
      </c>
      <c r="I330" s="59">
        <v>127.7</v>
      </c>
      <c r="J330" s="76">
        <v>43658</v>
      </c>
      <c r="K330" s="59">
        <v>190.2</v>
      </c>
      <c r="L330" s="76">
        <v>43658</v>
      </c>
      <c r="M330" s="59">
        <v>179.75</v>
      </c>
      <c r="N330" s="76">
        <v>43658</v>
      </c>
      <c r="O330" s="59">
        <v>184.65</v>
      </c>
      <c r="P330" s="76">
        <v>43658</v>
      </c>
      <c r="Q330" s="59">
        <v>170.86</v>
      </c>
      <c r="R330" s="53"/>
      <c r="Y330" s="123"/>
      <c r="Z330" s="59"/>
    </row>
    <row r="331" spans="1:26" s="39" customFormat="1" x14ac:dyDescent="0.35">
      <c r="A331" s="133">
        <f t="shared" si="6"/>
        <v>43661</v>
      </c>
      <c r="B331" s="76">
        <v>43661</v>
      </c>
      <c r="C331" s="61">
        <v>282.08</v>
      </c>
      <c r="D331" s="76">
        <v>43661</v>
      </c>
      <c r="E331" s="61">
        <v>289.26</v>
      </c>
      <c r="F331" s="76">
        <v>43661</v>
      </c>
      <c r="G331" s="61">
        <v>121.41</v>
      </c>
      <c r="H331" s="76">
        <v>43661</v>
      </c>
      <c r="I331" s="59">
        <v>128.5</v>
      </c>
      <c r="J331" s="76">
        <v>43661</v>
      </c>
      <c r="K331" s="59">
        <v>189.48</v>
      </c>
      <c r="L331" s="76">
        <v>43661</v>
      </c>
      <c r="M331" s="59">
        <v>179.27</v>
      </c>
      <c r="N331" s="76">
        <v>43661</v>
      </c>
      <c r="O331" s="59">
        <v>185.11</v>
      </c>
      <c r="P331" s="76">
        <v>43661</v>
      </c>
      <c r="Q331" s="59">
        <v>170.86</v>
      </c>
      <c r="R331" s="53"/>
      <c r="Y331" s="123"/>
      <c r="Z331" s="59"/>
    </row>
    <row r="332" spans="1:26" s="39" customFormat="1" x14ac:dyDescent="0.35">
      <c r="A332" s="133">
        <f t="shared" si="6"/>
        <v>43662</v>
      </c>
      <c r="B332" s="76">
        <v>43662</v>
      </c>
      <c r="C332" s="61">
        <v>282.08</v>
      </c>
      <c r="D332" s="76">
        <v>43662</v>
      </c>
      <c r="E332" s="61">
        <v>289.26</v>
      </c>
      <c r="F332" s="76">
        <v>43662</v>
      </c>
      <c r="G332" s="61">
        <v>122.15</v>
      </c>
      <c r="H332" s="76">
        <v>43662</v>
      </c>
      <c r="I332" s="59">
        <v>129.30000000000001</v>
      </c>
      <c r="J332" s="76">
        <v>43662</v>
      </c>
      <c r="K332" s="59">
        <v>189.48</v>
      </c>
      <c r="L332" s="76">
        <v>43662</v>
      </c>
      <c r="M332" s="59">
        <v>179.27</v>
      </c>
      <c r="N332" s="76">
        <v>43662</v>
      </c>
      <c r="O332" s="59">
        <v>183.73</v>
      </c>
      <c r="P332" s="76">
        <v>43662</v>
      </c>
      <c r="Q332" s="59">
        <v>168.76</v>
      </c>
      <c r="R332" s="53"/>
      <c r="Y332" s="123"/>
      <c r="Z332" s="59"/>
    </row>
    <row r="333" spans="1:26" s="39" customFormat="1" x14ac:dyDescent="0.35">
      <c r="A333" s="133">
        <f t="shared" si="6"/>
        <v>43663</v>
      </c>
      <c r="B333" s="76">
        <v>43663</v>
      </c>
      <c r="C333" s="61">
        <v>282.08</v>
      </c>
      <c r="D333" s="76">
        <v>43663</v>
      </c>
      <c r="E333" s="61">
        <v>289.26</v>
      </c>
      <c r="F333" s="76">
        <v>43663</v>
      </c>
      <c r="G333" s="61">
        <v>121.27</v>
      </c>
      <c r="H333" s="76">
        <v>43663</v>
      </c>
      <c r="I333" s="59">
        <v>128.6</v>
      </c>
      <c r="J333" s="76">
        <v>43663</v>
      </c>
      <c r="K333" s="59">
        <v>188.7</v>
      </c>
      <c r="L333" s="76">
        <v>43663</v>
      </c>
      <c r="M333" s="59">
        <v>179</v>
      </c>
      <c r="N333" s="76">
        <v>43663</v>
      </c>
      <c r="O333" s="59">
        <v>183.73</v>
      </c>
      <c r="P333" s="76">
        <v>43663</v>
      </c>
      <c r="Q333" s="59">
        <v>168.76</v>
      </c>
      <c r="R333" s="53"/>
      <c r="Y333" s="123"/>
      <c r="Z333" s="59"/>
    </row>
    <row r="334" spans="1:26" s="39" customFormat="1" x14ac:dyDescent="0.35">
      <c r="A334" s="133">
        <f t="shared" si="6"/>
        <v>43664</v>
      </c>
      <c r="B334" s="76">
        <v>43664</v>
      </c>
      <c r="C334" s="61">
        <v>292.27999999999997</v>
      </c>
      <c r="D334" s="76">
        <v>43664</v>
      </c>
      <c r="E334" s="61">
        <v>299.45</v>
      </c>
      <c r="F334" s="76">
        <v>43664</v>
      </c>
      <c r="G334" s="61">
        <v>119.9</v>
      </c>
      <c r="H334" s="76">
        <v>43664</v>
      </c>
      <c r="I334" s="59">
        <v>127.4</v>
      </c>
      <c r="J334" s="76">
        <v>43664</v>
      </c>
      <c r="K334" s="59">
        <v>188.37</v>
      </c>
      <c r="L334" s="76">
        <v>43664</v>
      </c>
      <c r="M334" s="59">
        <v>179</v>
      </c>
      <c r="N334" s="76">
        <v>43664</v>
      </c>
      <c r="O334" s="59">
        <v>183.42</v>
      </c>
      <c r="P334" s="76">
        <v>43664</v>
      </c>
      <c r="Q334" s="59">
        <v>168.76</v>
      </c>
      <c r="R334" s="53"/>
      <c r="Y334" s="123"/>
      <c r="Z334" s="59"/>
    </row>
    <row r="335" spans="1:26" s="39" customFormat="1" x14ac:dyDescent="0.35">
      <c r="A335" s="133">
        <f t="shared" si="6"/>
        <v>43665</v>
      </c>
      <c r="B335" s="76">
        <v>43665</v>
      </c>
      <c r="C335" s="61">
        <v>287.86</v>
      </c>
      <c r="D335" s="76">
        <v>43665</v>
      </c>
      <c r="E335" s="61">
        <v>295.04000000000002</v>
      </c>
      <c r="F335" s="76">
        <v>43665</v>
      </c>
      <c r="G335" s="61">
        <v>121.79</v>
      </c>
      <c r="H335" s="76">
        <v>43665</v>
      </c>
      <c r="I335" s="59">
        <v>129.19999999999999</v>
      </c>
      <c r="J335" s="76">
        <v>43665</v>
      </c>
      <c r="K335" s="59">
        <v>190.66</v>
      </c>
      <c r="L335" s="76">
        <v>43665</v>
      </c>
      <c r="M335" s="59">
        <v>178.25</v>
      </c>
      <c r="N335" s="76">
        <v>43665</v>
      </c>
      <c r="O335" s="59">
        <v>180.47</v>
      </c>
      <c r="P335" s="76">
        <v>43665</v>
      </c>
      <c r="Q335" s="59">
        <v>168.67</v>
      </c>
      <c r="R335" s="53"/>
      <c r="Y335" s="123"/>
      <c r="Z335" s="59"/>
    </row>
    <row r="336" spans="1:26" s="39" customFormat="1" x14ac:dyDescent="0.35">
      <c r="A336" s="133">
        <f t="shared" si="6"/>
        <v>43668</v>
      </c>
      <c r="B336" s="76">
        <v>43668</v>
      </c>
      <c r="C336" s="61">
        <v>292.74</v>
      </c>
      <c r="D336" s="76">
        <v>43668</v>
      </c>
      <c r="E336" s="61">
        <v>299.92</v>
      </c>
      <c r="F336" s="76">
        <v>43668</v>
      </c>
      <c r="G336" s="61">
        <v>118.33</v>
      </c>
      <c r="H336" s="76">
        <v>43668</v>
      </c>
      <c r="I336" s="59">
        <v>126.8</v>
      </c>
      <c r="J336" s="76">
        <v>43668</v>
      </c>
      <c r="K336" s="59">
        <v>190.66</v>
      </c>
      <c r="L336" s="76">
        <v>43668</v>
      </c>
      <c r="M336" s="59">
        <v>178.25</v>
      </c>
      <c r="N336" s="76">
        <v>43668</v>
      </c>
      <c r="O336" s="59">
        <v>179.38</v>
      </c>
      <c r="P336" s="76">
        <v>43668</v>
      </c>
      <c r="Q336" s="59">
        <v>168.67</v>
      </c>
      <c r="R336" s="53"/>
      <c r="Y336" s="123"/>
      <c r="Z336" s="59"/>
    </row>
    <row r="337" spans="1:26" s="39" customFormat="1" x14ac:dyDescent="0.35">
      <c r="A337" s="133">
        <f t="shared" si="6"/>
        <v>43669</v>
      </c>
      <c r="B337" s="76">
        <v>43669</v>
      </c>
      <c r="C337" s="61">
        <v>292.74</v>
      </c>
      <c r="D337" s="76">
        <v>43669</v>
      </c>
      <c r="E337" s="61">
        <v>299.92</v>
      </c>
      <c r="F337" s="76">
        <v>43669</v>
      </c>
      <c r="G337" s="61">
        <v>117.82</v>
      </c>
      <c r="H337" s="76">
        <v>43669</v>
      </c>
      <c r="I337" s="59">
        <v>126.2</v>
      </c>
      <c r="J337" s="76">
        <v>43669</v>
      </c>
      <c r="K337" s="59">
        <v>189.78</v>
      </c>
      <c r="L337" s="76">
        <v>43669</v>
      </c>
      <c r="M337" s="59">
        <v>178.25</v>
      </c>
      <c r="N337" s="76">
        <v>43669</v>
      </c>
      <c r="O337" s="59">
        <v>176.46</v>
      </c>
      <c r="P337" s="76">
        <v>43669</v>
      </c>
      <c r="Q337" s="59">
        <v>164.92</v>
      </c>
      <c r="R337" s="53"/>
      <c r="Y337" s="123"/>
      <c r="Z337" s="59"/>
    </row>
    <row r="338" spans="1:26" s="39" customFormat="1" x14ac:dyDescent="0.35">
      <c r="A338" s="133">
        <f t="shared" si="6"/>
        <v>43670</v>
      </c>
      <c r="B338" s="76">
        <v>43670</v>
      </c>
      <c r="C338" s="61">
        <v>287.16000000000003</v>
      </c>
      <c r="D338" s="76">
        <v>43670</v>
      </c>
      <c r="E338" s="61">
        <v>294.33999999999997</v>
      </c>
      <c r="F338" s="76">
        <v>43670</v>
      </c>
      <c r="G338" s="61">
        <v>114.97</v>
      </c>
      <c r="H338" s="76">
        <v>43670</v>
      </c>
      <c r="I338" s="59">
        <v>123.3</v>
      </c>
      <c r="J338" s="76">
        <v>43670</v>
      </c>
      <c r="K338" s="59">
        <v>189.78</v>
      </c>
      <c r="L338" s="76">
        <v>43670</v>
      </c>
      <c r="M338" s="59">
        <v>179.63</v>
      </c>
      <c r="N338" s="76">
        <v>43670</v>
      </c>
      <c r="O338" s="59">
        <v>176.46</v>
      </c>
      <c r="P338" s="76">
        <v>43670</v>
      </c>
      <c r="Q338" s="59">
        <v>166.51</v>
      </c>
      <c r="R338" s="53"/>
      <c r="Y338" s="123"/>
      <c r="Z338" s="59"/>
    </row>
    <row r="339" spans="1:26" s="39" customFormat="1" x14ac:dyDescent="0.35">
      <c r="A339" s="133">
        <f t="shared" si="6"/>
        <v>43671</v>
      </c>
      <c r="B339" s="76">
        <v>43671</v>
      </c>
      <c r="C339" s="61">
        <v>287.16000000000003</v>
      </c>
      <c r="D339" s="76">
        <v>43671</v>
      </c>
      <c r="E339" s="61">
        <v>294.33999999999997</v>
      </c>
      <c r="F339" s="76">
        <v>43671</v>
      </c>
      <c r="G339" s="61">
        <v>117</v>
      </c>
      <c r="H339" s="76">
        <v>43671</v>
      </c>
      <c r="I339" s="59">
        <v>124.9</v>
      </c>
      <c r="J339" s="76">
        <v>43671</v>
      </c>
      <c r="K339" s="59">
        <v>184.16</v>
      </c>
      <c r="L339" s="76">
        <v>43671</v>
      </c>
      <c r="M339" s="59">
        <v>179.63</v>
      </c>
      <c r="N339" s="76">
        <v>43671</v>
      </c>
      <c r="O339" s="59">
        <v>174.01</v>
      </c>
      <c r="P339" s="76">
        <v>43671</v>
      </c>
      <c r="Q339" s="59">
        <v>166.51</v>
      </c>
      <c r="R339" s="53"/>
      <c r="Y339" s="123"/>
      <c r="Z339" s="59"/>
    </row>
    <row r="340" spans="1:26" s="39" customFormat="1" x14ac:dyDescent="0.35">
      <c r="A340" s="133">
        <f t="shared" si="6"/>
        <v>43672</v>
      </c>
      <c r="B340" s="76">
        <v>43672</v>
      </c>
      <c r="C340" s="61">
        <v>286.64999999999998</v>
      </c>
      <c r="D340" s="76">
        <v>43672</v>
      </c>
      <c r="E340" s="61">
        <v>293.83</v>
      </c>
      <c r="F340" s="76">
        <v>43672</v>
      </c>
      <c r="G340" s="61">
        <v>118.31</v>
      </c>
      <c r="H340" s="76">
        <v>43672</v>
      </c>
      <c r="I340" s="59">
        <v>126.6</v>
      </c>
      <c r="J340" s="76">
        <v>43672</v>
      </c>
      <c r="K340" s="59">
        <v>179.45</v>
      </c>
      <c r="L340" s="76">
        <v>43672</v>
      </c>
      <c r="M340" s="59">
        <v>175.5</v>
      </c>
      <c r="N340" s="76">
        <v>43672</v>
      </c>
      <c r="O340" s="59">
        <v>172.46</v>
      </c>
      <c r="P340" s="76">
        <v>43672</v>
      </c>
      <c r="Q340" s="59">
        <v>166.51</v>
      </c>
      <c r="R340" s="53"/>
      <c r="Y340" s="123"/>
      <c r="Z340" s="59"/>
    </row>
    <row r="341" spans="1:26" s="39" customFormat="1" x14ac:dyDescent="0.35">
      <c r="A341" s="133">
        <f t="shared" si="6"/>
        <v>43675</v>
      </c>
      <c r="B341" s="76">
        <v>43675</v>
      </c>
      <c r="C341" s="61">
        <v>286.64999999999998</v>
      </c>
      <c r="D341" s="76">
        <v>43675</v>
      </c>
      <c r="E341" s="61">
        <v>293.83</v>
      </c>
      <c r="F341" s="76">
        <v>43675</v>
      </c>
      <c r="G341" s="61">
        <v>117.99</v>
      </c>
      <c r="H341" s="76">
        <v>43675</v>
      </c>
      <c r="I341" s="59">
        <v>125.8</v>
      </c>
      <c r="J341" s="76">
        <v>43675</v>
      </c>
      <c r="K341" s="59">
        <v>178.79</v>
      </c>
      <c r="L341" s="76">
        <v>43675</v>
      </c>
      <c r="M341" s="59">
        <v>173</v>
      </c>
      <c r="N341" s="76">
        <v>43675</v>
      </c>
      <c r="O341" s="59">
        <v>169.36</v>
      </c>
      <c r="P341" s="76">
        <v>43675</v>
      </c>
      <c r="Q341" s="59">
        <v>161.51</v>
      </c>
      <c r="R341" s="53"/>
      <c r="Y341" s="123"/>
      <c r="Z341" s="59"/>
    </row>
    <row r="342" spans="1:26" s="39" customFormat="1" x14ac:dyDescent="0.35">
      <c r="A342" s="133">
        <f t="shared" si="6"/>
        <v>43676</v>
      </c>
      <c r="B342" s="76">
        <v>43676</v>
      </c>
      <c r="C342" s="61">
        <v>286.64999999999998</v>
      </c>
      <c r="D342" s="76">
        <v>43676</v>
      </c>
      <c r="E342" s="61">
        <v>293.83</v>
      </c>
      <c r="F342" s="76">
        <v>43676</v>
      </c>
      <c r="G342" s="61">
        <v>119.61</v>
      </c>
      <c r="H342" s="76">
        <v>43676</v>
      </c>
      <c r="I342" s="59">
        <v>128</v>
      </c>
      <c r="J342" s="76">
        <v>43676</v>
      </c>
      <c r="K342" s="59">
        <v>182.1</v>
      </c>
      <c r="L342" s="76">
        <v>43676</v>
      </c>
      <c r="M342" s="59">
        <v>168.21</v>
      </c>
      <c r="N342" s="76">
        <v>43676</v>
      </c>
      <c r="O342" s="59">
        <v>169.36</v>
      </c>
      <c r="P342" s="76">
        <v>43676</v>
      </c>
      <c r="Q342" s="59">
        <v>161.51</v>
      </c>
      <c r="R342" s="53"/>
      <c r="Y342" s="123"/>
      <c r="Z342" s="59"/>
    </row>
    <row r="343" spans="1:26" s="39" customFormat="1" x14ac:dyDescent="0.35">
      <c r="A343" s="133">
        <f t="shared" si="6"/>
        <v>43677</v>
      </c>
      <c r="B343" s="76">
        <v>43677</v>
      </c>
      <c r="C343" s="61">
        <v>286.64999999999998</v>
      </c>
      <c r="D343" s="76">
        <v>43677</v>
      </c>
      <c r="E343" s="61">
        <v>293.83</v>
      </c>
      <c r="F343" s="76">
        <v>43677</v>
      </c>
      <c r="G343" s="61">
        <v>117.15</v>
      </c>
      <c r="H343" s="76">
        <v>43677</v>
      </c>
      <c r="I343" s="59">
        <v>126.4</v>
      </c>
      <c r="J343" s="76">
        <v>43677</v>
      </c>
      <c r="K343" s="59">
        <v>181.56</v>
      </c>
      <c r="L343" s="76">
        <v>43677</v>
      </c>
      <c r="M343" s="59">
        <v>168.21</v>
      </c>
      <c r="N343" s="76">
        <v>43677</v>
      </c>
      <c r="O343" s="59">
        <v>168.05</v>
      </c>
      <c r="P343" s="76">
        <v>43677</v>
      </c>
      <c r="Q343" s="59">
        <v>157.01</v>
      </c>
      <c r="R343" s="53"/>
      <c r="Y343" s="123"/>
      <c r="Z343" s="59"/>
    </row>
    <row r="344" spans="1:26" s="155" customFormat="1" x14ac:dyDescent="0.35">
      <c r="A344" s="133">
        <f t="shared" si="6"/>
        <v>43678</v>
      </c>
      <c r="B344" s="76">
        <v>43678</v>
      </c>
      <c r="C344" s="61">
        <v>286.44</v>
      </c>
      <c r="D344" s="76">
        <v>43678</v>
      </c>
      <c r="E344" s="61">
        <v>293.62</v>
      </c>
      <c r="F344" s="76">
        <v>43678</v>
      </c>
      <c r="G344" s="61">
        <v>115.68</v>
      </c>
      <c r="H344" s="76">
        <v>43678</v>
      </c>
      <c r="I344" s="59">
        <v>123.5</v>
      </c>
      <c r="J344" s="76">
        <v>43678</v>
      </c>
      <c r="K344" s="59">
        <v>175.94</v>
      </c>
      <c r="L344" s="76">
        <v>43678</v>
      </c>
      <c r="M344" s="59">
        <v>168.21</v>
      </c>
      <c r="N344" s="76">
        <v>43678</v>
      </c>
      <c r="O344" s="59">
        <v>165.63</v>
      </c>
      <c r="P344" s="76">
        <v>43678</v>
      </c>
      <c r="Q344" s="59">
        <v>157.01</v>
      </c>
      <c r="Y344" s="123"/>
      <c r="Z344" s="59"/>
    </row>
    <row r="345" spans="1:26" s="155" customFormat="1" x14ac:dyDescent="0.35">
      <c r="A345" s="133">
        <f t="shared" si="6"/>
        <v>43679</v>
      </c>
      <c r="B345" s="76">
        <v>43679</v>
      </c>
      <c r="C345" s="61">
        <v>286.89</v>
      </c>
      <c r="D345" s="76">
        <v>43679</v>
      </c>
      <c r="E345" s="61">
        <v>294.06</v>
      </c>
      <c r="F345" s="76">
        <v>43679</v>
      </c>
      <c r="G345" s="61">
        <v>107.73</v>
      </c>
      <c r="H345" s="76">
        <v>43679</v>
      </c>
      <c r="I345" s="59">
        <v>118.2</v>
      </c>
      <c r="J345" s="76">
        <v>43679</v>
      </c>
      <c r="K345" s="59">
        <v>175.94</v>
      </c>
      <c r="L345" s="76">
        <v>43679</v>
      </c>
      <c r="M345" s="59">
        <v>168.21</v>
      </c>
      <c r="N345" s="76">
        <v>43679</v>
      </c>
      <c r="O345" s="59">
        <v>159.19</v>
      </c>
      <c r="P345" s="76">
        <v>43679</v>
      </c>
      <c r="Q345" s="59">
        <v>147.63</v>
      </c>
      <c r="Y345" s="123"/>
      <c r="Z345" s="59"/>
    </row>
    <row r="346" spans="1:26" s="155" customFormat="1" x14ac:dyDescent="0.35">
      <c r="A346" s="133">
        <f t="shared" si="6"/>
        <v>43682</v>
      </c>
      <c r="B346" s="76">
        <v>43682</v>
      </c>
      <c r="C346" s="61">
        <v>286.89</v>
      </c>
      <c r="D346" s="76">
        <v>43682</v>
      </c>
      <c r="E346" s="61">
        <v>294.06</v>
      </c>
      <c r="F346" s="76">
        <v>43682</v>
      </c>
      <c r="G346" s="61">
        <v>100.56</v>
      </c>
      <c r="H346" s="76">
        <v>43682</v>
      </c>
      <c r="I346" s="59">
        <v>110.5</v>
      </c>
      <c r="J346" s="76">
        <v>43682</v>
      </c>
      <c r="K346" s="59">
        <v>170.02</v>
      </c>
      <c r="L346" s="76">
        <v>43682</v>
      </c>
      <c r="M346" s="59">
        <v>167.21</v>
      </c>
      <c r="N346" s="76">
        <v>43682</v>
      </c>
      <c r="O346" s="59">
        <v>158.36000000000001</v>
      </c>
      <c r="P346" s="76">
        <v>43682</v>
      </c>
      <c r="Q346" s="59">
        <v>146.63999999999999</v>
      </c>
      <c r="Y346" s="123"/>
      <c r="Z346" s="59"/>
    </row>
    <row r="347" spans="1:26" s="155" customFormat="1" x14ac:dyDescent="0.35">
      <c r="A347" s="133">
        <f t="shared" si="6"/>
        <v>43683</v>
      </c>
      <c r="B347" s="76">
        <v>43683</v>
      </c>
      <c r="C347" s="61">
        <v>286.89</v>
      </c>
      <c r="D347" s="76">
        <v>43683</v>
      </c>
      <c r="E347" s="61">
        <v>294.06</v>
      </c>
      <c r="F347" s="76">
        <v>43683</v>
      </c>
      <c r="G347" s="61">
        <v>97.55</v>
      </c>
      <c r="H347" s="76">
        <v>43683</v>
      </c>
      <c r="I347" s="59">
        <v>106.7</v>
      </c>
      <c r="J347" s="76">
        <v>43683</v>
      </c>
      <c r="K347" s="59">
        <v>166.57</v>
      </c>
      <c r="L347" s="76">
        <v>43683</v>
      </c>
      <c r="M347" s="59">
        <v>162.07</v>
      </c>
      <c r="N347" s="76">
        <v>43683</v>
      </c>
      <c r="O347" s="59">
        <v>156.63999999999999</v>
      </c>
      <c r="P347" s="76">
        <v>43683</v>
      </c>
      <c r="Q347" s="59">
        <v>146.63999999999999</v>
      </c>
      <c r="Y347" s="123"/>
      <c r="Z347" s="59"/>
    </row>
    <row r="348" spans="1:26" s="155" customFormat="1" x14ac:dyDescent="0.35">
      <c r="A348" s="133">
        <f t="shared" si="6"/>
        <v>43684</v>
      </c>
      <c r="B348" s="76">
        <v>43684</v>
      </c>
      <c r="C348" s="61">
        <v>283.17</v>
      </c>
      <c r="D348" s="76">
        <v>43684</v>
      </c>
      <c r="E348" s="61">
        <v>290.35000000000002</v>
      </c>
      <c r="F348" s="76">
        <v>43684</v>
      </c>
      <c r="G348" s="61">
        <v>93.31</v>
      </c>
      <c r="H348" s="76">
        <v>43684</v>
      </c>
      <c r="I348" s="59">
        <v>100.4</v>
      </c>
      <c r="J348" s="76">
        <v>43684</v>
      </c>
      <c r="K348" s="59">
        <v>170.35</v>
      </c>
      <c r="L348" s="76">
        <v>43684</v>
      </c>
      <c r="M348" s="59">
        <v>160</v>
      </c>
      <c r="N348" s="76">
        <v>43684</v>
      </c>
      <c r="O348" s="59">
        <v>157.56</v>
      </c>
      <c r="P348" s="76">
        <v>43684</v>
      </c>
      <c r="Q348" s="59">
        <v>146.63999999999999</v>
      </c>
      <c r="Y348" s="123"/>
      <c r="Z348" s="59"/>
    </row>
    <row r="349" spans="1:26" s="39" customFormat="1" x14ac:dyDescent="0.35">
      <c r="A349" s="133">
        <f t="shared" si="6"/>
        <v>43685</v>
      </c>
      <c r="B349" s="76">
        <v>43685</v>
      </c>
      <c r="C349" s="61">
        <v>283.17</v>
      </c>
      <c r="D349" s="76">
        <v>43685</v>
      </c>
      <c r="E349" s="61">
        <v>290.35000000000002</v>
      </c>
      <c r="F349" s="76">
        <v>43685</v>
      </c>
      <c r="G349" s="61">
        <v>94.12</v>
      </c>
      <c r="H349" s="76">
        <v>43685</v>
      </c>
      <c r="I349" s="59">
        <v>101.6</v>
      </c>
      <c r="J349" s="76">
        <v>43685</v>
      </c>
      <c r="K349" s="59">
        <v>170.18</v>
      </c>
      <c r="L349" s="76">
        <v>43685</v>
      </c>
      <c r="M349" s="59">
        <v>158.5</v>
      </c>
      <c r="N349" s="76">
        <v>43685</v>
      </c>
      <c r="O349" s="59">
        <v>157.56</v>
      </c>
      <c r="P349" s="76">
        <v>43685</v>
      </c>
      <c r="Q349" s="59">
        <v>146.63999999999999</v>
      </c>
      <c r="R349" s="53"/>
      <c r="Y349" s="123"/>
      <c r="Z349" s="59"/>
    </row>
    <row r="350" spans="1:26" s="39" customFormat="1" x14ac:dyDescent="0.35">
      <c r="A350" s="133">
        <f t="shared" si="6"/>
        <v>43686</v>
      </c>
      <c r="B350" s="76">
        <v>43686</v>
      </c>
      <c r="C350" s="61">
        <v>283.17</v>
      </c>
      <c r="D350" s="76">
        <v>43686</v>
      </c>
      <c r="E350" s="61">
        <v>290.35000000000002</v>
      </c>
      <c r="F350" s="76">
        <v>43686</v>
      </c>
      <c r="G350" s="61">
        <v>94.12</v>
      </c>
      <c r="H350" s="76">
        <v>43686</v>
      </c>
      <c r="I350" s="59">
        <v>101.6</v>
      </c>
      <c r="J350" s="76">
        <v>43686</v>
      </c>
      <c r="K350" s="59">
        <v>170.18</v>
      </c>
      <c r="L350" s="76">
        <v>43686</v>
      </c>
      <c r="M350" s="59">
        <v>158.5</v>
      </c>
      <c r="N350" s="76">
        <v>43686</v>
      </c>
      <c r="O350" s="59">
        <v>157.56</v>
      </c>
      <c r="P350" s="76">
        <v>43686</v>
      </c>
      <c r="Q350" s="59">
        <v>146.63999999999999</v>
      </c>
      <c r="R350" s="53"/>
      <c r="Y350" s="123"/>
      <c r="Z350" s="59"/>
    </row>
    <row r="351" spans="1:26" s="39" customFormat="1" x14ac:dyDescent="0.35">
      <c r="A351" s="133">
        <f t="shared" si="6"/>
        <v>43689</v>
      </c>
      <c r="B351" s="76">
        <v>43689</v>
      </c>
      <c r="C351" s="61">
        <v>277.98</v>
      </c>
      <c r="D351" s="76">
        <v>43689</v>
      </c>
      <c r="E351" s="61">
        <v>285.16000000000003</v>
      </c>
      <c r="F351" s="76">
        <v>43689</v>
      </c>
      <c r="G351" s="61">
        <v>94.12</v>
      </c>
      <c r="H351" s="76">
        <v>43689</v>
      </c>
      <c r="I351" s="59">
        <v>101.6</v>
      </c>
      <c r="J351" s="76">
        <v>43689</v>
      </c>
      <c r="K351" s="59">
        <v>170.18</v>
      </c>
      <c r="L351" s="76">
        <v>43689</v>
      </c>
      <c r="M351" s="59">
        <v>158.5</v>
      </c>
      <c r="N351" s="76">
        <v>43689</v>
      </c>
      <c r="O351" s="59">
        <v>157.56</v>
      </c>
      <c r="P351" s="76">
        <v>43689</v>
      </c>
      <c r="Q351" s="59">
        <v>146.63999999999999</v>
      </c>
      <c r="R351" s="53"/>
      <c r="Y351" s="123"/>
      <c r="Z351" s="59"/>
    </row>
    <row r="352" spans="1:26" s="39" customFormat="1" x14ac:dyDescent="0.35">
      <c r="A352" s="133">
        <f t="shared" si="6"/>
        <v>43690</v>
      </c>
      <c r="B352" s="76">
        <v>43690</v>
      </c>
      <c r="C352" s="61">
        <v>277.98</v>
      </c>
      <c r="D352" s="76">
        <v>43690</v>
      </c>
      <c r="E352" s="61">
        <v>285.16000000000003</v>
      </c>
      <c r="F352" s="76">
        <v>43690</v>
      </c>
      <c r="G352" s="61">
        <v>89.25</v>
      </c>
      <c r="H352" s="76">
        <v>43690</v>
      </c>
      <c r="I352" s="59">
        <v>97.5</v>
      </c>
      <c r="J352" s="76">
        <v>43690</v>
      </c>
      <c r="K352" s="59">
        <v>168.96</v>
      </c>
      <c r="L352" s="76">
        <v>43690</v>
      </c>
      <c r="M352" s="59">
        <v>158.5</v>
      </c>
      <c r="N352" s="76">
        <v>43690</v>
      </c>
      <c r="O352" s="59">
        <v>156.13</v>
      </c>
      <c r="P352" s="76">
        <v>43690</v>
      </c>
      <c r="Q352" s="59">
        <v>146.63999999999999</v>
      </c>
      <c r="R352" s="53"/>
      <c r="Y352" s="123"/>
      <c r="Z352" s="59"/>
    </row>
    <row r="353" spans="1:26" s="39" customFormat="1" x14ac:dyDescent="0.35">
      <c r="A353" s="133">
        <f t="shared" si="6"/>
        <v>43691</v>
      </c>
      <c r="B353" s="76">
        <v>43691</v>
      </c>
      <c r="C353" s="61">
        <v>277.98</v>
      </c>
      <c r="D353" s="76">
        <v>43691</v>
      </c>
      <c r="E353" s="61">
        <v>285.16000000000003</v>
      </c>
      <c r="F353" s="76">
        <v>43691</v>
      </c>
      <c r="G353" s="61">
        <v>90.72</v>
      </c>
      <c r="H353" s="76">
        <v>43691</v>
      </c>
      <c r="I353" s="59">
        <v>100</v>
      </c>
      <c r="J353" s="76">
        <v>43691</v>
      </c>
      <c r="K353" s="59">
        <v>169.17</v>
      </c>
      <c r="L353" s="76">
        <v>43691</v>
      </c>
      <c r="M353" s="59">
        <v>158.5</v>
      </c>
      <c r="N353" s="76">
        <v>43691</v>
      </c>
      <c r="O353" s="59">
        <v>155.26</v>
      </c>
      <c r="P353" s="76">
        <v>43691</v>
      </c>
      <c r="Q353" s="59">
        <v>146.63999999999999</v>
      </c>
      <c r="R353" s="53"/>
      <c r="Y353" s="123"/>
      <c r="Z353" s="59"/>
    </row>
    <row r="354" spans="1:26" s="39" customFormat="1" x14ac:dyDescent="0.35">
      <c r="A354" s="133">
        <f t="shared" si="6"/>
        <v>43692</v>
      </c>
      <c r="B354" s="76">
        <v>43692</v>
      </c>
      <c r="C354" s="61">
        <v>277.98</v>
      </c>
      <c r="D354" s="76">
        <v>43692</v>
      </c>
      <c r="E354" s="61">
        <v>285.16000000000003</v>
      </c>
      <c r="F354" s="76">
        <v>43692</v>
      </c>
      <c r="G354" s="61">
        <v>88.44</v>
      </c>
      <c r="H354" s="76">
        <v>43692</v>
      </c>
      <c r="I354" s="59">
        <v>97.6</v>
      </c>
      <c r="J354" s="76">
        <v>43692</v>
      </c>
      <c r="K354" s="59">
        <v>169.08</v>
      </c>
      <c r="L354" s="76">
        <v>43692</v>
      </c>
      <c r="M354" s="59">
        <v>158.5</v>
      </c>
      <c r="N354" s="76">
        <v>43692</v>
      </c>
      <c r="O354" s="59">
        <v>155.13999999999999</v>
      </c>
      <c r="P354" s="76">
        <v>43692</v>
      </c>
      <c r="Q354" s="59">
        <v>146.63999999999999</v>
      </c>
      <c r="R354" s="53"/>
      <c r="Y354" s="123"/>
      <c r="Z354" s="59"/>
    </row>
    <row r="355" spans="1:26" s="39" customFormat="1" x14ac:dyDescent="0.35">
      <c r="A355" s="133">
        <f t="shared" si="6"/>
        <v>43693</v>
      </c>
      <c r="B355" s="76">
        <v>43693</v>
      </c>
      <c r="C355" s="61">
        <v>277.98</v>
      </c>
      <c r="D355" s="76">
        <v>43693</v>
      </c>
      <c r="E355" s="61">
        <v>285.16000000000003</v>
      </c>
      <c r="F355" s="76">
        <v>43693</v>
      </c>
      <c r="G355" s="61">
        <v>89.57</v>
      </c>
      <c r="H355" s="76">
        <v>43693</v>
      </c>
      <c r="I355" s="59">
        <v>97.1</v>
      </c>
      <c r="J355" s="76">
        <v>43693</v>
      </c>
      <c r="K355" s="59">
        <v>163.32</v>
      </c>
      <c r="L355" s="76">
        <v>43693</v>
      </c>
      <c r="M355" s="59">
        <v>153.79</v>
      </c>
      <c r="N355" s="76">
        <v>43693</v>
      </c>
      <c r="O355" s="59">
        <v>154.32</v>
      </c>
      <c r="P355" s="76">
        <v>43693</v>
      </c>
      <c r="Q355" s="59">
        <v>141.51</v>
      </c>
      <c r="R355" s="53"/>
      <c r="Y355" s="123"/>
      <c r="Z355" s="59"/>
    </row>
    <row r="356" spans="1:26" s="39" customFormat="1" x14ac:dyDescent="0.35">
      <c r="A356" s="133">
        <f t="shared" si="6"/>
        <v>43696</v>
      </c>
      <c r="B356" s="76">
        <v>43696</v>
      </c>
      <c r="C356" s="61">
        <v>277.98</v>
      </c>
      <c r="D356" s="76">
        <v>43696</v>
      </c>
      <c r="E356" s="61">
        <v>285.16000000000003</v>
      </c>
      <c r="F356" s="76">
        <v>43696</v>
      </c>
      <c r="G356" s="61">
        <v>88.4</v>
      </c>
      <c r="H356" s="76">
        <v>43696</v>
      </c>
      <c r="I356" s="59">
        <v>96.9</v>
      </c>
      <c r="J356" s="76">
        <v>43696</v>
      </c>
      <c r="K356" s="59">
        <v>163.32</v>
      </c>
      <c r="L356" s="76">
        <v>43696</v>
      </c>
      <c r="M356" s="59">
        <v>153.79</v>
      </c>
      <c r="N356" s="76">
        <v>43696</v>
      </c>
      <c r="O356" s="59">
        <v>154.32</v>
      </c>
      <c r="P356" s="76">
        <v>43696</v>
      </c>
      <c r="Q356" s="59">
        <v>141.51</v>
      </c>
      <c r="R356" s="53"/>
      <c r="Y356" s="123"/>
      <c r="Z356" s="59"/>
    </row>
    <row r="357" spans="1:26" s="39" customFormat="1" x14ac:dyDescent="0.35">
      <c r="A357" s="133">
        <f t="shared" si="6"/>
        <v>43697</v>
      </c>
      <c r="B357" s="76">
        <v>43697</v>
      </c>
      <c r="C357" s="61">
        <v>278.06</v>
      </c>
      <c r="D357" s="76">
        <v>43697</v>
      </c>
      <c r="E357" s="61">
        <v>285.24</v>
      </c>
      <c r="F357" s="76">
        <v>43697</v>
      </c>
      <c r="G357" s="61">
        <v>87.94</v>
      </c>
      <c r="H357" s="76">
        <v>43697</v>
      </c>
      <c r="I357" s="59">
        <v>96</v>
      </c>
      <c r="J357" s="76">
        <v>43697</v>
      </c>
      <c r="K357" s="59">
        <v>165.09</v>
      </c>
      <c r="L357" s="76">
        <v>43697</v>
      </c>
      <c r="M357" s="59">
        <v>153</v>
      </c>
      <c r="N357" s="76">
        <v>43697</v>
      </c>
      <c r="O357" s="59">
        <v>154.80000000000001</v>
      </c>
      <c r="P357" s="76">
        <v>43697</v>
      </c>
      <c r="Q357" s="59">
        <v>138.76</v>
      </c>
      <c r="R357" s="53"/>
      <c r="Y357" s="123"/>
      <c r="Z357" s="59"/>
    </row>
    <row r="358" spans="1:26" s="39" customFormat="1" x14ac:dyDescent="0.35">
      <c r="A358" s="133">
        <f t="shared" si="6"/>
        <v>43698</v>
      </c>
      <c r="B358" s="76">
        <v>43698</v>
      </c>
      <c r="C358" s="61">
        <v>272.88</v>
      </c>
      <c r="D358" s="76">
        <v>43698</v>
      </c>
      <c r="E358" s="61">
        <v>280.06</v>
      </c>
      <c r="F358" s="76">
        <v>43698</v>
      </c>
      <c r="G358" s="61">
        <v>82.38</v>
      </c>
      <c r="H358" s="76">
        <v>43698</v>
      </c>
      <c r="I358" s="59">
        <v>91.6</v>
      </c>
      <c r="J358" s="76">
        <v>43698</v>
      </c>
      <c r="K358" s="59">
        <v>165.09</v>
      </c>
      <c r="L358" s="76">
        <v>43698</v>
      </c>
      <c r="M358" s="59">
        <v>153</v>
      </c>
      <c r="N358" s="76">
        <v>43698</v>
      </c>
      <c r="O358" s="59">
        <v>153.66999999999999</v>
      </c>
      <c r="P358" s="76">
        <v>43698</v>
      </c>
      <c r="Q358" s="59">
        <v>138.76</v>
      </c>
      <c r="R358" s="53"/>
      <c r="Y358" s="123"/>
      <c r="Z358" s="59"/>
    </row>
    <row r="359" spans="1:26" s="39" customFormat="1" x14ac:dyDescent="0.35">
      <c r="A359" s="133">
        <f t="shared" si="6"/>
        <v>43699</v>
      </c>
      <c r="B359" s="76">
        <v>43699</v>
      </c>
      <c r="C359" s="61">
        <v>275.06</v>
      </c>
      <c r="D359" s="76">
        <v>43699</v>
      </c>
      <c r="E359" s="61">
        <v>282.23</v>
      </c>
      <c r="F359" s="76">
        <v>43699</v>
      </c>
      <c r="G359" s="61">
        <v>84.42</v>
      </c>
      <c r="H359" s="76">
        <v>43699</v>
      </c>
      <c r="I359" s="59">
        <v>92.3</v>
      </c>
      <c r="J359" s="76">
        <v>43699</v>
      </c>
      <c r="K359" s="59">
        <v>166.12</v>
      </c>
      <c r="L359" s="76">
        <v>43699</v>
      </c>
      <c r="M359" s="59">
        <v>153</v>
      </c>
      <c r="N359" s="76">
        <v>43699</v>
      </c>
      <c r="O359" s="59">
        <v>153.66999999999999</v>
      </c>
      <c r="P359" s="76">
        <v>43699</v>
      </c>
      <c r="Q359" s="59">
        <v>138.76</v>
      </c>
      <c r="R359" s="53"/>
      <c r="Y359" s="123"/>
      <c r="Z359" s="59"/>
    </row>
    <row r="360" spans="1:26" s="39" customFormat="1" x14ac:dyDescent="0.35">
      <c r="A360" s="133">
        <f t="shared" si="6"/>
        <v>43700</v>
      </c>
      <c r="B360" s="76">
        <v>43700</v>
      </c>
      <c r="C360" s="61">
        <v>274.14</v>
      </c>
      <c r="D360" s="76">
        <v>43700</v>
      </c>
      <c r="E360" s="61">
        <v>281.32</v>
      </c>
      <c r="F360" s="76">
        <v>43700</v>
      </c>
      <c r="G360" s="61">
        <v>87.81</v>
      </c>
      <c r="H360" s="76">
        <v>43700</v>
      </c>
      <c r="I360" s="59">
        <v>95.5</v>
      </c>
      <c r="J360" s="76">
        <v>43700</v>
      </c>
      <c r="K360" s="59">
        <v>166.12</v>
      </c>
      <c r="L360" s="76">
        <v>43700</v>
      </c>
      <c r="M360" s="59">
        <v>153</v>
      </c>
      <c r="N360" s="76">
        <v>43700</v>
      </c>
      <c r="O360" s="59">
        <v>153.66999999999999</v>
      </c>
      <c r="P360" s="76">
        <v>43700</v>
      </c>
      <c r="Q360" s="59">
        <v>138.76</v>
      </c>
      <c r="R360" s="53"/>
      <c r="Y360" s="123"/>
      <c r="Z360" s="59"/>
    </row>
    <row r="361" spans="1:26" s="39" customFormat="1" x14ac:dyDescent="0.35">
      <c r="A361" s="133">
        <f t="shared" si="6"/>
        <v>43703</v>
      </c>
      <c r="B361" s="76">
        <v>43703</v>
      </c>
      <c r="C361" s="61">
        <v>274.14</v>
      </c>
      <c r="D361" s="76">
        <v>43703</v>
      </c>
      <c r="E361" s="61">
        <v>281.32</v>
      </c>
      <c r="F361" s="76">
        <v>43703</v>
      </c>
      <c r="G361" s="61">
        <v>84.91</v>
      </c>
      <c r="H361" s="76">
        <v>43703</v>
      </c>
      <c r="I361" s="59">
        <v>93.9</v>
      </c>
      <c r="J361" s="76">
        <v>43703</v>
      </c>
      <c r="K361" s="59">
        <v>166.25</v>
      </c>
      <c r="L361" s="76">
        <v>43703</v>
      </c>
      <c r="M361" s="59">
        <v>153</v>
      </c>
      <c r="N361" s="76">
        <v>43703</v>
      </c>
      <c r="O361" s="59">
        <v>154.28</v>
      </c>
      <c r="P361" s="76">
        <v>43703</v>
      </c>
      <c r="Q361" s="59">
        <v>138.76</v>
      </c>
      <c r="R361" s="53"/>
      <c r="Y361" s="123"/>
      <c r="Z361" s="59"/>
    </row>
    <row r="362" spans="1:26" s="39" customFormat="1" x14ac:dyDescent="0.35">
      <c r="A362" s="133">
        <f t="shared" si="6"/>
        <v>43704</v>
      </c>
      <c r="B362" s="76">
        <v>43704</v>
      </c>
      <c r="C362" s="61">
        <v>262.58999999999997</v>
      </c>
      <c r="D362" s="76">
        <v>43704</v>
      </c>
      <c r="E362" s="61">
        <v>269.77</v>
      </c>
      <c r="F362" s="76">
        <v>43704</v>
      </c>
      <c r="G362" s="61">
        <v>82.35</v>
      </c>
      <c r="H362" s="76">
        <v>43704</v>
      </c>
      <c r="I362" s="59">
        <v>91.1</v>
      </c>
      <c r="J362" s="76">
        <v>43704</v>
      </c>
      <c r="K362" s="59">
        <v>166.33</v>
      </c>
      <c r="L362" s="76">
        <v>43704</v>
      </c>
      <c r="M362" s="59">
        <v>153</v>
      </c>
      <c r="N362" s="76">
        <v>43704</v>
      </c>
      <c r="O362" s="59">
        <v>154.28</v>
      </c>
      <c r="P362" s="76">
        <v>43704</v>
      </c>
      <c r="Q362" s="59">
        <v>138.76</v>
      </c>
      <c r="R362" s="53"/>
      <c r="Y362" s="123"/>
      <c r="Z362" s="59"/>
    </row>
    <row r="363" spans="1:26" s="39" customFormat="1" x14ac:dyDescent="0.35">
      <c r="A363" s="133">
        <f t="shared" si="6"/>
        <v>43705</v>
      </c>
      <c r="B363" s="76">
        <v>43705</v>
      </c>
      <c r="C363" s="61">
        <v>262.58999999999997</v>
      </c>
      <c r="D363" s="76">
        <v>43705</v>
      </c>
      <c r="E363" s="61">
        <v>269.27</v>
      </c>
      <c r="F363" s="76">
        <v>43705</v>
      </c>
      <c r="G363" s="61">
        <v>82.45</v>
      </c>
      <c r="H363" s="76">
        <v>43705</v>
      </c>
      <c r="I363" s="59">
        <v>91</v>
      </c>
      <c r="J363" s="76">
        <v>43705</v>
      </c>
      <c r="K363" s="59">
        <v>167.54</v>
      </c>
      <c r="L363" s="76">
        <v>43705</v>
      </c>
      <c r="M363" s="59">
        <v>153</v>
      </c>
      <c r="N363" s="76">
        <v>43705</v>
      </c>
      <c r="O363" s="59">
        <v>149</v>
      </c>
      <c r="P363" s="76">
        <v>43705</v>
      </c>
      <c r="Q363" s="59">
        <v>138.76</v>
      </c>
      <c r="R363" s="53"/>
      <c r="Y363" s="123"/>
      <c r="Z363" s="59"/>
    </row>
    <row r="364" spans="1:26" s="39" customFormat="1" x14ac:dyDescent="0.35">
      <c r="A364" s="133">
        <f t="shared" si="6"/>
        <v>43706</v>
      </c>
      <c r="B364" s="76">
        <v>43706</v>
      </c>
      <c r="C364" s="61">
        <v>262.51</v>
      </c>
      <c r="D364" s="76">
        <v>43706</v>
      </c>
      <c r="E364" s="61">
        <v>269.61</v>
      </c>
      <c r="F364" s="76">
        <v>43706</v>
      </c>
      <c r="G364" s="61">
        <v>81.47</v>
      </c>
      <c r="H364" s="76">
        <v>43706</v>
      </c>
      <c r="I364" s="59">
        <v>89.9</v>
      </c>
      <c r="J364" s="76">
        <v>43706</v>
      </c>
      <c r="K364" s="59">
        <v>167.54</v>
      </c>
      <c r="L364" s="76">
        <v>43706</v>
      </c>
      <c r="M364" s="59">
        <v>154</v>
      </c>
      <c r="N364" s="76">
        <v>43706</v>
      </c>
      <c r="O364" s="59">
        <v>149</v>
      </c>
      <c r="P364" s="76">
        <v>43706</v>
      </c>
      <c r="Q364" s="59">
        <v>134.01</v>
      </c>
      <c r="R364" s="53"/>
      <c r="Y364" s="123"/>
      <c r="Z364" s="59"/>
    </row>
    <row r="365" spans="1:26" s="39" customFormat="1" x14ac:dyDescent="0.35">
      <c r="A365" s="133">
        <f t="shared" si="6"/>
        <v>43707</v>
      </c>
      <c r="B365" s="76">
        <v>43707</v>
      </c>
      <c r="C365" s="61">
        <v>262.51</v>
      </c>
      <c r="D365" s="76">
        <v>43707</v>
      </c>
      <c r="E365" s="61">
        <v>269.61</v>
      </c>
      <c r="F365" s="76">
        <v>43707</v>
      </c>
      <c r="G365" s="61">
        <v>84.66</v>
      </c>
      <c r="H365" s="76">
        <v>43707</v>
      </c>
      <c r="I365" s="59">
        <v>92.1</v>
      </c>
      <c r="J365" s="76">
        <v>43707</v>
      </c>
      <c r="K365" s="59">
        <v>167.54</v>
      </c>
      <c r="L365" s="76">
        <v>43707</v>
      </c>
      <c r="M365" s="59">
        <v>153.75</v>
      </c>
      <c r="N365" s="76">
        <v>43707</v>
      </c>
      <c r="O365" s="59">
        <v>154.01</v>
      </c>
      <c r="P365" s="76">
        <v>43707</v>
      </c>
      <c r="Q365" s="59">
        <v>134.01</v>
      </c>
      <c r="R365" s="53"/>
      <c r="Y365" s="123"/>
      <c r="Z365" s="59"/>
    </row>
    <row r="366" spans="1:26" s="39" customFormat="1" x14ac:dyDescent="0.35">
      <c r="A366" s="133">
        <f t="shared" si="6"/>
        <v>43710</v>
      </c>
      <c r="B366" s="76">
        <v>43710</v>
      </c>
      <c r="C366" s="61">
        <v>262.51</v>
      </c>
      <c r="D366" s="76">
        <v>43710</v>
      </c>
      <c r="E366" s="61">
        <v>269.61</v>
      </c>
      <c r="F366" s="76">
        <v>43710</v>
      </c>
      <c r="G366" s="61">
        <v>90.58</v>
      </c>
      <c r="H366" s="76">
        <v>43710</v>
      </c>
      <c r="I366" s="59">
        <v>97.1</v>
      </c>
      <c r="J366" s="76">
        <v>43710</v>
      </c>
      <c r="K366" s="59">
        <v>167.54</v>
      </c>
      <c r="L366" s="76">
        <v>43710</v>
      </c>
      <c r="M366" s="59">
        <v>153.75</v>
      </c>
      <c r="N366" s="76">
        <v>43710</v>
      </c>
      <c r="O366" s="59">
        <v>154.01</v>
      </c>
      <c r="P366" s="76">
        <v>43710</v>
      </c>
      <c r="Q366" s="59">
        <v>134.01</v>
      </c>
      <c r="R366" s="53"/>
      <c r="Y366" s="123"/>
      <c r="Z366" s="59"/>
    </row>
    <row r="367" spans="1:26" s="39" customFormat="1" x14ac:dyDescent="0.35">
      <c r="A367" s="133">
        <f t="shared" si="6"/>
        <v>43711</v>
      </c>
      <c r="B367" s="76">
        <v>43711</v>
      </c>
      <c r="C367" s="61">
        <v>262.51</v>
      </c>
      <c r="D367" s="76">
        <v>43711</v>
      </c>
      <c r="E367" s="61">
        <v>269.61</v>
      </c>
      <c r="F367" s="76">
        <v>43711</v>
      </c>
      <c r="G367" s="61">
        <v>89.14</v>
      </c>
      <c r="H367" s="76">
        <v>43711</v>
      </c>
      <c r="I367" s="59">
        <v>96.2</v>
      </c>
      <c r="J367" s="76">
        <v>43711</v>
      </c>
      <c r="K367" s="59">
        <v>167.97</v>
      </c>
      <c r="L367" s="76">
        <v>43711</v>
      </c>
      <c r="M367" s="59">
        <v>153.51</v>
      </c>
      <c r="N367" s="76">
        <v>43711</v>
      </c>
      <c r="O367" s="59">
        <v>155.38999999999999</v>
      </c>
      <c r="P367" s="76">
        <v>43711</v>
      </c>
      <c r="Q367" s="59">
        <v>134.01</v>
      </c>
      <c r="R367" s="53"/>
      <c r="Y367" s="123"/>
      <c r="Z367" s="59"/>
    </row>
    <row r="368" spans="1:26" s="39" customFormat="1" x14ac:dyDescent="0.35">
      <c r="A368" s="133">
        <f t="shared" si="6"/>
        <v>43712</v>
      </c>
      <c r="B368" s="76">
        <v>43712</v>
      </c>
      <c r="C368" s="61">
        <v>250.21</v>
      </c>
      <c r="D368" s="76">
        <v>43712</v>
      </c>
      <c r="E368" s="61">
        <v>257.11</v>
      </c>
      <c r="F368" s="76">
        <v>43712</v>
      </c>
      <c r="G368" s="61">
        <v>91.32</v>
      </c>
      <c r="H368" s="76">
        <v>43712</v>
      </c>
      <c r="I368" s="59">
        <v>97.2</v>
      </c>
      <c r="J368" s="76">
        <v>43712</v>
      </c>
      <c r="K368" s="59">
        <v>169.34</v>
      </c>
      <c r="L368" s="76">
        <v>43712</v>
      </c>
      <c r="M368" s="59">
        <v>153.51</v>
      </c>
      <c r="N368" s="76">
        <v>43712</v>
      </c>
      <c r="O368" s="59">
        <v>155.27000000000001</v>
      </c>
      <c r="P368" s="76">
        <v>43712</v>
      </c>
      <c r="Q368" s="59">
        <v>134.01</v>
      </c>
      <c r="R368" s="53"/>
      <c r="Y368" s="123"/>
      <c r="Z368" s="59"/>
    </row>
    <row r="369" spans="1:26" s="39" customFormat="1" x14ac:dyDescent="0.35">
      <c r="A369" s="133">
        <f t="shared" si="6"/>
        <v>43713</v>
      </c>
      <c r="B369" s="76">
        <v>43713</v>
      </c>
      <c r="C369" s="61">
        <v>244.15</v>
      </c>
      <c r="D369" s="76">
        <v>43713</v>
      </c>
      <c r="E369" s="61">
        <v>251.05</v>
      </c>
      <c r="F369" s="76">
        <v>43713</v>
      </c>
      <c r="G369" s="61">
        <v>90.18</v>
      </c>
      <c r="H369" s="76">
        <v>43713</v>
      </c>
      <c r="I369" s="59">
        <v>96.6</v>
      </c>
      <c r="J369" s="76">
        <v>43713</v>
      </c>
      <c r="K369" s="59">
        <v>169.26</v>
      </c>
      <c r="L369" s="76">
        <v>43713</v>
      </c>
      <c r="M369" s="59">
        <v>153.26</v>
      </c>
      <c r="N369" s="76">
        <v>43713</v>
      </c>
      <c r="O369" s="59">
        <v>149.09</v>
      </c>
      <c r="P369" s="76">
        <v>43713</v>
      </c>
      <c r="Q369" s="59">
        <v>134.01</v>
      </c>
      <c r="R369" s="53"/>
      <c r="Y369" s="123"/>
      <c r="Z369" s="59"/>
    </row>
    <row r="370" spans="1:26" s="39" customFormat="1" x14ac:dyDescent="0.35">
      <c r="A370" s="133">
        <f t="shared" si="6"/>
        <v>43714</v>
      </c>
      <c r="B370" s="76">
        <v>43714</v>
      </c>
      <c r="C370" s="61">
        <v>244.15</v>
      </c>
      <c r="D370" s="76">
        <v>43714</v>
      </c>
      <c r="E370" s="61">
        <v>251.05</v>
      </c>
      <c r="F370" s="76">
        <v>43714</v>
      </c>
      <c r="G370" s="61">
        <v>89.05</v>
      </c>
      <c r="H370" s="76">
        <v>43714</v>
      </c>
      <c r="I370" s="59">
        <v>95.8</v>
      </c>
      <c r="J370" s="76">
        <v>43714</v>
      </c>
      <c r="K370" s="59">
        <v>169.01</v>
      </c>
      <c r="L370" s="76">
        <v>43714</v>
      </c>
      <c r="M370" s="59">
        <v>153.26</v>
      </c>
      <c r="N370" s="76">
        <v>43714</v>
      </c>
      <c r="O370" s="59">
        <v>151.43</v>
      </c>
      <c r="P370" s="76">
        <v>43714</v>
      </c>
      <c r="Q370" s="59">
        <v>134.01</v>
      </c>
      <c r="R370" s="53"/>
      <c r="Y370" s="123"/>
      <c r="Z370" s="59"/>
    </row>
    <row r="371" spans="1:26" s="39" customFormat="1" x14ac:dyDescent="0.35">
      <c r="A371" s="133">
        <f t="shared" si="6"/>
        <v>43717</v>
      </c>
      <c r="B371" s="76">
        <v>43717</v>
      </c>
      <c r="C371" s="61">
        <v>243.63</v>
      </c>
      <c r="D371" s="76">
        <v>43717</v>
      </c>
      <c r="E371" s="61">
        <v>250.53</v>
      </c>
      <c r="F371" s="76">
        <v>43717</v>
      </c>
      <c r="G371" s="61">
        <v>92.97</v>
      </c>
      <c r="H371" s="76">
        <v>43717</v>
      </c>
      <c r="I371" s="59">
        <v>98.9</v>
      </c>
      <c r="J371" s="76">
        <v>43717</v>
      </c>
      <c r="K371" s="59">
        <v>169.07</v>
      </c>
      <c r="L371" s="76">
        <v>43717</v>
      </c>
      <c r="M371" s="59">
        <v>153.26</v>
      </c>
      <c r="N371" s="76">
        <v>43717</v>
      </c>
      <c r="O371" s="59">
        <v>152.19999999999999</v>
      </c>
      <c r="P371" s="76">
        <v>43717</v>
      </c>
      <c r="Q371" s="59">
        <v>134.01</v>
      </c>
      <c r="R371" s="53"/>
      <c r="Y371" s="123"/>
      <c r="Z371" s="59"/>
    </row>
    <row r="372" spans="1:26" s="39" customFormat="1" x14ac:dyDescent="0.35">
      <c r="A372" s="133">
        <f t="shared" si="6"/>
        <v>43718</v>
      </c>
      <c r="B372" s="76">
        <v>43718</v>
      </c>
      <c r="C372" s="61">
        <v>235.93</v>
      </c>
      <c r="D372" s="76">
        <v>43718</v>
      </c>
      <c r="E372" s="61">
        <v>242.83</v>
      </c>
      <c r="F372" s="76">
        <v>43718</v>
      </c>
      <c r="G372" s="61">
        <v>93.22</v>
      </c>
      <c r="H372" s="76">
        <v>43718</v>
      </c>
      <c r="I372" s="59">
        <v>99.5</v>
      </c>
      <c r="J372" s="76">
        <v>43718</v>
      </c>
      <c r="K372" s="59">
        <v>169.26</v>
      </c>
      <c r="L372" s="76">
        <v>43718</v>
      </c>
      <c r="M372" s="59">
        <v>153.01</v>
      </c>
      <c r="N372" s="76">
        <v>43718</v>
      </c>
      <c r="O372" s="59">
        <v>150.76</v>
      </c>
      <c r="P372" s="76">
        <v>43718</v>
      </c>
      <c r="Q372" s="59">
        <v>134.01</v>
      </c>
      <c r="R372" s="53"/>
      <c r="Y372" s="123"/>
      <c r="Z372" s="59"/>
    </row>
    <row r="373" spans="1:26" s="39" customFormat="1" x14ac:dyDescent="0.35">
      <c r="A373" s="133">
        <f t="shared" si="6"/>
        <v>43719</v>
      </c>
      <c r="B373" s="76">
        <v>43719</v>
      </c>
      <c r="C373" s="61">
        <v>235.59</v>
      </c>
      <c r="D373" s="76">
        <v>43719</v>
      </c>
      <c r="E373" s="61">
        <v>242.49</v>
      </c>
      <c r="F373" s="76">
        <v>43719</v>
      </c>
      <c r="G373" s="61">
        <v>94.66</v>
      </c>
      <c r="H373" s="76">
        <v>43719</v>
      </c>
      <c r="I373" s="59">
        <v>101.4</v>
      </c>
      <c r="J373" s="76">
        <v>43719</v>
      </c>
      <c r="K373" s="59">
        <v>169.39</v>
      </c>
      <c r="L373" s="76">
        <v>43719</v>
      </c>
      <c r="M373" s="59">
        <v>150.26</v>
      </c>
      <c r="N373" s="76">
        <v>43719</v>
      </c>
      <c r="O373" s="59">
        <v>149.63999999999999</v>
      </c>
      <c r="P373" s="76">
        <v>43719</v>
      </c>
      <c r="Q373" s="59">
        <v>131.75</v>
      </c>
      <c r="R373" s="53"/>
      <c r="Y373" s="123"/>
      <c r="Z373" s="59"/>
    </row>
    <row r="374" spans="1:26" s="39" customFormat="1" x14ac:dyDescent="0.35">
      <c r="A374" s="133">
        <f t="shared" si="6"/>
        <v>43720</v>
      </c>
      <c r="B374" s="76">
        <v>43720</v>
      </c>
      <c r="C374" s="61">
        <v>235.84</v>
      </c>
      <c r="D374" s="76">
        <v>43720</v>
      </c>
      <c r="E374" s="61">
        <v>242.74</v>
      </c>
      <c r="F374" s="76">
        <v>43720</v>
      </c>
      <c r="G374" s="61">
        <v>99.3</v>
      </c>
      <c r="H374" s="76">
        <v>43720</v>
      </c>
      <c r="I374" s="59">
        <v>105.6</v>
      </c>
      <c r="J374" s="76">
        <v>43720</v>
      </c>
      <c r="K374" s="59">
        <v>167.76</v>
      </c>
      <c r="L374" s="76">
        <v>43720</v>
      </c>
      <c r="M374" s="59">
        <v>150.26</v>
      </c>
      <c r="N374" s="76">
        <v>43720</v>
      </c>
      <c r="O374" s="59">
        <v>149.34</v>
      </c>
      <c r="P374" s="76">
        <v>43720</v>
      </c>
      <c r="Q374" s="59">
        <v>131.75</v>
      </c>
      <c r="R374" s="53"/>
      <c r="Y374" s="123"/>
      <c r="Z374" s="59"/>
    </row>
    <row r="375" spans="1:26" s="39" customFormat="1" x14ac:dyDescent="0.35">
      <c r="A375" s="133">
        <f t="shared" si="6"/>
        <v>43721</v>
      </c>
      <c r="B375" s="76">
        <v>43721</v>
      </c>
      <c r="C375" s="61">
        <v>236.4</v>
      </c>
      <c r="D375" s="76">
        <v>43721</v>
      </c>
      <c r="E375" s="61">
        <v>243.3</v>
      </c>
      <c r="F375" s="76">
        <v>43721</v>
      </c>
      <c r="G375" s="61">
        <v>99.3</v>
      </c>
      <c r="H375" s="76">
        <v>43721</v>
      </c>
      <c r="I375" s="59">
        <v>105.6</v>
      </c>
      <c r="J375" s="76">
        <v>43721</v>
      </c>
      <c r="K375" s="59">
        <v>167.76</v>
      </c>
      <c r="L375" s="76">
        <v>43721</v>
      </c>
      <c r="M375" s="59">
        <v>150.26</v>
      </c>
      <c r="N375" s="76">
        <v>43721</v>
      </c>
      <c r="O375" s="59">
        <v>148.15</v>
      </c>
      <c r="P375" s="76">
        <v>43721</v>
      </c>
      <c r="Q375" s="59">
        <v>131.75</v>
      </c>
      <c r="R375" s="53"/>
      <c r="Y375" s="123"/>
      <c r="Z375" s="59"/>
    </row>
    <row r="376" spans="1:26" s="39" customFormat="1" x14ac:dyDescent="0.35">
      <c r="A376" s="133">
        <f t="shared" si="6"/>
        <v>43724</v>
      </c>
      <c r="B376" s="76">
        <v>43724</v>
      </c>
      <c r="C376" s="61">
        <v>236.26</v>
      </c>
      <c r="D376" s="76">
        <v>43724</v>
      </c>
      <c r="E376" s="61">
        <v>243.16</v>
      </c>
      <c r="F376" s="76">
        <v>43724</v>
      </c>
      <c r="G376" s="61">
        <v>98.45</v>
      </c>
      <c r="H376" s="76">
        <v>43724</v>
      </c>
      <c r="I376" s="59">
        <v>105.3</v>
      </c>
      <c r="J376" s="76">
        <v>43724</v>
      </c>
      <c r="K376" s="59">
        <v>167.76</v>
      </c>
      <c r="L376" s="76">
        <v>43724</v>
      </c>
      <c r="M376" s="59">
        <v>150.26</v>
      </c>
      <c r="N376" s="76">
        <v>43724</v>
      </c>
      <c r="O376" s="59">
        <v>148.15</v>
      </c>
      <c r="P376" s="76">
        <v>43724</v>
      </c>
      <c r="Q376" s="59">
        <v>131.75</v>
      </c>
      <c r="R376" s="53"/>
      <c r="Y376" s="123"/>
      <c r="Z376" s="59"/>
    </row>
    <row r="377" spans="1:26" s="39" customFormat="1" x14ac:dyDescent="0.35">
      <c r="A377" s="133">
        <f t="shared" si="6"/>
        <v>43725</v>
      </c>
      <c r="B377" s="76">
        <v>43725</v>
      </c>
      <c r="C377" s="61">
        <v>236.01</v>
      </c>
      <c r="D377" s="76">
        <v>43725</v>
      </c>
      <c r="E377" s="61">
        <v>243.1</v>
      </c>
      <c r="F377" s="76">
        <v>43725</v>
      </c>
      <c r="G377" s="61">
        <v>97.17</v>
      </c>
      <c r="H377" s="76">
        <v>43725</v>
      </c>
      <c r="I377" s="59">
        <v>103.9</v>
      </c>
      <c r="J377" s="76">
        <v>43725</v>
      </c>
      <c r="K377" s="59">
        <v>160.63</v>
      </c>
      <c r="L377" s="76">
        <v>43725</v>
      </c>
      <c r="M377" s="59">
        <v>150.26</v>
      </c>
      <c r="N377" s="76">
        <v>43725</v>
      </c>
      <c r="O377" s="59">
        <v>144.08000000000001</v>
      </c>
      <c r="P377" s="76">
        <v>43725</v>
      </c>
      <c r="Q377" s="59">
        <v>131.75</v>
      </c>
      <c r="R377" s="53"/>
      <c r="Y377" s="123"/>
      <c r="Z377" s="59"/>
    </row>
    <row r="378" spans="1:26" s="39" customFormat="1" x14ac:dyDescent="0.35">
      <c r="A378" s="133">
        <f t="shared" si="6"/>
        <v>43726</v>
      </c>
      <c r="B378" s="76">
        <v>43726</v>
      </c>
      <c r="C378" s="61">
        <v>226.42</v>
      </c>
      <c r="D378" s="76">
        <v>43726</v>
      </c>
      <c r="E378" s="61">
        <v>233.32</v>
      </c>
      <c r="F378" s="76">
        <v>43726</v>
      </c>
      <c r="G378" s="61">
        <v>96.42</v>
      </c>
      <c r="H378" s="76">
        <v>43726</v>
      </c>
      <c r="I378" s="59">
        <v>103</v>
      </c>
      <c r="J378" s="76">
        <v>43726</v>
      </c>
      <c r="K378" s="59">
        <v>163.81</v>
      </c>
      <c r="L378" s="76">
        <v>43726</v>
      </c>
      <c r="M378" s="59">
        <v>150.26</v>
      </c>
      <c r="N378" s="76">
        <v>43726</v>
      </c>
      <c r="O378" s="59">
        <v>144.08000000000001</v>
      </c>
      <c r="P378" s="76">
        <v>43726</v>
      </c>
      <c r="Q378" s="59">
        <v>131.75</v>
      </c>
      <c r="R378" s="53"/>
      <c r="Y378" s="123"/>
      <c r="Z378" s="59"/>
    </row>
    <row r="379" spans="1:26" s="39" customFormat="1" x14ac:dyDescent="0.35">
      <c r="A379" s="133">
        <f t="shared" si="6"/>
        <v>43727</v>
      </c>
      <c r="B379" s="76">
        <v>43727</v>
      </c>
      <c r="C379" s="61">
        <v>226.42</v>
      </c>
      <c r="D379" s="76">
        <v>43727</v>
      </c>
      <c r="E379" s="61">
        <v>233.32</v>
      </c>
      <c r="F379" s="76">
        <v>43727</v>
      </c>
      <c r="G379" s="61">
        <v>93.23</v>
      </c>
      <c r="H379" s="76">
        <v>43727</v>
      </c>
      <c r="I379" s="59">
        <v>99.9</v>
      </c>
      <c r="J379" s="76">
        <v>43727</v>
      </c>
      <c r="K379" s="59">
        <v>161.43</v>
      </c>
      <c r="L379" s="76">
        <v>43727</v>
      </c>
      <c r="M379" s="59">
        <v>140.01</v>
      </c>
      <c r="N379" s="76">
        <v>43727</v>
      </c>
      <c r="O379" s="59">
        <v>140.66</v>
      </c>
      <c r="P379" s="76">
        <v>43727</v>
      </c>
      <c r="Q379" s="59">
        <v>122.5</v>
      </c>
      <c r="R379" s="53"/>
      <c r="Y379" s="123"/>
      <c r="Z379" s="59"/>
    </row>
    <row r="380" spans="1:26" s="39" customFormat="1" x14ac:dyDescent="0.35">
      <c r="A380" s="133">
        <f t="shared" si="6"/>
        <v>43728</v>
      </c>
      <c r="B380" s="76">
        <v>43728</v>
      </c>
      <c r="C380" s="61">
        <v>226.42</v>
      </c>
      <c r="D380" s="76">
        <v>43728</v>
      </c>
      <c r="E380" s="61">
        <v>233.32</v>
      </c>
      <c r="F380" s="76">
        <v>43728</v>
      </c>
      <c r="G380" s="61">
        <v>92.56</v>
      </c>
      <c r="H380" s="76">
        <v>43728</v>
      </c>
      <c r="I380" s="59">
        <v>99</v>
      </c>
      <c r="J380" s="76">
        <v>43728</v>
      </c>
      <c r="K380" s="59">
        <v>154.97999999999999</v>
      </c>
      <c r="L380" s="76">
        <v>43728</v>
      </c>
      <c r="M380" s="59">
        <v>132.76</v>
      </c>
      <c r="N380" s="76">
        <v>43728</v>
      </c>
      <c r="O380" s="59">
        <v>128.19</v>
      </c>
      <c r="P380" s="76">
        <v>43728</v>
      </c>
      <c r="Q380" s="59">
        <v>122.5</v>
      </c>
      <c r="R380" s="53"/>
      <c r="Y380" s="123"/>
      <c r="Z380" s="59"/>
    </row>
    <row r="381" spans="1:26" s="39" customFormat="1" x14ac:dyDescent="0.35">
      <c r="A381" s="133">
        <f t="shared" si="6"/>
        <v>43731</v>
      </c>
      <c r="B381" s="76">
        <v>43731</v>
      </c>
      <c r="C381" s="61">
        <v>226.29</v>
      </c>
      <c r="D381" s="76">
        <v>43731</v>
      </c>
      <c r="E381" s="61">
        <v>233.19</v>
      </c>
      <c r="F381" s="76">
        <v>43731</v>
      </c>
      <c r="G381" s="61">
        <v>94.12</v>
      </c>
      <c r="H381" s="76">
        <v>43731</v>
      </c>
      <c r="I381" s="59">
        <v>100.7</v>
      </c>
      <c r="J381" s="76">
        <v>43731</v>
      </c>
      <c r="K381" s="59">
        <v>154.97999999999999</v>
      </c>
      <c r="L381" s="76">
        <v>43731</v>
      </c>
      <c r="M381" s="59">
        <v>132.76</v>
      </c>
      <c r="N381" s="76">
        <v>43731</v>
      </c>
      <c r="O381" s="59">
        <v>128.19</v>
      </c>
      <c r="P381" s="76">
        <v>43731</v>
      </c>
      <c r="Q381" s="59">
        <v>122.5</v>
      </c>
      <c r="R381" s="53"/>
      <c r="Y381" s="123"/>
      <c r="Z381" s="59"/>
    </row>
    <row r="382" spans="1:26" s="39" customFormat="1" x14ac:dyDescent="0.35">
      <c r="A382" s="133">
        <f t="shared" si="6"/>
        <v>43732</v>
      </c>
      <c r="B382" s="76">
        <v>43732</v>
      </c>
      <c r="C382" s="61">
        <v>228</v>
      </c>
      <c r="D382" s="76">
        <v>43732</v>
      </c>
      <c r="E382" s="61">
        <v>234.9</v>
      </c>
      <c r="F382" s="76">
        <v>43732</v>
      </c>
      <c r="G382" s="61">
        <v>90.83</v>
      </c>
      <c r="H382" s="76">
        <v>43732</v>
      </c>
      <c r="I382" s="59">
        <v>97.8</v>
      </c>
      <c r="J382" s="76">
        <v>43732</v>
      </c>
      <c r="K382" s="59">
        <v>153.97999999999999</v>
      </c>
      <c r="L382" s="76">
        <v>43732</v>
      </c>
      <c r="M382" s="59">
        <v>132.76</v>
      </c>
      <c r="N382" s="76">
        <v>43732</v>
      </c>
      <c r="O382" s="59">
        <v>128.19</v>
      </c>
      <c r="P382" s="76">
        <v>43732</v>
      </c>
      <c r="Q382" s="59">
        <v>122.5</v>
      </c>
      <c r="R382" s="53"/>
      <c r="Y382" s="123"/>
      <c r="Z382" s="59"/>
    </row>
    <row r="383" spans="1:26" s="39" customFormat="1" x14ac:dyDescent="0.35">
      <c r="A383" s="133">
        <f t="shared" si="6"/>
        <v>43733</v>
      </c>
      <c r="B383" s="76">
        <v>43733</v>
      </c>
      <c r="C383" s="61">
        <v>220.8</v>
      </c>
      <c r="D383" s="76">
        <v>43733</v>
      </c>
      <c r="E383" s="61">
        <v>227.7</v>
      </c>
      <c r="F383" s="76">
        <v>43733</v>
      </c>
      <c r="G383" s="61">
        <v>90.34</v>
      </c>
      <c r="H383" s="76">
        <v>43733</v>
      </c>
      <c r="I383" s="59">
        <v>97</v>
      </c>
      <c r="J383" s="76">
        <v>43733</v>
      </c>
      <c r="K383" s="59">
        <v>153.97999999999999</v>
      </c>
      <c r="L383" s="76">
        <v>43733</v>
      </c>
      <c r="M383" s="59">
        <v>132.76</v>
      </c>
      <c r="N383" s="76">
        <v>43733</v>
      </c>
      <c r="O383" s="59">
        <v>133.6</v>
      </c>
      <c r="P383" s="76">
        <v>43733</v>
      </c>
      <c r="Q383" s="59">
        <v>122.5</v>
      </c>
      <c r="R383" s="53"/>
      <c r="Y383" s="123"/>
      <c r="Z383" s="59"/>
    </row>
    <row r="384" spans="1:26" s="39" customFormat="1" x14ac:dyDescent="0.35">
      <c r="A384" s="133">
        <f t="shared" si="6"/>
        <v>43734</v>
      </c>
      <c r="B384" s="76">
        <v>43734</v>
      </c>
      <c r="C384" s="61">
        <v>221.06</v>
      </c>
      <c r="D384" s="76">
        <v>43734</v>
      </c>
      <c r="E384" s="61">
        <v>227.96</v>
      </c>
      <c r="F384" s="76">
        <v>43734</v>
      </c>
      <c r="G384" s="61">
        <v>90.91</v>
      </c>
      <c r="H384" s="76">
        <v>43734</v>
      </c>
      <c r="I384" s="59">
        <v>97.7</v>
      </c>
      <c r="J384" s="76">
        <v>43734</v>
      </c>
      <c r="K384" s="59">
        <v>153.59</v>
      </c>
      <c r="L384" s="76">
        <v>43734</v>
      </c>
      <c r="M384" s="59">
        <v>132.76</v>
      </c>
      <c r="N384" s="76">
        <v>43734</v>
      </c>
      <c r="O384" s="59">
        <v>133.6</v>
      </c>
      <c r="P384" s="76">
        <v>43734</v>
      </c>
      <c r="Q384" s="59">
        <v>122.5</v>
      </c>
      <c r="R384" s="53"/>
      <c r="Y384" s="123"/>
      <c r="Z384" s="59"/>
    </row>
    <row r="385" spans="1:26" s="39" customFormat="1" x14ac:dyDescent="0.35">
      <c r="A385" s="133">
        <f t="shared" si="6"/>
        <v>43735</v>
      </c>
      <c r="B385" s="76">
        <v>43735</v>
      </c>
      <c r="C385" s="61">
        <v>221.06</v>
      </c>
      <c r="D385" s="76">
        <v>43735</v>
      </c>
      <c r="E385" s="61">
        <v>227.96</v>
      </c>
      <c r="F385" s="76">
        <v>43735</v>
      </c>
      <c r="G385" s="61">
        <v>90.85</v>
      </c>
      <c r="H385" s="76">
        <v>43735</v>
      </c>
      <c r="I385" s="59">
        <v>98.1</v>
      </c>
      <c r="J385" s="76">
        <v>43735</v>
      </c>
      <c r="K385" s="59">
        <v>153.59</v>
      </c>
      <c r="L385" s="76">
        <v>43735</v>
      </c>
      <c r="M385" s="59">
        <v>132.76</v>
      </c>
      <c r="N385" s="76">
        <v>43735</v>
      </c>
      <c r="O385" s="59">
        <v>132.72999999999999</v>
      </c>
      <c r="P385" s="76">
        <v>43735</v>
      </c>
      <c r="Q385" s="59">
        <v>121.25</v>
      </c>
      <c r="R385" s="53"/>
      <c r="Y385" s="123"/>
      <c r="Z385" s="59"/>
    </row>
    <row r="386" spans="1:26" s="39" customFormat="1" x14ac:dyDescent="0.35">
      <c r="A386" s="133">
        <f t="shared" si="6"/>
        <v>43738</v>
      </c>
      <c r="B386" s="76">
        <v>43738</v>
      </c>
      <c r="C386" s="61">
        <v>222.3</v>
      </c>
      <c r="D386" s="76">
        <v>43738</v>
      </c>
      <c r="E386" s="61">
        <v>229.2</v>
      </c>
      <c r="F386" s="76">
        <v>43738</v>
      </c>
      <c r="G386" s="61">
        <v>93.38</v>
      </c>
      <c r="H386" s="76">
        <v>43738</v>
      </c>
      <c r="I386" s="59">
        <v>100.4</v>
      </c>
      <c r="J386" s="76">
        <v>43738</v>
      </c>
      <c r="K386" s="59">
        <v>159.69999999999999</v>
      </c>
      <c r="L386" s="76">
        <v>43738</v>
      </c>
      <c r="M386" s="59">
        <v>134.07</v>
      </c>
      <c r="N386" s="76">
        <v>43738</v>
      </c>
      <c r="O386" s="59">
        <v>137.29</v>
      </c>
      <c r="P386" s="76">
        <v>43738</v>
      </c>
      <c r="Q386" s="59">
        <v>121.25</v>
      </c>
      <c r="R386" s="53"/>
      <c r="Y386" s="123"/>
      <c r="Z386" s="59"/>
    </row>
    <row r="387" spans="1:26" s="39" customFormat="1" x14ac:dyDescent="0.35">
      <c r="A387" s="133">
        <f t="shared" si="6"/>
        <v>43739</v>
      </c>
      <c r="B387" s="76">
        <v>43739</v>
      </c>
      <c r="C387" s="61">
        <v>218.98</v>
      </c>
      <c r="D387" s="76">
        <v>43739</v>
      </c>
      <c r="E387" s="61">
        <v>225.88</v>
      </c>
      <c r="F387" s="76">
        <v>43739</v>
      </c>
      <c r="G387" s="61">
        <v>93.38</v>
      </c>
      <c r="H387" s="76">
        <v>43739</v>
      </c>
      <c r="I387" s="59">
        <v>100.4</v>
      </c>
      <c r="J387" s="76">
        <v>43739</v>
      </c>
      <c r="K387" s="59">
        <v>159.69999999999999</v>
      </c>
      <c r="L387" s="76">
        <v>43739</v>
      </c>
      <c r="M387" s="59">
        <v>134.07</v>
      </c>
      <c r="N387" s="76">
        <v>43739</v>
      </c>
      <c r="O387" s="59">
        <v>146.08000000000001</v>
      </c>
      <c r="P387" s="76">
        <v>43739</v>
      </c>
      <c r="Q387" s="59">
        <v>123.13</v>
      </c>
      <c r="R387" s="53"/>
      <c r="Y387" s="123"/>
      <c r="Z387" s="59"/>
    </row>
    <row r="388" spans="1:26" s="39" customFormat="1" x14ac:dyDescent="0.35">
      <c r="A388" s="133">
        <f t="shared" si="6"/>
        <v>43740</v>
      </c>
      <c r="B388" s="76">
        <v>43740</v>
      </c>
      <c r="C388" s="61">
        <v>219.15</v>
      </c>
      <c r="D388" s="76">
        <v>43740</v>
      </c>
      <c r="E388" s="61">
        <v>226.05</v>
      </c>
      <c r="F388" s="76">
        <v>43740</v>
      </c>
      <c r="G388" s="61">
        <v>93.38</v>
      </c>
      <c r="H388" s="76">
        <v>43740</v>
      </c>
      <c r="I388" s="59">
        <v>100.4</v>
      </c>
      <c r="J388" s="76">
        <v>43740</v>
      </c>
      <c r="K388" s="59">
        <v>159.69999999999999</v>
      </c>
      <c r="L388" s="76">
        <v>43740</v>
      </c>
      <c r="M388" s="59">
        <v>134.07</v>
      </c>
      <c r="N388" s="76">
        <v>43740</v>
      </c>
      <c r="O388" s="59">
        <v>146.08000000000001</v>
      </c>
      <c r="P388" s="76">
        <v>43740</v>
      </c>
      <c r="Q388" s="59">
        <v>123.13</v>
      </c>
      <c r="R388" s="53"/>
      <c r="Y388" s="123"/>
      <c r="Z388" s="59"/>
    </row>
    <row r="389" spans="1:26" s="39" customFormat="1" x14ac:dyDescent="0.35">
      <c r="A389" s="133">
        <f t="shared" si="6"/>
        <v>43741</v>
      </c>
      <c r="B389" s="76">
        <v>43741</v>
      </c>
      <c r="C389" s="61">
        <v>223.26</v>
      </c>
      <c r="D389" s="76">
        <v>43741</v>
      </c>
      <c r="E389" s="61">
        <v>230.16</v>
      </c>
      <c r="F389" s="76">
        <v>43741</v>
      </c>
      <c r="G389" s="61">
        <v>93.38</v>
      </c>
      <c r="H389" s="76">
        <v>43741</v>
      </c>
      <c r="I389" s="59">
        <v>100.4</v>
      </c>
      <c r="J389" s="76">
        <v>43741</v>
      </c>
      <c r="K389" s="59">
        <v>159.69999999999999</v>
      </c>
      <c r="L389" s="76">
        <v>43741</v>
      </c>
      <c r="M389" s="59">
        <v>134.07</v>
      </c>
      <c r="N389" s="76">
        <v>43741</v>
      </c>
      <c r="O389" s="59">
        <v>146.08000000000001</v>
      </c>
      <c r="P389" s="76">
        <v>43741</v>
      </c>
      <c r="Q389" s="59">
        <v>123.13</v>
      </c>
      <c r="R389" s="53"/>
      <c r="Y389" s="123"/>
      <c r="Z389" s="59"/>
    </row>
    <row r="390" spans="1:26" s="39" customFormat="1" x14ac:dyDescent="0.35">
      <c r="A390" s="133">
        <f t="shared" si="6"/>
        <v>43742</v>
      </c>
      <c r="B390" s="76">
        <v>43742</v>
      </c>
      <c r="C390" s="61">
        <v>219.88</v>
      </c>
      <c r="D390" s="76">
        <v>43742</v>
      </c>
      <c r="E390" s="61">
        <v>226.79</v>
      </c>
      <c r="F390" s="76">
        <v>43742</v>
      </c>
      <c r="G390" s="61">
        <v>93.38</v>
      </c>
      <c r="H390" s="76">
        <v>43742</v>
      </c>
      <c r="I390" s="59">
        <v>100.4</v>
      </c>
      <c r="J390" s="76">
        <v>43742</v>
      </c>
      <c r="K390" s="59">
        <v>159.69999999999999</v>
      </c>
      <c r="L390" s="76">
        <v>43742</v>
      </c>
      <c r="M390" s="59">
        <v>134.07</v>
      </c>
      <c r="N390" s="76">
        <v>43742</v>
      </c>
      <c r="O390" s="59">
        <v>146.08000000000001</v>
      </c>
      <c r="P390" s="76">
        <v>43742</v>
      </c>
      <c r="Q390" s="59">
        <v>123.13</v>
      </c>
      <c r="R390" s="53"/>
      <c r="Y390" s="123"/>
      <c r="Z390" s="59"/>
    </row>
    <row r="391" spans="1:26" s="39" customFormat="1" x14ac:dyDescent="0.35">
      <c r="A391" s="133">
        <f t="shared" si="6"/>
        <v>43745</v>
      </c>
      <c r="B391" s="76">
        <v>43745</v>
      </c>
      <c r="C391" s="61">
        <v>219.88</v>
      </c>
      <c r="D391" s="76">
        <v>43745</v>
      </c>
      <c r="E391" s="61">
        <v>226.79</v>
      </c>
      <c r="F391" s="76">
        <v>43745</v>
      </c>
      <c r="G391" s="61">
        <v>93.38</v>
      </c>
      <c r="H391" s="76">
        <v>43745</v>
      </c>
      <c r="I391" s="59">
        <v>100.4</v>
      </c>
      <c r="J391" s="76">
        <v>43745</v>
      </c>
      <c r="K391" s="59">
        <v>159.69999999999999</v>
      </c>
      <c r="L391" s="76">
        <v>43745</v>
      </c>
      <c r="M391" s="59">
        <v>134.07</v>
      </c>
      <c r="N391" s="76">
        <v>43745</v>
      </c>
      <c r="O391" s="59">
        <v>146.08000000000001</v>
      </c>
      <c r="P391" s="76">
        <v>43745</v>
      </c>
      <c r="Q391" s="59">
        <v>123.13</v>
      </c>
      <c r="R391" s="53"/>
      <c r="Y391" s="123"/>
      <c r="Z391" s="59"/>
    </row>
    <row r="392" spans="1:26" s="39" customFormat="1" x14ac:dyDescent="0.35">
      <c r="A392" s="133">
        <f t="shared" si="6"/>
        <v>43746</v>
      </c>
      <c r="B392" s="76">
        <v>43746</v>
      </c>
      <c r="C392" s="61">
        <v>219.88</v>
      </c>
      <c r="D392" s="76">
        <v>43746</v>
      </c>
      <c r="E392" s="61">
        <v>226.79</v>
      </c>
      <c r="F392" s="76">
        <v>43746</v>
      </c>
      <c r="G392" s="61">
        <v>94.77</v>
      </c>
      <c r="H392" s="76">
        <v>43746</v>
      </c>
      <c r="I392" s="59">
        <v>100.7</v>
      </c>
      <c r="J392" s="76">
        <v>43746</v>
      </c>
      <c r="K392" s="59">
        <v>159.69999999999999</v>
      </c>
      <c r="L392" s="76">
        <v>43746</v>
      </c>
      <c r="M392" s="59">
        <v>134.07</v>
      </c>
      <c r="N392" s="76">
        <v>43746</v>
      </c>
      <c r="O392" s="59">
        <v>146.08000000000001</v>
      </c>
      <c r="P392" s="76">
        <v>43746</v>
      </c>
      <c r="Q392" s="59">
        <v>123.13</v>
      </c>
      <c r="R392" s="53"/>
      <c r="Y392" s="123"/>
      <c r="Z392" s="59"/>
    </row>
    <row r="393" spans="1:26" s="39" customFormat="1" x14ac:dyDescent="0.35">
      <c r="A393" s="133">
        <f t="shared" si="6"/>
        <v>43747</v>
      </c>
      <c r="B393" s="76">
        <v>43747</v>
      </c>
      <c r="C393" s="61">
        <v>226.21</v>
      </c>
      <c r="D393" s="76">
        <v>43747</v>
      </c>
      <c r="E393" s="61">
        <v>233.11</v>
      </c>
      <c r="F393" s="76">
        <v>43747</v>
      </c>
      <c r="G393" s="61">
        <v>91.06</v>
      </c>
      <c r="H393" s="76">
        <v>43747</v>
      </c>
      <c r="I393" s="59">
        <v>96.7</v>
      </c>
      <c r="J393" s="76">
        <v>43747</v>
      </c>
      <c r="K393" s="59">
        <v>159.72</v>
      </c>
      <c r="L393" s="76">
        <v>43747</v>
      </c>
      <c r="M393" s="59">
        <v>134.07</v>
      </c>
      <c r="N393" s="76">
        <v>43747</v>
      </c>
      <c r="O393" s="59">
        <v>146.37</v>
      </c>
      <c r="P393" s="76">
        <v>43747</v>
      </c>
      <c r="Q393" s="59">
        <v>123.13</v>
      </c>
      <c r="R393" s="53"/>
      <c r="Y393" s="123"/>
      <c r="Z393" s="59"/>
    </row>
    <row r="394" spans="1:26" s="39" customFormat="1" x14ac:dyDescent="0.35">
      <c r="A394" s="133">
        <f t="shared" si="6"/>
        <v>43748</v>
      </c>
      <c r="B394" s="76">
        <v>43748</v>
      </c>
      <c r="C394" s="61">
        <v>226.21</v>
      </c>
      <c r="D394" s="76">
        <v>43748</v>
      </c>
      <c r="E394" s="61">
        <v>233.11</v>
      </c>
      <c r="F394" s="76">
        <v>43748</v>
      </c>
      <c r="G394" s="61">
        <v>93.68</v>
      </c>
      <c r="H394" s="76">
        <v>43748</v>
      </c>
      <c r="I394" s="59">
        <v>99.3</v>
      </c>
      <c r="J394" s="76">
        <v>43748</v>
      </c>
      <c r="K394" s="59">
        <v>159.5</v>
      </c>
      <c r="L394" s="76">
        <v>43748</v>
      </c>
      <c r="M394" s="59">
        <v>134.07</v>
      </c>
      <c r="N394" s="76">
        <v>43748</v>
      </c>
      <c r="O394" s="59">
        <v>145.38999999999999</v>
      </c>
      <c r="P394" s="76">
        <v>43748</v>
      </c>
      <c r="Q394" s="59">
        <v>123.13</v>
      </c>
      <c r="R394" s="53"/>
      <c r="Y394" s="123"/>
      <c r="Z394" s="59"/>
    </row>
    <row r="395" spans="1:26" s="39" customFormat="1" x14ac:dyDescent="0.35">
      <c r="A395" s="133">
        <f t="shared" si="6"/>
        <v>43749</v>
      </c>
      <c r="B395" s="76">
        <v>43749</v>
      </c>
      <c r="C395" s="61">
        <v>227.43</v>
      </c>
      <c r="D395" s="76">
        <v>43749</v>
      </c>
      <c r="E395" s="61">
        <v>234.33</v>
      </c>
      <c r="F395" s="76">
        <v>43749</v>
      </c>
      <c r="G395" s="61">
        <v>93.76</v>
      </c>
      <c r="H395" s="76">
        <v>43749</v>
      </c>
      <c r="I395" s="59">
        <v>99.3</v>
      </c>
      <c r="J395" s="76">
        <v>43749</v>
      </c>
      <c r="K395" s="59">
        <v>159.5</v>
      </c>
      <c r="L395" s="76">
        <v>43749</v>
      </c>
      <c r="M395" s="59">
        <v>134.07</v>
      </c>
      <c r="N395" s="76">
        <v>43749</v>
      </c>
      <c r="O395" s="59">
        <v>146.62</v>
      </c>
      <c r="P395" s="76">
        <v>43749</v>
      </c>
      <c r="Q395" s="59">
        <v>123.13</v>
      </c>
      <c r="R395" s="53"/>
      <c r="Y395" s="123"/>
      <c r="Z395" s="59"/>
    </row>
    <row r="396" spans="1:26" s="39" customFormat="1" x14ac:dyDescent="0.35">
      <c r="A396" s="133">
        <f t="shared" si="6"/>
        <v>43752</v>
      </c>
      <c r="B396" s="76">
        <v>43752</v>
      </c>
      <c r="C396" s="61">
        <v>232.98</v>
      </c>
      <c r="D396" s="76">
        <v>43752</v>
      </c>
      <c r="E396" s="61">
        <v>239.88</v>
      </c>
      <c r="F396" s="76">
        <v>43752</v>
      </c>
      <c r="G396" s="61">
        <v>91.49</v>
      </c>
      <c r="H396" s="76">
        <v>43752</v>
      </c>
      <c r="I396" s="59">
        <v>97</v>
      </c>
      <c r="J396" s="76">
        <v>43752</v>
      </c>
      <c r="K396" s="59">
        <v>164.36</v>
      </c>
      <c r="L396" s="76">
        <v>43752</v>
      </c>
      <c r="M396" s="59">
        <v>134.07</v>
      </c>
      <c r="N396" s="76">
        <v>43752</v>
      </c>
      <c r="O396" s="59">
        <v>146.62</v>
      </c>
      <c r="P396" s="76">
        <v>43752</v>
      </c>
      <c r="Q396" s="59">
        <v>123.13</v>
      </c>
      <c r="R396" s="53"/>
      <c r="Y396" s="123"/>
      <c r="Z396" s="59"/>
    </row>
    <row r="397" spans="1:26" s="39" customFormat="1" x14ac:dyDescent="0.35">
      <c r="A397" s="133">
        <f t="shared" si="6"/>
        <v>43753</v>
      </c>
      <c r="B397" s="76">
        <v>43753</v>
      </c>
      <c r="C397" s="61">
        <v>232.98</v>
      </c>
      <c r="D397" s="76">
        <v>43753</v>
      </c>
      <c r="E397" s="61">
        <v>239.88</v>
      </c>
      <c r="F397" s="76">
        <v>43753</v>
      </c>
      <c r="G397" s="61">
        <v>93</v>
      </c>
      <c r="H397" s="76">
        <v>43753</v>
      </c>
      <c r="I397" s="59">
        <v>98.9</v>
      </c>
      <c r="J397" s="76">
        <v>43753</v>
      </c>
      <c r="K397" s="59">
        <v>164.07</v>
      </c>
      <c r="L397" s="76">
        <v>43753</v>
      </c>
      <c r="M397" s="59">
        <v>134.07</v>
      </c>
      <c r="N397" s="76">
        <v>43753</v>
      </c>
      <c r="O397" s="59">
        <v>151.6</v>
      </c>
      <c r="P397" s="76">
        <v>43753</v>
      </c>
      <c r="Q397" s="59">
        <v>123.13</v>
      </c>
      <c r="R397" s="53"/>
      <c r="Y397" s="123"/>
      <c r="Z397" s="59"/>
    </row>
    <row r="398" spans="1:26" s="39" customFormat="1" x14ac:dyDescent="0.35">
      <c r="A398" s="133">
        <f t="shared" si="6"/>
        <v>43754</v>
      </c>
      <c r="B398" s="76">
        <v>43754</v>
      </c>
      <c r="C398" s="61">
        <v>232.98</v>
      </c>
      <c r="D398" s="76">
        <v>43754</v>
      </c>
      <c r="E398" s="61">
        <v>239.88</v>
      </c>
      <c r="F398" s="76">
        <v>43754</v>
      </c>
      <c r="G398" s="61">
        <v>87.86</v>
      </c>
      <c r="H398" s="76">
        <v>43754</v>
      </c>
      <c r="I398" s="59">
        <v>93.9</v>
      </c>
      <c r="J398" s="76">
        <v>43754</v>
      </c>
      <c r="K398" s="59">
        <v>164.25</v>
      </c>
      <c r="L398" s="76">
        <v>43754</v>
      </c>
      <c r="M398" s="59">
        <v>134.07</v>
      </c>
      <c r="N398" s="76">
        <v>43754</v>
      </c>
      <c r="O398" s="59">
        <v>151.6</v>
      </c>
      <c r="P398" s="76">
        <v>43754</v>
      </c>
      <c r="Q398" s="59">
        <v>123.13</v>
      </c>
      <c r="R398" s="53"/>
      <c r="Y398" s="123"/>
      <c r="Z398" s="59"/>
    </row>
    <row r="399" spans="1:26" s="39" customFormat="1" x14ac:dyDescent="0.35">
      <c r="A399" s="133">
        <f t="shared" ref="A399:A462" si="7">B399</f>
        <v>43755</v>
      </c>
      <c r="B399" s="76">
        <v>43755</v>
      </c>
      <c r="C399" s="61">
        <v>238.84</v>
      </c>
      <c r="D399" s="76">
        <v>43755</v>
      </c>
      <c r="E399" s="61">
        <v>245.74</v>
      </c>
      <c r="F399" s="76">
        <v>43755</v>
      </c>
      <c r="G399" s="61">
        <v>87.06</v>
      </c>
      <c r="H399" s="76">
        <v>43755</v>
      </c>
      <c r="I399" s="59">
        <v>93.7</v>
      </c>
      <c r="J399" s="76">
        <v>43755</v>
      </c>
      <c r="K399" s="59">
        <v>164.76</v>
      </c>
      <c r="L399" s="76">
        <v>43755</v>
      </c>
      <c r="M399" s="59">
        <v>134.07</v>
      </c>
      <c r="N399" s="76">
        <v>43755</v>
      </c>
      <c r="O399" s="59">
        <v>150.72999999999999</v>
      </c>
      <c r="P399" s="76">
        <v>43755</v>
      </c>
      <c r="Q399" s="59">
        <v>123.13</v>
      </c>
      <c r="R399" s="53"/>
      <c r="Y399" s="123"/>
      <c r="Z399" s="59"/>
    </row>
    <row r="400" spans="1:26" s="39" customFormat="1" x14ac:dyDescent="0.35">
      <c r="A400" s="133">
        <f t="shared" si="7"/>
        <v>43756</v>
      </c>
      <c r="B400" s="76">
        <v>43756</v>
      </c>
      <c r="C400" s="61">
        <v>238.11</v>
      </c>
      <c r="D400" s="76">
        <v>43756</v>
      </c>
      <c r="E400" s="61">
        <v>245.01</v>
      </c>
      <c r="F400" s="76">
        <v>43756</v>
      </c>
      <c r="G400" s="61">
        <v>86.36</v>
      </c>
      <c r="H400" s="76">
        <v>43756</v>
      </c>
      <c r="I400" s="59">
        <v>94.9</v>
      </c>
      <c r="J400" s="76">
        <v>43756</v>
      </c>
      <c r="K400" s="59">
        <v>164.76</v>
      </c>
      <c r="L400" s="76">
        <v>43756</v>
      </c>
      <c r="M400" s="59">
        <v>142.29</v>
      </c>
      <c r="N400" s="76">
        <v>43756</v>
      </c>
      <c r="O400" s="59">
        <v>150.72999999999999</v>
      </c>
      <c r="P400" s="76">
        <v>43756</v>
      </c>
      <c r="Q400" s="59">
        <v>125.5</v>
      </c>
      <c r="R400" s="53"/>
      <c r="Y400" s="123"/>
      <c r="Z400" s="59"/>
    </row>
    <row r="401" spans="1:26" s="39" customFormat="1" x14ac:dyDescent="0.35">
      <c r="A401" s="133">
        <f t="shared" si="7"/>
        <v>43759</v>
      </c>
      <c r="B401" s="76">
        <v>43759</v>
      </c>
      <c r="C401" s="61">
        <v>238.11</v>
      </c>
      <c r="D401" s="76">
        <v>43759</v>
      </c>
      <c r="E401" s="61">
        <v>245.01</v>
      </c>
      <c r="F401" s="76">
        <v>43759</v>
      </c>
      <c r="G401" s="61">
        <v>85.4</v>
      </c>
      <c r="H401" s="76">
        <v>43759</v>
      </c>
      <c r="I401" s="59">
        <v>93.6</v>
      </c>
      <c r="J401" s="76">
        <v>43759</v>
      </c>
      <c r="K401" s="59">
        <v>164.76</v>
      </c>
      <c r="L401" s="76">
        <v>43759</v>
      </c>
      <c r="M401" s="59">
        <v>142.29</v>
      </c>
      <c r="N401" s="76">
        <v>43759</v>
      </c>
      <c r="O401" s="59">
        <v>151.77000000000001</v>
      </c>
      <c r="P401" s="76">
        <v>43759</v>
      </c>
      <c r="Q401" s="59">
        <v>129.91999999999999</v>
      </c>
      <c r="R401" s="53"/>
      <c r="Y401" s="123"/>
      <c r="Z401" s="59"/>
    </row>
    <row r="402" spans="1:26" s="39" customFormat="1" x14ac:dyDescent="0.35">
      <c r="A402" s="133">
        <f t="shared" si="7"/>
        <v>43760</v>
      </c>
      <c r="B402" s="76">
        <v>43760</v>
      </c>
      <c r="C402" s="61">
        <v>238.22</v>
      </c>
      <c r="D402" s="76">
        <v>43760</v>
      </c>
      <c r="E402" s="61">
        <v>245.12</v>
      </c>
      <c r="F402" s="76">
        <v>43760</v>
      </c>
      <c r="G402" s="61">
        <v>86.68</v>
      </c>
      <c r="H402" s="76">
        <v>43760</v>
      </c>
      <c r="I402" s="59">
        <v>95</v>
      </c>
      <c r="J402" s="76">
        <v>43760</v>
      </c>
      <c r="K402" s="59">
        <v>164.7</v>
      </c>
      <c r="L402" s="76">
        <v>43760</v>
      </c>
      <c r="M402" s="59">
        <v>142.29</v>
      </c>
      <c r="N402" s="76">
        <v>43760</v>
      </c>
      <c r="O402" s="59">
        <v>152.4</v>
      </c>
      <c r="P402" s="76">
        <v>43760</v>
      </c>
      <c r="Q402" s="59">
        <v>129.91999999999999</v>
      </c>
      <c r="R402" s="53"/>
      <c r="Y402" s="123"/>
      <c r="Z402" s="59"/>
    </row>
    <row r="403" spans="1:26" s="39" customFormat="1" x14ac:dyDescent="0.35">
      <c r="A403" s="133">
        <f t="shared" si="7"/>
        <v>43761</v>
      </c>
      <c r="B403" s="76">
        <v>43761</v>
      </c>
      <c r="C403" s="61">
        <v>238.17</v>
      </c>
      <c r="D403" s="76">
        <v>43761</v>
      </c>
      <c r="E403" s="61">
        <v>245.07</v>
      </c>
      <c r="F403" s="76">
        <v>43761</v>
      </c>
      <c r="G403" s="61">
        <v>87.18</v>
      </c>
      <c r="H403" s="76">
        <v>43761</v>
      </c>
      <c r="I403" s="59">
        <v>95.4</v>
      </c>
      <c r="J403" s="76">
        <v>43761</v>
      </c>
      <c r="K403" s="59">
        <v>164.07</v>
      </c>
      <c r="L403" s="76">
        <v>43761</v>
      </c>
      <c r="M403" s="59">
        <v>142.29</v>
      </c>
      <c r="N403" s="76">
        <v>43761</v>
      </c>
      <c r="O403" s="59">
        <v>152.4</v>
      </c>
      <c r="P403" s="76">
        <v>43761</v>
      </c>
      <c r="Q403" s="59">
        <v>129.91999999999999</v>
      </c>
      <c r="R403" s="53"/>
      <c r="Y403" s="123"/>
      <c r="Z403" s="59"/>
    </row>
    <row r="404" spans="1:26" s="39" customFormat="1" x14ac:dyDescent="0.35">
      <c r="A404" s="133">
        <f t="shared" si="7"/>
        <v>43762</v>
      </c>
      <c r="B404" s="76">
        <v>43762</v>
      </c>
      <c r="C404" s="61">
        <v>240.12</v>
      </c>
      <c r="D404" s="76">
        <v>43762</v>
      </c>
      <c r="E404" s="61">
        <v>247.02</v>
      </c>
      <c r="F404" s="76">
        <v>43762</v>
      </c>
      <c r="G404" s="61">
        <v>87.34</v>
      </c>
      <c r="H404" s="76">
        <v>43762</v>
      </c>
      <c r="I404" s="59">
        <v>95.7</v>
      </c>
      <c r="J404" s="76">
        <v>43762</v>
      </c>
      <c r="K404" s="59">
        <v>164.07</v>
      </c>
      <c r="L404" s="76">
        <v>43762</v>
      </c>
      <c r="M404" s="59">
        <v>142.29</v>
      </c>
      <c r="N404" s="76">
        <v>43762</v>
      </c>
      <c r="O404" s="59">
        <v>152.4</v>
      </c>
      <c r="P404" s="76">
        <v>43762</v>
      </c>
      <c r="Q404" s="59">
        <v>130.05000000000001</v>
      </c>
      <c r="R404" s="53"/>
      <c r="Y404" s="123"/>
      <c r="Z404" s="59"/>
    </row>
    <row r="405" spans="1:26" s="39" customFormat="1" x14ac:dyDescent="0.35">
      <c r="A405" s="133">
        <f t="shared" si="7"/>
        <v>43763</v>
      </c>
      <c r="B405" s="76">
        <v>43763</v>
      </c>
      <c r="C405" s="61">
        <v>244.16</v>
      </c>
      <c r="D405" s="76">
        <v>43763</v>
      </c>
      <c r="E405" s="61">
        <v>251.06</v>
      </c>
      <c r="F405" s="76">
        <v>43763</v>
      </c>
      <c r="G405" s="61">
        <v>87.98</v>
      </c>
      <c r="H405" s="76">
        <v>43763</v>
      </c>
      <c r="I405" s="59">
        <v>96.5</v>
      </c>
      <c r="J405" s="76">
        <v>43763</v>
      </c>
      <c r="K405" s="59">
        <v>161.53</v>
      </c>
      <c r="L405" s="76">
        <v>43763</v>
      </c>
      <c r="M405" s="59">
        <v>141.13999999999999</v>
      </c>
      <c r="N405" s="76">
        <v>43763</v>
      </c>
      <c r="O405" s="59">
        <v>146.4</v>
      </c>
      <c r="P405" s="76">
        <v>43763</v>
      </c>
      <c r="Q405" s="59">
        <v>129.36000000000001</v>
      </c>
      <c r="R405" s="53"/>
      <c r="Y405" s="123"/>
      <c r="Z405" s="59"/>
    </row>
    <row r="406" spans="1:26" s="39" customFormat="1" x14ac:dyDescent="0.35">
      <c r="A406" s="133">
        <f t="shared" si="7"/>
        <v>43766</v>
      </c>
      <c r="B406" s="76">
        <v>43766</v>
      </c>
      <c r="C406" s="61">
        <v>244.16</v>
      </c>
      <c r="D406" s="76">
        <v>43766</v>
      </c>
      <c r="E406" s="61">
        <v>251.06</v>
      </c>
      <c r="F406" s="76">
        <v>43766</v>
      </c>
      <c r="G406" s="61">
        <v>87.98</v>
      </c>
      <c r="H406" s="76">
        <v>43766</v>
      </c>
      <c r="I406" s="59">
        <v>96.5</v>
      </c>
      <c r="J406" s="76">
        <v>43766</v>
      </c>
      <c r="K406" s="59">
        <v>161.53</v>
      </c>
      <c r="L406" s="76">
        <v>43766</v>
      </c>
      <c r="M406" s="59">
        <v>141.13999999999999</v>
      </c>
      <c r="N406" s="76">
        <v>43766</v>
      </c>
      <c r="O406" s="59">
        <v>146.4</v>
      </c>
      <c r="P406" s="76">
        <v>43766</v>
      </c>
      <c r="Q406" s="59">
        <v>129.36000000000001</v>
      </c>
      <c r="R406" s="53"/>
      <c r="Y406" s="123"/>
      <c r="Z406" s="59"/>
    </row>
    <row r="407" spans="1:26" s="39" customFormat="1" x14ac:dyDescent="0.35">
      <c r="A407" s="133">
        <f t="shared" si="7"/>
        <v>43767</v>
      </c>
      <c r="B407" s="76">
        <v>43767</v>
      </c>
      <c r="C407" s="61">
        <v>244.16</v>
      </c>
      <c r="D407" s="76">
        <v>43767</v>
      </c>
      <c r="E407" s="61">
        <v>251.06</v>
      </c>
      <c r="F407" s="76">
        <v>43767</v>
      </c>
      <c r="G407" s="61">
        <v>86.64</v>
      </c>
      <c r="H407" s="76">
        <v>43767</v>
      </c>
      <c r="I407" s="59">
        <v>94.9</v>
      </c>
      <c r="J407" s="76">
        <v>43767</v>
      </c>
      <c r="K407" s="59">
        <v>161.53</v>
      </c>
      <c r="L407" s="76">
        <v>43767</v>
      </c>
      <c r="M407" s="59">
        <v>141.13999999999999</v>
      </c>
      <c r="N407" s="76">
        <v>43767</v>
      </c>
      <c r="O407" s="59">
        <v>146.4</v>
      </c>
      <c r="P407" s="76">
        <v>43767</v>
      </c>
      <c r="Q407" s="59">
        <v>129.36000000000001</v>
      </c>
      <c r="R407" s="53"/>
      <c r="Y407" s="123"/>
      <c r="Z407" s="59"/>
    </row>
    <row r="408" spans="1:26" s="39" customFormat="1" x14ac:dyDescent="0.35">
      <c r="A408" s="133">
        <f t="shared" si="7"/>
        <v>43768</v>
      </c>
      <c r="B408" s="76">
        <v>43768</v>
      </c>
      <c r="C408" s="61">
        <v>247.94</v>
      </c>
      <c r="D408" s="76">
        <v>43768</v>
      </c>
      <c r="E408" s="61">
        <v>254.84</v>
      </c>
      <c r="F408" s="76">
        <v>43768</v>
      </c>
      <c r="G408" s="61">
        <v>87.13</v>
      </c>
      <c r="H408" s="76">
        <v>43768</v>
      </c>
      <c r="I408" s="59">
        <v>94.8</v>
      </c>
      <c r="J408" s="76">
        <v>43768</v>
      </c>
      <c r="K408" s="59">
        <v>161.53</v>
      </c>
      <c r="L408" s="76">
        <v>43768</v>
      </c>
      <c r="M408" s="59">
        <v>141.13999999999999</v>
      </c>
      <c r="N408" s="76">
        <v>43768</v>
      </c>
      <c r="O408" s="59">
        <v>143.81</v>
      </c>
      <c r="P408" s="76">
        <v>43768</v>
      </c>
      <c r="Q408" s="59">
        <v>129.36000000000001</v>
      </c>
      <c r="R408" s="53"/>
      <c r="Y408" s="123"/>
      <c r="Z408" s="59"/>
    </row>
    <row r="409" spans="1:26" s="39" customFormat="1" x14ac:dyDescent="0.35">
      <c r="A409" s="133">
        <f t="shared" si="7"/>
        <v>43769</v>
      </c>
      <c r="B409" s="76">
        <v>43769</v>
      </c>
      <c r="C409" s="61">
        <v>247.89</v>
      </c>
      <c r="D409" s="76">
        <v>43769</v>
      </c>
      <c r="E409" s="61">
        <v>254.8</v>
      </c>
      <c r="F409" s="76">
        <v>43769</v>
      </c>
      <c r="G409" s="61">
        <v>85.97</v>
      </c>
      <c r="H409" s="76">
        <v>43769</v>
      </c>
      <c r="I409" s="59">
        <v>94.5</v>
      </c>
      <c r="J409" s="76">
        <v>43769</v>
      </c>
      <c r="K409" s="59">
        <v>161.53</v>
      </c>
      <c r="L409" s="76">
        <v>43769</v>
      </c>
      <c r="M409" s="59">
        <v>141.13999999999999</v>
      </c>
      <c r="N409" s="76">
        <v>43769</v>
      </c>
      <c r="O409" s="59">
        <v>143.44999999999999</v>
      </c>
      <c r="P409" s="76">
        <v>43769</v>
      </c>
      <c r="Q409" s="59">
        <v>128.84</v>
      </c>
      <c r="R409" s="53"/>
      <c r="Y409" s="123"/>
      <c r="Z409" s="59"/>
    </row>
    <row r="410" spans="1:26" s="39" customFormat="1" x14ac:dyDescent="0.35">
      <c r="A410" s="133">
        <f t="shared" si="7"/>
        <v>43770</v>
      </c>
      <c r="B410" s="76">
        <v>43770</v>
      </c>
      <c r="C410" s="61">
        <v>247.89</v>
      </c>
      <c r="D410" s="76">
        <v>43770</v>
      </c>
      <c r="E410" s="61">
        <v>254.8</v>
      </c>
      <c r="F410" s="76">
        <v>43770</v>
      </c>
      <c r="G410" s="61">
        <v>85.56</v>
      </c>
      <c r="H410" s="76">
        <v>43770</v>
      </c>
      <c r="I410" s="59">
        <v>94.8</v>
      </c>
      <c r="J410" s="76">
        <v>43770</v>
      </c>
      <c r="K410" s="59">
        <v>145.08000000000001</v>
      </c>
      <c r="L410" s="76">
        <v>43770</v>
      </c>
      <c r="M410" s="59">
        <v>141.13999999999999</v>
      </c>
      <c r="N410" s="76">
        <v>43770</v>
      </c>
      <c r="O410" s="59">
        <v>132.38</v>
      </c>
      <c r="P410" s="76">
        <v>43770</v>
      </c>
      <c r="Q410" s="59">
        <v>128.84</v>
      </c>
      <c r="R410" s="53"/>
      <c r="Y410" s="123"/>
      <c r="Z410" s="59"/>
    </row>
    <row r="411" spans="1:26" s="39" customFormat="1" x14ac:dyDescent="0.35">
      <c r="A411" s="133">
        <f t="shared" si="7"/>
        <v>43773</v>
      </c>
      <c r="B411" s="76">
        <v>43773</v>
      </c>
      <c r="C411" s="61">
        <v>252.56</v>
      </c>
      <c r="D411" s="76">
        <v>43773</v>
      </c>
      <c r="E411" s="61">
        <v>259.33</v>
      </c>
      <c r="F411" s="76">
        <v>43773</v>
      </c>
      <c r="G411" s="61">
        <v>83.27</v>
      </c>
      <c r="H411" s="76">
        <v>43773</v>
      </c>
      <c r="I411" s="59">
        <v>93.1</v>
      </c>
      <c r="J411" s="76">
        <v>43773</v>
      </c>
      <c r="K411" s="59">
        <v>146.43</v>
      </c>
      <c r="L411" s="76">
        <v>43773</v>
      </c>
      <c r="M411" s="59">
        <v>134.34</v>
      </c>
      <c r="N411" s="76">
        <v>43773</v>
      </c>
      <c r="O411" s="59">
        <v>134.16</v>
      </c>
      <c r="P411" s="76">
        <v>43773</v>
      </c>
      <c r="Q411" s="59">
        <v>123.21</v>
      </c>
      <c r="R411" s="53"/>
      <c r="Y411" s="123"/>
      <c r="Z411" s="59"/>
    </row>
    <row r="412" spans="1:26" s="39" customFormat="1" x14ac:dyDescent="0.35">
      <c r="A412" s="133">
        <f t="shared" si="7"/>
        <v>43774</v>
      </c>
      <c r="B412" s="76">
        <v>43774</v>
      </c>
      <c r="C412" s="61">
        <v>252.56</v>
      </c>
      <c r="D412" s="76">
        <v>43774</v>
      </c>
      <c r="E412" s="61">
        <v>259.33</v>
      </c>
      <c r="F412" s="76">
        <v>43774</v>
      </c>
      <c r="G412" s="61">
        <v>83.3</v>
      </c>
      <c r="H412" s="76">
        <v>43774</v>
      </c>
      <c r="I412" s="59">
        <v>92.3</v>
      </c>
      <c r="J412" s="76">
        <v>43774</v>
      </c>
      <c r="K412" s="59">
        <v>146.69</v>
      </c>
      <c r="L412" s="76">
        <v>43774</v>
      </c>
      <c r="M412" s="59">
        <v>134.34</v>
      </c>
      <c r="N412" s="76">
        <v>43774</v>
      </c>
      <c r="O412" s="59">
        <v>133.29</v>
      </c>
      <c r="P412" s="76">
        <v>43774</v>
      </c>
      <c r="Q412" s="59">
        <v>123.21</v>
      </c>
      <c r="R412" s="53"/>
      <c r="Y412" s="123"/>
      <c r="Z412" s="59"/>
    </row>
    <row r="413" spans="1:26" s="39" customFormat="1" x14ac:dyDescent="0.35">
      <c r="A413" s="133">
        <f t="shared" si="7"/>
        <v>43775</v>
      </c>
      <c r="B413" s="76">
        <v>43775</v>
      </c>
      <c r="C413" s="61">
        <v>252.51</v>
      </c>
      <c r="D413" s="76">
        <v>43775</v>
      </c>
      <c r="E413" s="61">
        <v>259.27999999999997</v>
      </c>
      <c r="F413" s="76">
        <v>43775</v>
      </c>
      <c r="G413" s="61">
        <v>83.47</v>
      </c>
      <c r="H413" s="76">
        <v>43775</v>
      </c>
      <c r="I413" s="59">
        <v>92.7</v>
      </c>
      <c r="J413" s="76">
        <v>43775</v>
      </c>
      <c r="K413" s="59">
        <v>146.16</v>
      </c>
      <c r="L413" s="76">
        <v>43775</v>
      </c>
      <c r="M413" s="59">
        <v>134.34</v>
      </c>
      <c r="N413" s="76">
        <v>43775</v>
      </c>
      <c r="O413" s="59">
        <v>133.29</v>
      </c>
      <c r="P413" s="76">
        <v>43775</v>
      </c>
      <c r="Q413" s="59">
        <v>123.21</v>
      </c>
      <c r="R413" s="53"/>
      <c r="Y413" s="123"/>
      <c r="Z413" s="59"/>
    </row>
    <row r="414" spans="1:26" s="39" customFormat="1" x14ac:dyDescent="0.35">
      <c r="A414" s="133">
        <f t="shared" si="7"/>
        <v>43776</v>
      </c>
      <c r="B414" s="76">
        <v>43776</v>
      </c>
      <c r="C414" s="61">
        <v>253.4</v>
      </c>
      <c r="D414" s="76">
        <v>43776</v>
      </c>
      <c r="E414" s="61">
        <v>260.17</v>
      </c>
      <c r="F414" s="76">
        <v>43776</v>
      </c>
      <c r="G414" s="61">
        <v>83.17</v>
      </c>
      <c r="H414" s="76">
        <v>43776</v>
      </c>
      <c r="I414" s="59">
        <v>92.7</v>
      </c>
      <c r="J414" s="76">
        <v>43776</v>
      </c>
      <c r="K414" s="59">
        <v>146.12</v>
      </c>
      <c r="L414" s="76">
        <v>43776</v>
      </c>
      <c r="M414" s="59">
        <v>134</v>
      </c>
      <c r="N414" s="76">
        <v>43776</v>
      </c>
      <c r="O414" s="59">
        <v>132.57</v>
      </c>
      <c r="P414" s="76">
        <v>43776</v>
      </c>
      <c r="Q414" s="59">
        <v>121.7</v>
      </c>
      <c r="R414" s="53"/>
      <c r="Y414" s="123"/>
      <c r="Z414" s="59"/>
    </row>
    <row r="415" spans="1:26" s="39" customFormat="1" x14ac:dyDescent="0.35">
      <c r="A415" s="133">
        <f t="shared" si="7"/>
        <v>43777</v>
      </c>
      <c r="B415" s="76">
        <v>43777</v>
      </c>
      <c r="C415" s="61">
        <v>253.4</v>
      </c>
      <c r="D415" s="76">
        <v>43777</v>
      </c>
      <c r="E415" s="61">
        <v>260.17</v>
      </c>
      <c r="F415" s="76">
        <v>43777</v>
      </c>
      <c r="G415" s="61">
        <v>80.11</v>
      </c>
      <c r="H415" s="76">
        <v>43777</v>
      </c>
      <c r="I415" s="59">
        <v>90.7</v>
      </c>
      <c r="J415" s="76">
        <v>43777</v>
      </c>
      <c r="K415" s="59">
        <v>146.12</v>
      </c>
      <c r="L415" s="76">
        <v>43777</v>
      </c>
      <c r="M415" s="59">
        <v>134</v>
      </c>
      <c r="N415" s="76">
        <v>43777</v>
      </c>
      <c r="O415" s="59">
        <v>133.24</v>
      </c>
      <c r="P415" s="76">
        <v>43777</v>
      </c>
      <c r="Q415" s="59">
        <v>121.7</v>
      </c>
      <c r="R415" s="53"/>
      <c r="Y415" s="123"/>
      <c r="Z415" s="59"/>
    </row>
    <row r="416" spans="1:26" s="39" customFormat="1" x14ac:dyDescent="0.35">
      <c r="A416" s="133">
        <f t="shared" si="7"/>
        <v>43780</v>
      </c>
      <c r="B416" s="76">
        <v>43780</v>
      </c>
      <c r="C416" s="61">
        <v>255.01</v>
      </c>
      <c r="D416" s="76">
        <v>43780</v>
      </c>
      <c r="E416" s="61">
        <v>261.79000000000002</v>
      </c>
      <c r="F416" s="76">
        <v>43780</v>
      </c>
      <c r="G416" s="61">
        <v>78.98</v>
      </c>
      <c r="H416" s="76">
        <v>43780</v>
      </c>
      <c r="I416" s="59">
        <v>89.8</v>
      </c>
      <c r="J416" s="76">
        <v>43780</v>
      </c>
      <c r="K416" s="59">
        <v>145.02000000000001</v>
      </c>
      <c r="L416" s="76">
        <v>43780</v>
      </c>
      <c r="M416" s="59">
        <v>134</v>
      </c>
      <c r="N416" s="76">
        <v>43780</v>
      </c>
      <c r="O416" s="59">
        <v>134.77000000000001</v>
      </c>
      <c r="P416" s="76">
        <v>43780</v>
      </c>
      <c r="Q416" s="59">
        <v>121.7</v>
      </c>
      <c r="R416" s="53"/>
      <c r="Y416" s="123"/>
      <c r="Z416" s="59"/>
    </row>
    <row r="417" spans="1:26" s="39" customFormat="1" x14ac:dyDescent="0.35">
      <c r="A417" s="133">
        <f t="shared" si="7"/>
        <v>43781</v>
      </c>
      <c r="B417" s="76">
        <v>43781</v>
      </c>
      <c r="C417" s="61">
        <v>255.01</v>
      </c>
      <c r="D417" s="76">
        <v>43781</v>
      </c>
      <c r="E417" s="61">
        <v>261.79000000000002</v>
      </c>
      <c r="F417" s="76">
        <v>43781</v>
      </c>
      <c r="G417" s="61">
        <v>81.48</v>
      </c>
      <c r="H417" s="76">
        <v>43781</v>
      </c>
      <c r="I417" s="59">
        <v>92.3</v>
      </c>
      <c r="J417" s="76">
        <v>43781</v>
      </c>
      <c r="K417" s="59">
        <v>145.35</v>
      </c>
      <c r="L417" s="76">
        <v>43781</v>
      </c>
      <c r="M417" s="59">
        <v>134</v>
      </c>
      <c r="N417" s="76">
        <v>43781</v>
      </c>
      <c r="O417" s="59">
        <v>134.16</v>
      </c>
      <c r="P417" s="76">
        <v>43781</v>
      </c>
      <c r="Q417" s="59">
        <v>121.7</v>
      </c>
      <c r="R417" s="53"/>
      <c r="Y417" s="123"/>
      <c r="Z417" s="59"/>
    </row>
    <row r="418" spans="1:26" s="39" customFormat="1" x14ac:dyDescent="0.35">
      <c r="A418" s="133">
        <f t="shared" si="7"/>
        <v>43782</v>
      </c>
      <c r="B418" s="76">
        <v>43782</v>
      </c>
      <c r="C418" s="61">
        <v>255.3</v>
      </c>
      <c r="D418" s="76">
        <v>43782</v>
      </c>
      <c r="E418" s="61">
        <v>262.07</v>
      </c>
      <c r="F418" s="76">
        <v>43782</v>
      </c>
      <c r="G418" s="61">
        <v>81.03</v>
      </c>
      <c r="H418" s="76">
        <v>43782</v>
      </c>
      <c r="I418" s="59">
        <v>92.7</v>
      </c>
      <c r="J418" s="76">
        <v>43782</v>
      </c>
      <c r="K418" s="59">
        <v>149.82</v>
      </c>
      <c r="L418" s="76">
        <v>43782</v>
      </c>
      <c r="M418" s="59">
        <v>134</v>
      </c>
      <c r="N418" s="76">
        <v>43782</v>
      </c>
      <c r="O418" s="59">
        <v>135.41</v>
      </c>
      <c r="P418" s="76">
        <v>43782</v>
      </c>
      <c r="Q418" s="59">
        <v>121.7</v>
      </c>
      <c r="R418" s="53"/>
      <c r="Y418" s="123"/>
      <c r="Z418" s="59"/>
    </row>
    <row r="419" spans="1:26" s="39" customFormat="1" x14ac:dyDescent="0.35">
      <c r="A419" s="133">
        <f t="shared" si="7"/>
        <v>43783</v>
      </c>
      <c r="B419" s="76">
        <v>43783</v>
      </c>
      <c r="C419" s="61">
        <v>253.26</v>
      </c>
      <c r="D419" s="76">
        <v>43783</v>
      </c>
      <c r="E419" s="61">
        <v>260.02999999999997</v>
      </c>
      <c r="F419" s="76">
        <v>43783</v>
      </c>
      <c r="G419" s="61">
        <v>83.42</v>
      </c>
      <c r="H419" s="76">
        <v>43783</v>
      </c>
      <c r="I419" s="59">
        <v>95.8</v>
      </c>
      <c r="J419" s="76">
        <v>43783</v>
      </c>
      <c r="K419" s="59">
        <v>149.24</v>
      </c>
      <c r="L419" s="76">
        <v>43783</v>
      </c>
      <c r="M419" s="59">
        <v>134</v>
      </c>
      <c r="N419" s="76">
        <v>43783</v>
      </c>
      <c r="O419" s="59">
        <v>134.53</v>
      </c>
      <c r="P419" s="76">
        <v>43783</v>
      </c>
      <c r="Q419" s="59">
        <v>121.7</v>
      </c>
      <c r="R419" s="53"/>
      <c r="Y419" s="123"/>
      <c r="Z419" s="59"/>
    </row>
    <row r="420" spans="1:26" s="39" customFormat="1" x14ac:dyDescent="0.35">
      <c r="A420" s="133">
        <f t="shared" si="7"/>
        <v>43784</v>
      </c>
      <c r="B420" s="76">
        <v>43784</v>
      </c>
      <c r="C420" s="61">
        <v>253.26</v>
      </c>
      <c r="D420" s="76">
        <v>43784</v>
      </c>
      <c r="E420" s="61">
        <v>260.02999999999997</v>
      </c>
      <c r="F420" s="76">
        <v>43784</v>
      </c>
      <c r="G420" s="61">
        <v>85.04</v>
      </c>
      <c r="H420" s="76">
        <v>43784</v>
      </c>
      <c r="I420" s="59">
        <v>96.9</v>
      </c>
      <c r="J420" s="76">
        <v>43784</v>
      </c>
      <c r="K420" s="59">
        <v>147.82</v>
      </c>
      <c r="L420" s="76">
        <v>43784</v>
      </c>
      <c r="M420" s="59">
        <v>131.5</v>
      </c>
      <c r="N420" s="76">
        <v>43784</v>
      </c>
      <c r="O420" s="59">
        <v>133.81</v>
      </c>
      <c r="P420" s="76">
        <v>43784</v>
      </c>
      <c r="Q420" s="59">
        <v>120.7</v>
      </c>
      <c r="R420" s="53"/>
      <c r="Y420" s="123"/>
      <c r="Z420" s="59"/>
    </row>
    <row r="421" spans="1:26" s="39" customFormat="1" x14ac:dyDescent="0.35">
      <c r="A421" s="133">
        <f t="shared" si="7"/>
        <v>43787</v>
      </c>
      <c r="B421" s="76">
        <v>43787</v>
      </c>
      <c r="C421" s="61">
        <v>257.92</v>
      </c>
      <c r="D421" s="76">
        <v>43787</v>
      </c>
      <c r="E421" s="61">
        <v>264.7</v>
      </c>
      <c r="F421" s="76">
        <v>43787</v>
      </c>
      <c r="G421" s="61">
        <v>85.77</v>
      </c>
      <c r="H421" s="76">
        <v>43787</v>
      </c>
      <c r="I421" s="59">
        <v>96.8</v>
      </c>
      <c r="J421" s="76">
        <v>43787</v>
      </c>
      <c r="K421" s="59">
        <v>147.82</v>
      </c>
      <c r="L421" s="76">
        <v>43787</v>
      </c>
      <c r="M421" s="59">
        <v>131.5</v>
      </c>
      <c r="N421" s="76">
        <v>43787</v>
      </c>
      <c r="O421" s="59">
        <v>133.72</v>
      </c>
      <c r="P421" s="76">
        <v>43787</v>
      </c>
      <c r="Q421" s="59">
        <v>120.7</v>
      </c>
      <c r="R421" s="53"/>
      <c r="Y421" s="123"/>
      <c r="Z421" s="59"/>
    </row>
    <row r="422" spans="1:26" s="39" customFormat="1" x14ac:dyDescent="0.35">
      <c r="A422" s="133">
        <f t="shared" si="7"/>
        <v>43788</v>
      </c>
      <c r="B422" s="76">
        <v>43788</v>
      </c>
      <c r="C422" s="61">
        <v>257.92</v>
      </c>
      <c r="D422" s="76">
        <v>43788</v>
      </c>
      <c r="E422" s="61">
        <v>264.7</v>
      </c>
      <c r="F422" s="76">
        <v>43788</v>
      </c>
      <c r="G422" s="61">
        <v>85.8</v>
      </c>
      <c r="H422" s="76">
        <v>43788</v>
      </c>
      <c r="I422" s="59">
        <v>97.4</v>
      </c>
      <c r="J422" s="76">
        <v>43788</v>
      </c>
      <c r="K422" s="59">
        <v>144.13999999999999</v>
      </c>
      <c r="L422" s="76">
        <v>43788</v>
      </c>
      <c r="M422" s="59">
        <v>133</v>
      </c>
      <c r="N422" s="76">
        <v>43788</v>
      </c>
      <c r="O422" s="59">
        <v>131.91</v>
      </c>
      <c r="P422" s="76">
        <v>43788</v>
      </c>
      <c r="Q422" s="59">
        <v>120.7</v>
      </c>
      <c r="R422" s="53"/>
      <c r="Y422" s="123"/>
      <c r="Z422" s="59"/>
    </row>
    <row r="423" spans="1:26" s="39" customFormat="1" x14ac:dyDescent="0.35">
      <c r="A423" s="133">
        <f t="shared" si="7"/>
        <v>43789</v>
      </c>
      <c r="B423" s="76">
        <v>43789</v>
      </c>
      <c r="C423" s="61">
        <v>257.45999999999998</v>
      </c>
      <c r="D423" s="76">
        <v>43789</v>
      </c>
      <c r="E423" s="61">
        <v>264.23</v>
      </c>
      <c r="F423" s="76">
        <v>43789</v>
      </c>
      <c r="G423" s="61">
        <v>86.33</v>
      </c>
      <c r="H423" s="76">
        <v>43789</v>
      </c>
      <c r="I423" s="59">
        <v>98.2</v>
      </c>
      <c r="J423" s="76">
        <v>43789</v>
      </c>
      <c r="K423" s="59">
        <v>144.07</v>
      </c>
      <c r="L423" s="76">
        <v>43789</v>
      </c>
      <c r="M423" s="59">
        <v>133</v>
      </c>
      <c r="N423" s="76">
        <v>43789</v>
      </c>
      <c r="O423" s="59">
        <v>132.29</v>
      </c>
      <c r="P423" s="76">
        <v>43789</v>
      </c>
      <c r="Q423" s="59">
        <v>120.7</v>
      </c>
      <c r="R423" s="53"/>
      <c r="Y423" s="123"/>
      <c r="Z423" s="59"/>
    </row>
    <row r="424" spans="1:26" s="39" customFormat="1" x14ac:dyDescent="0.35">
      <c r="A424" s="133">
        <f t="shared" si="7"/>
        <v>43790</v>
      </c>
      <c r="B424" s="76">
        <v>43790</v>
      </c>
      <c r="C424" s="61">
        <v>257.45999999999998</v>
      </c>
      <c r="D424" s="76">
        <v>43790</v>
      </c>
      <c r="E424" s="61">
        <v>264.23</v>
      </c>
      <c r="F424" s="76">
        <v>43790</v>
      </c>
      <c r="G424" s="61">
        <v>86.67</v>
      </c>
      <c r="H424" s="76">
        <v>43790</v>
      </c>
      <c r="I424" s="59">
        <v>99</v>
      </c>
      <c r="J424" s="76">
        <v>43790</v>
      </c>
      <c r="K424" s="59">
        <v>144.07</v>
      </c>
      <c r="L424" s="76">
        <v>43790</v>
      </c>
      <c r="M424" s="59">
        <v>133</v>
      </c>
      <c r="N424" s="76">
        <v>43790</v>
      </c>
      <c r="O424" s="59">
        <v>133.51</v>
      </c>
      <c r="P424" s="76">
        <v>43790</v>
      </c>
      <c r="Q424" s="59">
        <v>120.7</v>
      </c>
      <c r="R424" s="53"/>
      <c r="Y424" s="123"/>
      <c r="Z424" s="59"/>
    </row>
    <row r="425" spans="1:26" s="39" customFormat="1" x14ac:dyDescent="0.35">
      <c r="A425" s="133">
        <f t="shared" si="7"/>
        <v>43791</v>
      </c>
      <c r="B425" s="76">
        <v>43791</v>
      </c>
      <c r="C425" s="61">
        <v>257.47000000000003</v>
      </c>
      <c r="D425" s="76">
        <v>43791</v>
      </c>
      <c r="E425" s="61">
        <v>264.24</v>
      </c>
      <c r="F425" s="76">
        <v>43791</v>
      </c>
      <c r="G425" s="61">
        <v>88.08</v>
      </c>
      <c r="H425" s="76">
        <v>43791</v>
      </c>
      <c r="I425" s="59">
        <v>100.1</v>
      </c>
      <c r="J425" s="76">
        <v>43791</v>
      </c>
      <c r="K425" s="59">
        <v>145.38999999999999</v>
      </c>
      <c r="L425" s="76">
        <v>43791</v>
      </c>
      <c r="M425" s="59">
        <v>131.5</v>
      </c>
      <c r="N425" s="76">
        <v>43791</v>
      </c>
      <c r="O425" s="59">
        <v>134.76</v>
      </c>
      <c r="P425" s="76">
        <v>43791</v>
      </c>
      <c r="Q425" s="59">
        <v>120.7</v>
      </c>
      <c r="R425" s="53"/>
      <c r="Y425" s="123"/>
      <c r="Z425" s="59"/>
    </row>
    <row r="426" spans="1:26" s="39" customFormat="1" x14ac:dyDescent="0.35">
      <c r="A426" s="133">
        <f t="shared" si="7"/>
        <v>43794</v>
      </c>
      <c r="B426" s="76">
        <v>43794</v>
      </c>
      <c r="C426" s="61">
        <v>257.41000000000003</v>
      </c>
      <c r="D426" s="76">
        <v>43794</v>
      </c>
      <c r="E426" s="61">
        <v>264.18</v>
      </c>
      <c r="F426" s="76">
        <v>43794</v>
      </c>
      <c r="G426" s="61">
        <v>90.92</v>
      </c>
      <c r="H426" s="76">
        <v>43794</v>
      </c>
      <c r="I426" s="59">
        <v>102.8</v>
      </c>
      <c r="J426" s="76">
        <v>43794</v>
      </c>
      <c r="K426" s="59">
        <v>145.38999999999999</v>
      </c>
      <c r="L426" s="76">
        <v>43794</v>
      </c>
      <c r="M426" s="59">
        <v>130.25</v>
      </c>
      <c r="N426" s="76">
        <v>43794</v>
      </c>
      <c r="O426" s="59">
        <v>134.66</v>
      </c>
      <c r="P426" s="76">
        <v>43794</v>
      </c>
      <c r="Q426" s="59">
        <v>120.7</v>
      </c>
      <c r="R426" s="53"/>
      <c r="Y426" s="123"/>
      <c r="Z426" s="59"/>
    </row>
    <row r="427" spans="1:26" s="39" customFormat="1" x14ac:dyDescent="0.35">
      <c r="A427" s="133">
        <f t="shared" si="7"/>
        <v>43795</v>
      </c>
      <c r="B427" s="76">
        <v>43795</v>
      </c>
      <c r="C427" s="61">
        <v>257.41000000000003</v>
      </c>
      <c r="D427" s="76">
        <v>43795</v>
      </c>
      <c r="E427" s="61">
        <v>264.18</v>
      </c>
      <c r="F427" s="76">
        <v>43795</v>
      </c>
      <c r="G427" s="61">
        <v>89.3</v>
      </c>
      <c r="H427" s="76">
        <v>43795</v>
      </c>
      <c r="I427" s="59">
        <v>101.3</v>
      </c>
      <c r="J427" s="76">
        <v>43795</v>
      </c>
      <c r="K427" s="59">
        <v>145.38999999999999</v>
      </c>
      <c r="L427" s="76">
        <v>43795</v>
      </c>
      <c r="M427" s="59">
        <v>130.25</v>
      </c>
      <c r="N427" s="76">
        <v>43795</v>
      </c>
      <c r="O427" s="59">
        <v>132.69999999999999</v>
      </c>
      <c r="P427" s="76">
        <v>43795</v>
      </c>
      <c r="Q427" s="59">
        <v>120.7</v>
      </c>
      <c r="R427" s="53"/>
      <c r="Y427" s="123"/>
      <c r="Z427" s="59"/>
    </row>
    <row r="428" spans="1:26" s="39" customFormat="1" x14ac:dyDescent="0.35">
      <c r="A428" s="133">
        <f t="shared" si="7"/>
        <v>43796</v>
      </c>
      <c r="B428" s="76">
        <v>43796</v>
      </c>
      <c r="C428" s="61">
        <v>261.55</v>
      </c>
      <c r="D428" s="76">
        <v>43796</v>
      </c>
      <c r="E428" s="61">
        <v>268.32</v>
      </c>
      <c r="F428" s="76">
        <v>43796</v>
      </c>
      <c r="G428" s="61">
        <v>87.56</v>
      </c>
      <c r="H428" s="76">
        <v>43796</v>
      </c>
      <c r="I428" s="59">
        <v>99.6</v>
      </c>
      <c r="J428" s="76">
        <v>43796</v>
      </c>
      <c r="K428" s="59">
        <v>147.49</v>
      </c>
      <c r="L428" s="76">
        <v>43796</v>
      </c>
      <c r="M428" s="59">
        <v>130.25</v>
      </c>
      <c r="N428" s="76">
        <v>43796</v>
      </c>
      <c r="O428" s="59">
        <v>133</v>
      </c>
      <c r="P428" s="76">
        <v>43796</v>
      </c>
      <c r="Q428" s="59">
        <v>120.7</v>
      </c>
      <c r="R428" s="53"/>
      <c r="Y428" s="123"/>
      <c r="Z428" s="59"/>
    </row>
    <row r="429" spans="1:26" s="39" customFormat="1" x14ac:dyDescent="0.35">
      <c r="A429" s="133">
        <f t="shared" si="7"/>
        <v>43797</v>
      </c>
      <c r="B429" s="76">
        <v>43797</v>
      </c>
      <c r="C429" s="61">
        <v>261.55</v>
      </c>
      <c r="D429" s="76">
        <v>43797</v>
      </c>
      <c r="E429" s="61">
        <v>268.32</v>
      </c>
      <c r="F429" s="76">
        <v>43797</v>
      </c>
      <c r="G429" s="61">
        <v>88.11</v>
      </c>
      <c r="H429" s="76">
        <v>43797</v>
      </c>
      <c r="I429" s="59">
        <v>99.8</v>
      </c>
      <c r="J429" s="76">
        <v>43797</v>
      </c>
      <c r="K429" s="59">
        <v>147.77000000000001</v>
      </c>
      <c r="L429" s="76">
        <v>43797</v>
      </c>
      <c r="M429" s="59">
        <v>130.25</v>
      </c>
      <c r="N429" s="76">
        <v>43797</v>
      </c>
      <c r="O429" s="59">
        <v>133.66999999999999</v>
      </c>
      <c r="P429" s="76">
        <v>43797</v>
      </c>
      <c r="Q429" s="59">
        <v>120.7</v>
      </c>
      <c r="R429" s="53"/>
      <c r="Y429" s="123"/>
      <c r="Z429" s="59"/>
    </row>
    <row r="430" spans="1:26" s="39" customFormat="1" x14ac:dyDescent="0.35">
      <c r="A430" s="133">
        <f t="shared" si="7"/>
        <v>43798</v>
      </c>
      <c r="B430" s="76">
        <v>43798</v>
      </c>
      <c r="C430" s="61">
        <v>266.08</v>
      </c>
      <c r="D430" s="76">
        <v>43798</v>
      </c>
      <c r="E430" s="61">
        <v>272.85000000000002</v>
      </c>
      <c r="F430" s="76">
        <v>43798</v>
      </c>
      <c r="G430" s="61">
        <v>87.46</v>
      </c>
      <c r="H430" s="76">
        <v>43798</v>
      </c>
      <c r="I430" s="59">
        <v>99.2</v>
      </c>
      <c r="J430" s="76">
        <v>43798</v>
      </c>
      <c r="K430" s="59">
        <v>147.30000000000001</v>
      </c>
      <c r="L430" s="76">
        <v>43798</v>
      </c>
      <c r="M430" s="59">
        <v>130.25</v>
      </c>
      <c r="N430" s="76">
        <v>43798</v>
      </c>
      <c r="O430" s="59">
        <v>134.66</v>
      </c>
      <c r="P430" s="76">
        <v>43798</v>
      </c>
      <c r="Q430" s="59">
        <v>120.7</v>
      </c>
      <c r="R430" s="53"/>
      <c r="Y430" s="123"/>
      <c r="Z430" s="59"/>
    </row>
    <row r="431" spans="1:26" s="39" customFormat="1" x14ac:dyDescent="0.35">
      <c r="A431" s="133">
        <f t="shared" si="7"/>
        <v>43801</v>
      </c>
      <c r="B431" s="76">
        <v>43801</v>
      </c>
      <c r="C431" s="61">
        <v>266.77</v>
      </c>
      <c r="D431" s="76">
        <v>43801</v>
      </c>
      <c r="E431" s="61">
        <v>271.74</v>
      </c>
      <c r="F431" s="76">
        <v>43801</v>
      </c>
      <c r="G431" s="61">
        <v>88.45</v>
      </c>
      <c r="H431" s="76">
        <v>43801</v>
      </c>
      <c r="I431" s="59">
        <v>100</v>
      </c>
      <c r="J431" s="76">
        <v>43801</v>
      </c>
      <c r="K431" s="59">
        <v>146.63</v>
      </c>
      <c r="L431" s="76">
        <v>43801</v>
      </c>
      <c r="M431" s="59">
        <v>130.25</v>
      </c>
      <c r="N431" s="76">
        <v>43801</v>
      </c>
      <c r="O431" s="59">
        <v>137.94999999999999</v>
      </c>
      <c r="P431" s="76">
        <v>43801</v>
      </c>
      <c r="Q431" s="59">
        <v>120.7</v>
      </c>
      <c r="R431" s="53"/>
      <c r="Y431" s="123"/>
      <c r="Z431" s="59"/>
    </row>
    <row r="432" spans="1:26" s="39" customFormat="1" x14ac:dyDescent="0.35">
      <c r="A432" s="133">
        <f t="shared" si="7"/>
        <v>43802</v>
      </c>
      <c r="B432" s="76">
        <v>43802</v>
      </c>
      <c r="C432" s="61">
        <v>275.61</v>
      </c>
      <c r="D432" s="76">
        <v>43802</v>
      </c>
      <c r="E432" s="61">
        <v>280.58</v>
      </c>
      <c r="F432" s="76">
        <v>43802</v>
      </c>
      <c r="G432" s="61">
        <v>88.31</v>
      </c>
      <c r="H432" s="76">
        <v>43802</v>
      </c>
      <c r="I432" s="59">
        <v>99.7</v>
      </c>
      <c r="J432" s="76">
        <v>43802</v>
      </c>
      <c r="K432" s="59">
        <v>147.6</v>
      </c>
      <c r="L432" s="76">
        <v>43802</v>
      </c>
      <c r="M432" s="59">
        <v>130.25</v>
      </c>
      <c r="N432" s="76">
        <v>43802</v>
      </c>
      <c r="O432" s="59">
        <v>136.86000000000001</v>
      </c>
      <c r="P432" s="76">
        <v>43802</v>
      </c>
      <c r="Q432" s="59">
        <v>120.7</v>
      </c>
      <c r="R432" s="53"/>
      <c r="Y432" s="123"/>
      <c r="Z432" s="59"/>
    </row>
    <row r="433" spans="1:26" s="39" customFormat="1" x14ac:dyDescent="0.35">
      <c r="A433" s="133">
        <f t="shared" si="7"/>
        <v>43803</v>
      </c>
      <c r="B433" s="76">
        <v>43803</v>
      </c>
      <c r="C433" s="61">
        <v>278.98</v>
      </c>
      <c r="D433" s="76">
        <v>43803</v>
      </c>
      <c r="E433" s="61">
        <v>283.95</v>
      </c>
      <c r="F433" s="76">
        <v>43803</v>
      </c>
      <c r="G433" s="61">
        <v>89.06</v>
      </c>
      <c r="H433" s="76">
        <v>43803</v>
      </c>
      <c r="I433" s="59">
        <v>100.5</v>
      </c>
      <c r="J433" s="76">
        <v>43803</v>
      </c>
      <c r="K433" s="59">
        <v>147.09</v>
      </c>
      <c r="L433" s="76">
        <v>43803</v>
      </c>
      <c r="M433" s="59">
        <v>130.25</v>
      </c>
      <c r="N433" s="76">
        <v>43803</v>
      </c>
      <c r="O433" s="59">
        <v>136.80000000000001</v>
      </c>
      <c r="P433" s="76">
        <v>43803</v>
      </c>
      <c r="Q433" s="59">
        <v>120.7</v>
      </c>
      <c r="R433" s="53"/>
      <c r="Y433" s="123"/>
      <c r="Z433" s="59"/>
    </row>
    <row r="434" spans="1:26" s="39" customFormat="1" x14ac:dyDescent="0.35">
      <c r="A434" s="133">
        <f t="shared" si="7"/>
        <v>43804</v>
      </c>
      <c r="B434" s="76">
        <v>43804</v>
      </c>
      <c r="C434" s="61">
        <v>278.98</v>
      </c>
      <c r="D434" s="76">
        <v>43804</v>
      </c>
      <c r="E434" s="61">
        <v>283.95</v>
      </c>
      <c r="F434" s="76">
        <v>43804</v>
      </c>
      <c r="G434" s="61">
        <v>88.65</v>
      </c>
      <c r="H434" s="76">
        <v>43804</v>
      </c>
      <c r="I434" s="59">
        <v>100.5</v>
      </c>
      <c r="J434" s="76">
        <v>43804</v>
      </c>
      <c r="K434" s="59">
        <v>147.22</v>
      </c>
      <c r="L434" s="76">
        <v>43804</v>
      </c>
      <c r="M434" s="59">
        <v>130.25</v>
      </c>
      <c r="N434" s="76">
        <v>43804</v>
      </c>
      <c r="O434" s="59">
        <v>136.79</v>
      </c>
      <c r="P434" s="76">
        <v>43804</v>
      </c>
      <c r="Q434" s="59">
        <v>120.83</v>
      </c>
      <c r="R434" s="53"/>
      <c r="Y434" s="123"/>
      <c r="Z434" s="59"/>
    </row>
    <row r="435" spans="1:26" s="39" customFormat="1" x14ac:dyDescent="0.35">
      <c r="A435" s="133">
        <f t="shared" si="7"/>
        <v>43805</v>
      </c>
      <c r="B435" s="76">
        <v>43805</v>
      </c>
      <c r="C435" s="61">
        <v>278.98</v>
      </c>
      <c r="D435" s="76">
        <v>43805</v>
      </c>
      <c r="E435" s="61">
        <v>283.95</v>
      </c>
      <c r="F435" s="76">
        <v>43805</v>
      </c>
      <c r="G435" s="61">
        <v>89.06</v>
      </c>
      <c r="H435" s="76">
        <v>43805</v>
      </c>
      <c r="I435" s="59">
        <v>100.2</v>
      </c>
      <c r="J435" s="76">
        <v>43805</v>
      </c>
      <c r="K435" s="59">
        <v>147.22</v>
      </c>
      <c r="L435" s="76">
        <v>43805</v>
      </c>
      <c r="M435" s="59">
        <v>130.25</v>
      </c>
      <c r="N435" s="76">
        <v>43805</v>
      </c>
      <c r="O435" s="59">
        <v>136.21</v>
      </c>
      <c r="P435" s="76">
        <v>43805</v>
      </c>
      <c r="Q435" s="59">
        <v>121.33</v>
      </c>
      <c r="R435" s="53"/>
      <c r="Y435" s="123"/>
      <c r="Z435" s="59"/>
    </row>
    <row r="436" spans="1:26" s="39" customFormat="1" x14ac:dyDescent="0.35">
      <c r="A436" s="133">
        <f t="shared" si="7"/>
        <v>43808</v>
      </c>
      <c r="B436" s="76">
        <v>43808</v>
      </c>
      <c r="C436" s="61">
        <v>284.83</v>
      </c>
      <c r="D436" s="76">
        <v>43808</v>
      </c>
      <c r="E436" s="61">
        <v>289.8</v>
      </c>
      <c r="F436" s="76">
        <v>43808</v>
      </c>
      <c r="G436" s="61">
        <v>93.93</v>
      </c>
      <c r="H436" s="76">
        <v>43808</v>
      </c>
      <c r="I436" s="59">
        <v>104.4</v>
      </c>
      <c r="J436" s="76">
        <v>43808</v>
      </c>
      <c r="K436" s="59">
        <v>149</v>
      </c>
      <c r="L436" s="76">
        <v>43808</v>
      </c>
      <c r="M436" s="59">
        <v>130.25</v>
      </c>
      <c r="N436" s="76">
        <v>43808</v>
      </c>
      <c r="O436" s="59">
        <v>136.21</v>
      </c>
      <c r="P436" s="76">
        <v>43808</v>
      </c>
      <c r="Q436" s="59">
        <v>121.33</v>
      </c>
      <c r="R436" s="53"/>
      <c r="Y436" s="123"/>
      <c r="Z436" s="59"/>
    </row>
    <row r="437" spans="1:26" s="39" customFormat="1" x14ac:dyDescent="0.35">
      <c r="A437" s="133">
        <f t="shared" si="7"/>
        <v>43809</v>
      </c>
      <c r="B437" s="76">
        <v>43809</v>
      </c>
      <c r="C437" s="61">
        <v>289.20999999999998</v>
      </c>
      <c r="D437" s="76">
        <v>43809</v>
      </c>
      <c r="E437" s="61">
        <v>294.18</v>
      </c>
      <c r="F437" s="76">
        <v>43809</v>
      </c>
      <c r="G437" s="61">
        <v>93.57</v>
      </c>
      <c r="H437" s="76">
        <v>43809</v>
      </c>
      <c r="I437" s="59">
        <v>103.8</v>
      </c>
      <c r="J437" s="76">
        <v>43809</v>
      </c>
      <c r="K437" s="59">
        <v>150.34</v>
      </c>
      <c r="L437" s="76">
        <v>43809</v>
      </c>
      <c r="M437" s="59">
        <v>130.25</v>
      </c>
      <c r="N437" s="76">
        <v>43809</v>
      </c>
      <c r="O437" s="59">
        <v>136.25</v>
      </c>
      <c r="P437" s="76">
        <v>43809</v>
      </c>
      <c r="Q437" s="59">
        <v>122.33</v>
      </c>
      <c r="R437" s="53"/>
      <c r="Y437" s="123"/>
      <c r="Z437" s="59"/>
    </row>
    <row r="438" spans="1:26" s="39" customFormat="1" x14ac:dyDescent="0.35">
      <c r="A438" s="133">
        <f t="shared" si="7"/>
        <v>43810</v>
      </c>
      <c r="B438" s="76">
        <v>43810</v>
      </c>
      <c r="C438" s="61">
        <v>289.20999999999998</v>
      </c>
      <c r="D438" s="76">
        <v>43810</v>
      </c>
      <c r="E438" s="61">
        <v>294.18</v>
      </c>
      <c r="F438" s="76">
        <v>43810</v>
      </c>
      <c r="G438" s="61">
        <v>94.67</v>
      </c>
      <c r="H438" s="76">
        <v>43810</v>
      </c>
      <c r="I438" s="59">
        <v>105</v>
      </c>
      <c r="J438" s="76">
        <v>43810</v>
      </c>
      <c r="K438" s="59">
        <v>148.56</v>
      </c>
      <c r="L438" s="76">
        <v>43810</v>
      </c>
      <c r="M438" s="59">
        <v>130.25</v>
      </c>
      <c r="N438" s="76">
        <v>43810</v>
      </c>
      <c r="O438" s="59">
        <v>135.99</v>
      </c>
      <c r="P438" s="76">
        <v>43810</v>
      </c>
      <c r="Q438" s="59">
        <v>122.33</v>
      </c>
      <c r="R438" s="53"/>
      <c r="Y438" s="123"/>
      <c r="Z438" s="59"/>
    </row>
    <row r="439" spans="1:26" s="39" customFormat="1" x14ac:dyDescent="0.35">
      <c r="A439" s="133">
        <f t="shared" si="7"/>
        <v>43811</v>
      </c>
      <c r="B439" s="76">
        <v>43811</v>
      </c>
      <c r="C439" s="61">
        <v>292.08999999999997</v>
      </c>
      <c r="D439" s="76">
        <v>43811</v>
      </c>
      <c r="E439" s="61">
        <v>297.06</v>
      </c>
      <c r="F439" s="76">
        <v>43811</v>
      </c>
      <c r="G439" s="61">
        <v>94.02</v>
      </c>
      <c r="H439" s="76">
        <v>43811</v>
      </c>
      <c r="I439" s="59">
        <v>104.1</v>
      </c>
      <c r="J439" s="76">
        <v>43811</v>
      </c>
      <c r="K439" s="59">
        <v>147.96</v>
      </c>
      <c r="L439" s="76">
        <v>43811</v>
      </c>
      <c r="M439" s="59">
        <v>130.25</v>
      </c>
      <c r="N439" s="76">
        <v>43811</v>
      </c>
      <c r="O439" s="59">
        <v>136.58000000000001</v>
      </c>
      <c r="P439" s="76">
        <v>43811</v>
      </c>
      <c r="Q439" s="59">
        <v>122.33</v>
      </c>
      <c r="R439" s="53"/>
      <c r="Y439" s="123"/>
      <c r="Z439" s="59"/>
    </row>
    <row r="440" spans="1:26" s="39" customFormat="1" x14ac:dyDescent="0.35">
      <c r="A440" s="133">
        <f t="shared" si="7"/>
        <v>43812</v>
      </c>
      <c r="B440" s="76">
        <v>43812</v>
      </c>
      <c r="C440" s="61">
        <v>296.06</v>
      </c>
      <c r="D440" s="76">
        <v>43812</v>
      </c>
      <c r="E440" s="61">
        <v>301.02</v>
      </c>
      <c r="F440" s="76">
        <v>43812</v>
      </c>
      <c r="G440" s="61">
        <v>94.63</v>
      </c>
      <c r="H440" s="76">
        <v>43812</v>
      </c>
      <c r="I440" s="59">
        <v>104.5</v>
      </c>
      <c r="J440" s="76">
        <v>43812</v>
      </c>
      <c r="K440" s="59">
        <v>147.69999999999999</v>
      </c>
      <c r="L440" s="76">
        <v>43812</v>
      </c>
      <c r="M440" s="59">
        <v>130.25</v>
      </c>
      <c r="N440" s="76">
        <v>43812</v>
      </c>
      <c r="O440" s="59">
        <v>136.58000000000001</v>
      </c>
      <c r="P440" s="76">
        <v>43812</v>
      </c>
      <c r="Q440" s="59">
        <v>122.33</v>
      </c>
      <c r="R440" s="53"/>
      <c r="Y440" s="123"/>
      <c r="Z440" s="59"/>
    </row>
    <row r="441" spans="1:26" s="39" customFormat="1" x14ac:dyDescent="0.35">
      <c r="A441" s="133">
        <f t="shared" si="7"/>
        <v>43815</v>
      </c>
      <c r="B441" s="76">
        <v>43815</v>
      </c>
      <c r="C441" s="61">
        <v>294.63</v>
      </c>
      <c r="D441" s="76">
        <v>43815</v>
      </c>
      <c r="E441" s="61">
        <v>299.60000000000002</v>
      </c>
      <c r="F441" s="76">
        <v>43815</v>
      </c>
      <c r="G441" s="61">
        <v>94.04</v>
      </c>
      <c r="H441" s="76">
        <v>43815</v>
      </c>
      <c r="I441" s="59">
        <v>104.3</v>
      </c>
      <c r="J441" s="76">
        <v>43815</v>
      </c>
      <c r="K441" s="59">
        <v>147.69999999999999</v>
      </c>
      <c r="L441" s="76">
        <v>43815</v>
      </c>
      <c r="M441" s="59">
        <v>130.25</v>
      </c>
      <c r="N441" s="76">
        <v>43815</v>
      </c>
      <c r="O441" s="59">
        <v>136.58000000000001</v>
      </c>
      <c r="P441" s="76">
        <v>43815</v>
      </c>
      <c r="Q441" s="59">
        <v>122.33</v>
      </c>
      <c r="R441" s="53"/>
      <c r="Y441" s="123"/>
      <c r="Z441" s="59"/>
    </row>
    <row r="442" spans="1:26" s="39" customFormat="1" x14ac:dyDescent="0.35">
      <c r="A442" s="133">
        <f t="shared" si="7"/>
        <v>43816</v>
      </c>
      <c r="B442" s="76">
        <v>43816</v>
      </c>
      <c r="C442" s="61">
        <v>294.63</v>
      </c>
      <c r="D442" s="76">
        <v>43816</v>
      </c>
      <c r="E442" s="61">
        <v>299.60000000000002</v>
      </c>
      <c r="F442" s="76">
        <v>43816</v>
      </c>
      <c r="G442" s="61">
        <v>94.07</v>
      </c>
      <c r="H442" s="76">
        <v>43816</v>
      </c>
      <c r="I442" s="59">
        <v>103.8</v>
      </c>
      <c r="J442" s="76">
        <v>43816</v>
      </c>
      <c r="K442" s="59">
        <v>147.33000000000001</v>
      </c>
      <c r="L442" s="76">
        <v>43816</v>
      </c>
      <c r="M442" s="59">
        <v>130.25</v>
      </c>
      <c r="N442" s="76">
        <v>43816</v>
      </c>
      <c r="O442" s="59">
        <v>134.16</v>
      </c>
      <c r="P442" s="76">
        <v>43816</v>
      </c>
      <c r="Q442" s="59">
        <v>122.33</v>
      </c>
      <c r="R442" s="53"/>
      <c r="Y442" s="123"/>
      <c r="Z442" s="59"/>
    </row>
    <row r="443" spans="1:26" s="39" customFormat="1" x14ac:dyDescent="0.35">
      <c r="A443" s="133">
        <f t="shared" si="7"/>
        <v>43817</v>
      </c>
      <c r="B443" s="76">
        <v>43817</v>
      </c>
      <c r="C443" s="61">
        <v>296.01</v>
      </c>
      <c r="D443" s="76">
        <v>43817</v>
      </c>
      <c r="E443" s="61">
        <v>300.98</v>
      </c>
      <c r="F443" s="76">
        <v>43817</v>
      </c>
      <c r="G443" s="61">
        <v>93.2</v>
      </c>
      <c r="H443" s="76">
        <v>43817</v>
      </c>
      <c r="I443" s="59">
        <v>103.7</v>
      </c>
      <c r="J443" s="76">
        <v>43817</v>
      </c>
      <c r="K443" s="59">
        <v>147.33000000000001</v>
      </c>
      <c r="L443" s="76">
        <v>43817</v>
      </c>
      <c r="M443" s="59">
        <v>134.99</v>
      </c>
      <c r="N443" s="76">
        <v>43817</v>
      </c>
      <c r="O443" s="59">
        <v>135.66999999999999</v>
      </c>
      <c r="P443" s="76">
        <v>43817</v>
      </c>
      <c r="Q443" s="59">
        <v>122.33</v>
      </c>
      <c r="R443" s="53"/>
      <c r="Y443" s="123"/>
      <c r="Z443" s="59"/>
    </row>
    <row r="444" spans="1:26" s="39" customFormat="1" x14ac:dyDescent="0.35">
      <c r="A444" s="133">
        <f t="shared" si="7"/>
        <v>43818</v>
      </c>
      <c r="B444" s="76">
        <v>43818</v>
      </c>
      <c r="C444" s="61">
        <v>296.01</v>
      </c>
      <c r="D444" s="76">
        <v>43818</v>
      </c>
      <c r="E444" s="61">
        <v>300.98</v>
      </c>
      <c r="F444" s="76">
        <v>43818</v>
      </c>
      <c r="G444" s="61">
        <v>93.77</v>
      </c>
      <c r="H444" s="76">
        <v>43818</v>
      </c>
      <c r="I444" s="59">
        <v>104.5</v>
      </c>
      <c r="J444" s="76">
        <v>43818</v>
      </c>
      <c r="K444" s="59">
        <v>148.13</v>
      </c>
      <c r="L444" s="76">
        <v>43818</v>
      </c>
      <c r="M444" s="59">
        <v>134.99</v>
      </c>
      <c r="N444" s="76">
        <v>43818</v>
      </c>
      <c r="O444" s="59">
        <v>134.12</v>
      </c>
      <c r="P444" s="76">
        <v>43818</v>
      </c>
      <c r="Q444" s="59">
        <v>122.33</v>
      </c>
      <c r="R444" s="53"/>
      <c r="Y444" s="123"/>
      <c r="Z444" s="59"/>
    </row>
    <row r="445" spans="1:26" s="39" customFormat="1" x14ac:dyDescent="0.35">
      <c r="A445" s="133">
        <f t="shared" si="7"/>
        <v>43819</v>
      </c>
      <c r="B445" s="76">
        <v>43819</v>
      </c>
      <c r="C445" s="61">
        <v>296.01</v>
      </c>
      <c r="D445" s="76">
        <v>43819</v>
      </c>
      <c r="E445" s="61">
        <v>300.98</v>
      </c>
      <c r="F445" s="76">
        <v>43819</v>
      </c>
      <c r="G445" s="61">
        <v>91.63</v>
      </c>
      <c r="H445" s="76">
        <v>43819</v>
      </c>
      <c r="I445" s="59">
        <v>101.7</v>
      </c>
      <c r="J445" s="76">
        <v>43819</v>
      </c>
      <c r="K445" s="59">
        <v>147.47</v>
      </c>
      <c r="L445" s="76">
        <v>43819</v>
      </c>
      <c r="M445" s="59">
        <v>134.99</v>
      </c>
      <c r="N445" s="76">
        <v>43819</v>
      </c>
      <c r="O445" s="59">
        <v>135.78</v>
      </c>
      <c r="P445" s="76">
        <v>43819</v>
      </c>
      <c r="Q445" s="59">
        <v>122.33</v>
      </c>
      <c r="R445" s="53"/>
      <c r="Y445" s="123"/>
      <c r="Z445" s="59"/>
    </row>
    <row r="446" spans="1:26" s="39" customFormat="1" x14ac:dyDescent="0.35">
      <c r="A446" s="133">
        <f t="shared" si="7"/>
        <v>43822</v>
      </c>
      <c r="B446" s="76">
        <v>43822</v>
      </c>
      <c r="C446" s="61">
        <v>298.42</v>
      </c>
      <c r="D446" s="76">
        <v>43822</v>
      </c>
      <c r="E446" s="61">
        <v>303.39</v>
      </c>
      <c r="F446" s="76">
        <v>43822</v>
      </c>
      <c r="G446" s="61">
        <v>91.33</v>
      </c>
      <c r="H446" s="76">
        <v>43822</v>
      </c>
      <c r="I446" s="59">
        <v>102.6</v>
      </c>
      <c r="J446" s="76">
        <v>43822</v>
      </c>
      <c r="K446" s="59">
        <v>147.47</v>
      </c>
      <c r="L446" s="76">
        <v>43822</v>
      </c>
      <c r="M446" s="59">
        <v>134.99</v>
      </c>
      <c r="N446" s="76">
        <v>43822</v>
      </c>
      <c r="O446" s="59">
        <v>134.97</v>
      </c>
      <c r="P446" s="76">
        <v>43822</v>
      </c>
      <c r="Q446" s="59">
        <v>122.33</v>
      </c>
      <c r="R446" s="53"/>
      <c r="Y446" s="123"/>
      <c r="Z446" s="59"/>
    </row>
    <row r="447" spans="1:26" s="39" customFormat="1" x14ac:dyDescent="0.35">
      <c r="A447" s="133">
        <f t="shared" si="7"/>
        <v>43823</v>
      </c>
      <c r="B447" s="76">
        <v>43823</v>
      </c>
      <c r="C447" s="61">
        <v>298.42</v>
      </c>
      <c r="D447" s="76">
        <v>43823</v>
      </c>
      <c r="E447" s="61">
        <v>303.39</v>
      </c>
      <c r="F447" s="76">
        <v>43823</v>
      </c>
      <c r="G447" s="61">
        <v>91.03</v>
      </c>
      <c r="H447" s="76">
        <v>43823</v>
      </c>
      <c r="I447" s="59">
        <v>102.3</v>
      </c>
      <c r="J447" s="76">
        <v>43823</v>
      </c>
      <c r="K447" s="59">
        <v>147.47</v>
      </c>
      <c r="L447" s="76">
        <v>43823</v>
      </c>
      <c r="M447" s="59">
        <v>133.99</v>
      </c>
      <c r="N447" s="76">
        <v>43823</v>
      </c>
      <c r="O447" s="59">
        <v>133.13</v>
      </c>
      <c r="P447" s="76">
        <v>43823</v>
      </c>
      <c r="Q447" s="59">
        <v>122.33</v>
      </c>
      <c r="R447" s="53"/>
      <c r="Y447" s="123"/>
      <c r="Z447" s="59"/>
    </row>
    <row r="448" spans="1:26" s="39" customFormat="1" x14ac:dyDescent="0.35">
      <c r="A448" s="133">
        <f t="shared" si="7"/>
        <v>43824</v>
      </c>
      <c r="B448" s="76">
        <v>43824</v>
      </c>
      <c r="C448" s="61">
        <v>298.42</v>
      </c>
      <c r="D448" s="76">
        <v>43824</v>
      </c>
      <c r="E448" s="61">
        <v>303.39</v>
      </c>
      <c r="F448" s="76">
        <v>43824</v>
      </c>
      <c r="G448" s="61">
        <v>91.03</v>
      </c>
      <c r="H448" s="76">
        <v>43824</v>
      </c>
      <c r="I448" s="59">
        <v>102.3</v>
      </c>
      <c r="J448" s="76">
        <v>43824</v>
      </c>
      <c r="K448" s="59">
        <v>147.47</v>
      </c>
      <c r="L448" s="76">
        <v>43824</v>
      </c>
      <c r="M448" s="59">
        <v>133.99</v>
      </c>
      <c r="N448" s="76">
        <v>43824</v>
      </c>
      <c r="O448" s="59">
        <v>133.13</v>
      </c>
      <c r="P448" s="76">
        <v>43824</v>
      </c>
      <c r="Q448" s="59">
        <v>122.33</v>
      </c>
      <c r="R448" s="53"/>
      <c r="Y448" s="123"/>
      <c r="Z448" s="59"/>
    </row>
    <row r="449" spans="1:26" s="39" customFormat="1" x14ac:dyDescent="0.35">
      <c r="A449" s="133">
        <f t="shared" si="7"/>
        <v>43825</v>
      </c>
      <c r="B449" s="76">
        <v>43825</v>
      </c>
      <c r="C449" s="61">
        <v>298.42</v>
      </c>
      <c r="D449" s="76">
        <v>43825</v>
      </c>
      <c r="E449" s="61">
        <v>303.39</v>
      </c>
      <c r="F449" s="76">
        <v>43825</v>
      </c>
      <c r="G449" s="61">
        <v>90.63</v>
      </c>
      <c r="H449" s="76">
        <v>43825</v>
      </c>
      <c r="I449" s="59">
        <v>101.9</v>
      </c>
      <c r="J449" s="76">
        <v>43825</v>
      </c>
      <c r="K449" s="59">
        <v>147.94999999999999</v>
      </c>
      <c r="L449" s="76">
        <v>43825</v>
      </c>
      <c r="M449" s="59">
        <v>133.99</v>
      </c>
      <c r="N449" s="76">
        <v>43825</v>
      </c>
      <c r="O449" s="59">
        <v>133.13</v>
      </c>
      <c r="P449" s="76">
        <v>43825</v>
      </c>
      <c r="Q449" s="59">
        <v>122.33</v>
      </c>
      <c r="R449" s="53"/>
      <c r="Y449" s="123"/>
      <c r="Z449" s="59"/>
    </row>
    <row r="450" spans="1:26" s="39" customFormat="1" x14ac:dyDescent="0.35">
      <c r="A450" s="133">
        <f t="shared" si="7"/>
        <v>43826</v>
      </c>
      <c r="B450" s="76">
        <v>43826</v>
      </c>
      <c r="C450" s="61">
        <v>298.42</v>
      </c>
      <c r="D450" s="76">
        <v>43826</v>
      </c>
      <c r="E450" s="61">
        <v>303.39</v>
      </c>
      <c r="F450" s="76">
        <v>43826</v>
      </c>
      <c r="G450" s="61">
        <v>91.51</v>
      </c>
      <c r="H450" s="76">
        <v>43826</v>
      </c>
      <c r="I450" s="59">
        <v>102.7</v>
      </c>
      <c r="J450" s="76">
        <v>43826</v>
      </c>
      <c r="K450" s="59">
        <v>148.77000000000001</v>
      </c>
      <c r="L450" s="76">
        <v>43826</v>
      </c>
      <c r="M450" s="59">
        <v>133.99</v>
      </c>
      <c r="N450" s="76">
        <v>43826</v>
      </c>
      <c r="O450" s="59">
        <v>133.25</v>
      </c>
      <c r="P450" s="76">
        <v>43826</v>
      </c>
      <c r="Q450" s="59">
        <v>122.33</v>
      </c>
      <c r="R450" s="53"/>
      <c r="Y450" s="123"/>
      <c r="Z450" s="59"/>
    </row>
    <row r="451" spans="1:26" s="39" customFormat="1" x14ac:dyDescent="0.35">
      <c r="A451" s="133">
        <f t="shared" si="7"/>
        <v>43829</v>
      </c>
      <c r="B451" s="76">
        <v>43829</v>
      </c>
      <c r="C451" s="61">
        <v>298.42</v>
      </c>
      <c r="D451" s="76">
        <v>43829</v>
      </c>
      <c r="E451" s="61">
        <v>303.39</v>
      </c>
      <c r="F451" s="76">
        <v>43829</v>
      </c>
      <c r="G451" s="61">
        <v>91.08</v>
      </c>
      <c r="H451" s="76">
        <v>43829</v>
      </c>
      <c r="I451" s="59">
        <v>103</v>
      </c>
      <c r="J451" s="76">
        <v>43829</v>
      </c>
      <c r="K451" s="59">
        <v>148.77000000000001</v>
      </c>
      <c r="L451" s="76">
        <v>43829</v>
      </c>
      <c r="M451" s="59">
        <v>133.99</v>
      </c>
      <c r="N451" s="76">
        <v>43829</v>
      </c>
      <c r="O451" s="59">
        <v>133.65</v>
      </c>
      <c r="P451" s="76">
        <v>43829</v>
      </c>
      <c r="Q451" s="59">
        <v>122.33</v>
      </c>
      <c r="R451" s="53"/>
      <c r="Y451" s="123"/>
      <c r="Z451" s="59"/>
    </row>
    <row r="452" spans="1:26" s="39" customFormat="1" x14ac:dyDescent="0.35">
      <c r="A452" s="133">
        <f t="shared" si="7"/>
        <v>43830</v>
      </c>
      <c r="B452" s="76">
        <v>43830</v>
      </c>
      <c r="C452" s="61">
        <v>298.42</v>
      </c>
      <c r="D452" s="76">
        <v>43830</v>
      </c>
      <c r="E452" s="61">
        <v>303.39</v>
      </c>
      <c r="F452" s="76">
        <v>43830</v>
      </c>
      <c r="G452" s="61">
        <v>92.13</v>
      </c>
      <c r="H452" s="76">
        <v>43830</v>
      </c>
      <c r="I452" s="59">
        <v>103.7</v>
      </c>
      <c r="J452" s="76">
        <v>43830</v>
      </c>
      <c r="K452" s="59">
        <v>148.77000000000001</v>
      </c>
      <c r="L452" s="76">
        <v>43830</v>
      </c>
      <c r="M452" s="59">
        <v>133.99</v>
      </c>
      <c r="N452" s="76">
        <v>43830</v>
      </c>
      <c r="O452" s="59">
        <v>140.69</v>
      </c>
      <c r="P452" s="76">
        <v>43830</v>
      </c>
      <c r="Q452" s="59">
        <v>122.33</v>
      </c>
      <c r="R452" s="53"/>
      <c r="Y452" s="123"/>
      <c r="Z452" s="59"/>
    </row>
    <row r="453" spans="1:26" s="39" customFormat="1" x14ac:dyDescent="0.35">
      <c r="A453" s="133">
        <f t="shared" si="7"/>
        <v>43831</v>
      </c>
      <c r="B453" s="76">
        <v>43831</v>
      </c>
      <c r="C453" s="61">
        <v>298.42</v>
      </c>
      <c r="D453" s="76">
        <v>43831</v>
      </c>
      <c r="E453" s="61">
        <v>303.39</v>
      </c>
      <c r="F453" s="76">
        <v>43831</v>
      </c>
      <c r="G453" s="61">
        <v>92.13</v>
      </c>
      <c r="H453" s="76">
        <v>43831</v>
      </c>
      <c r="I453" s="59">
        <v>103.7</v>
      </c>
      <c r="J453" s="76">
        <v>43831</v>
      </c>
      <c r="K453" s="59">
        <v>148.77000000000001</v>
      </c>
      <c r="L453" s="76">
        <v>43831</v>
      </c>
      <c r="M453" s="59">
        <v>133.99</v>
      </c>
      <c r="N453" s="76">
        <v>43831</v>
      </c>
      <c r="O453" s="59">
        <v>140.69</v>
      </c>
      <c r="P453" s="76">
        <v>43831</v>
      </c>
      <c r="Q453" s="59">
        <v>122.33</v>
      </c>
      <c r="R453" s="53"/>
      <c r="Y453" s="123"/>
      <c r="Z453" s="59"/>
    </row>
    <row r="454" spans="1:26" s="39" customFormat="1" x14ac:dyDescent="0.35">
      <c r="A454" s="133">
        <f t="shared" si="7"/>
        <v>43832</v>
      </c>
      <c r="B454" s="76">
        <v>43832</v>
      </c>
      <c r="C454" s="61">
        <v>298.42</v>
      </c>
      <c r="D454" s="76">
        <v>43832</v>
      </c>
      <c r="E454" s="61">
        <v>303.39</v>
      </c>
      <c r="F454" s="76">
        <v>43832</v>
      </c>
      <c r="G454" s="61">
        <v>94.05</v>
      </c>
      <c r="H454" s="76">
        <v>43832</v>
      </c>
      <c r="I454" s="59">
        <v>104.7</v>
      </c>
      <c r="J454" s="76">
        <v>43832</v>
      </c>
      <c r="K454" s="59">
        <v>148.77000000000001</v>
      </c>
      <c r="L454" s="76">
        <v>43832</v>
      </c>
      <c r="M454" s="59">
        <v>133.99</v>
      </c>
      <c r="N454" s="76">
        <v>43832</v>
      </c>
      <c r="O454" s="59">
        <v>140.69</v>
      </c>
      <c r="P454" s="76">
        <v>43832</v>
      </c>
      <c r="Q454" s="59">
        <v>122.33</v>
      </c>
      <c r="R454" s="53"/>
      <c r="Y454" s="123"/>
      <c r="Z454" s="59"/>
    </row>
    <row r="455" spans="1:26" s="39" customFormat="1" x14ac:dyDescent="0.35">
      <c r="A455" s="133">
        <f t="shared" si="7"/>
        <v>43833</v>
      </c>
      <c r="B455" s="76">
        <v>43833</v>
      </c>
      <c r="C455" s="61">
        <v>298.42</v>
      </c>
      <c r="D455" s="76">
        <v>43833</v>
      </c>
      <c r="E455" s="61">
        <v>303.39</v>
      </c>
      <c r="F455" s="76">
        <v>43833</v>
      </c>
      <c r="G455" s="61">
        <v>94.6</v>
      </c>
      <c r="H455" s="76">
        <v>43833</v>
      </c>
      <c r="I455" s="59">
        <v>106.5</v>
      </c>
      <c r="J455" s="76">
        <v>43833</v>
      </c>
      <c r="K455" s="59">
        <v>151.85</v>
      </c>
      <c r="L455" s="76">
        <v>43833</v>
      </c>
      <c r="M455" s="59">
        <v>133.99</v>
      </c>
      <c r="N455" s="76">
        <v>43833</v>
      </c>
      <c r="O455" s="59">
        <v>140.06</v>
      </c>
      <c r="P455" s="76">
        <v>43833</v>
      </c>
      <c r="Q455" s="59">
        <v>122.33</v>
      </c>
      <c r="R455" s="53"/>
      <c r="Y455" s="123"/>
      <c r="Z455" s="59"/>
    </row>
    <row r="456" spans="1:26" s="39" customFormat="1" x14ac:dyDescent="0.35">
      <c r="A456" s="133">
        <f t="shared" si="7"/>
        <v>43836</v>
      </c>
      <c r="B456" s="76">
        <v>43836</v>
      </c>
      <c r="C456" s="61">
        <v>296.57</v>
      </c>
      <c r="D456" s="76">
        <v>43836</v>
      </c>
      <c r="E456" s="61">
        <v>304.67</v>
      </c>
      <c r="F456" s="76">
        <v>43836</v>
      </c>
      <c r="G456" s="61">
        <v>95.61</v>
      </c>
      <c r="H456" s="76">
        <v>43836</v>
      </c>
      <c r="I456" s="59">
        <v>106.6</v>
      </c>
      <c r="J456" s="76">
        <v>43836</v>
      </c>
      <c r="K456" s="59">
        <v>152.12</v>
      </c>
      <c r="L456" s="76">
        <v>43836</v>
      </c>
      <c r="M456" s="59">
        <v>134.02000000000001</v>
      </c>
      <c r="N456" s="76">
        <v>43836</v>
      </c>
      <c r="O456" s="59">
        <v>143.16</v>
      </c>
      <c r="P456" s="76">
        <v>43836</v>
      </c>
      <c r="Q456" s="59">
        <v>122.33</v>
      </c>
      <c r="R456" s="53"/>
      <c r="Y456" s="123"/>
      <c r="Z456" s="59"/>
    </row>
    <row r="457" spans="1:26" s="39" customFormat="1" x14ac:dyDescent="0.35">
      <c r="A457" s="133">
        <f t="shared" si="7"/>
        <v>43837</v>
      </c>
      <c r="B457" s="76">
        <v>43837</v>
      </c>
      <c r="C457" s="61">
        <v>296.58</v>
      </c>
      <c r="D457" s="76">
        <v>43837</v>
      </c>
      <c r="E457" s="61">
        <v>304.68</v>
      </c>
      <c r="F457" s="76">
        <v>43837</v>
      </c>
      <c r="G457" s="61">
        <v>95.11</v>
      </c>
      <c r="H457" s="76">
        <v>43837</v>
      </c>
      <c r="I457" s="59">
        <v>107.3</v>
      </c>
      <c r="J457" s="76">
        <v>43837</v>
      </c>
      <c r="K457" s="59">
        <v>152.53</v>
      </c>
      <c r="L457" s="76">
        <v>43837</v>
      </c>
      <c r="M457" s="59">
        <v>134.02000000000001</v>
      </c>
      <c r="N457" s="76">
        <v>43837</v>
      </c>
      <c r="O457" s="59">
        <v>144.97999999999999</v>
      </c>
      <c r="P457" s="76">
        <v>43837</v>
      </c>
      <c r="Q457" s="59">
        <v>122.33</v>
      </c>
      <c r="R457" s="53"/>
      <c r="Y457" s="123"/>
      <c r="Z457" s="59"/>
    </row>
    <row r="458" spans="1:26" s="39" customFormat="1" x14ac:dyDescent="0.35">
      <c r="A458" s="133">
        <f t="shared" si="7"/>
        <v>43838</v>
      </c>
      <c r="B458" s="76">
        <v>43838</v>
      </c>
      <c r="C458" s="61">
        <v>296.58</v>
      </c>
      <c r="D458" s="76">
        <v>43838</v>
      </c>
      <c r="E458" s="61">
        <v>304.68</v>
      </c>
      <c r="F458" s="76">
        <v>43838</v>
      </c>
      <c r="G458" s="61">
        <v>96.22</v>
      </c>
      <c r="H458" s="76">
        <v>43838</v>
      </c>
      <c r="I458" s="59">
        <v>108</v>
      </c>
      <c r="J458" s="76">
        <v>43838</v>
      </c>
      <c r="K458" s="59">
        <v>157.35</v>
      </c>
      <c r="L458" s="76">
        <v>43838</v>
      </c>
      <c r="M458" s="59">
        <v>134.02000000000001</v>
      </c>
      <c r="N458" s="76">
        <v>43838</v>
      </c>
      <c r="O458" s="59">
        <v>146.26</v>
      </c>
      <c r="P458" s="76">
        <v>43838</v>
      </c>
      <c r="Q458" s="59">
        <v>122.33</v>
      </c>
      <c r="R458" s="53"/>
      <c r="Y458" s="123"/>
      <c r="Z458" s="59"/>
    </row>
    <row r="459" spans="1:26" s="39" customFormat="1" x14ac:dyDescent="0.35">
      <c r="A459" s="133">
        <f t="shared" si="7"/>
        <v>43839</v>
      </c>
      <c r="B459" s="76">
        <v>43839</v>
      </c>
      <c r="C459" s="61">
        <v>295.85000000000002</v>
      </c>
      <c r="D459" s="76">
        <v>43839</v>
      </c>
      <c r="E459" s="61">
        <v>303.95</v>
      </c>
      <c r="F459" s="76">
        <v>43839</v>
      </c>
      <c r="G459" s="61">
        <v>94.37</v>
      </c>
      <c r="H459" s="76">
        <v>43839</v>
      </c>
      <c r="I459" s="59">
        <v>107.1</v>
      </c>
      <c r="J459" s="76">
        <v>43839</v>
      </c>
      <c r="K459" s="59">
        <v>157.35</v>
      </c>
      <c r="L459" s="76">
        <v>43839</v>
      </c>
      <c r="M459" s="59">
        <v>134.02000000000001</v>
      </c>
      <c r="N459" s="76">
        <v>43839</v>
      </c>
      <c r="O459" s="59">
        <v>148.30000000000001</v>
      </c>
      <c r="P459" s="76">
        <v>43839</v>
      </c>
      <c r="Q459" s="59">
        <v>122.33</v>
      </c>
      <c r="R459" s="53"/>
      <c r="Y459" s="123"/>
      <c r="Z459" s="59"/>
    </row>
    <row r="460" spans="1:26" s="39" customFormat="1" x14ac:dyDescent="0.35">
      <c r="A460" s="133">
        <f t="shared" si="7"/>
        <v>43840</v>
      </c>
      <c r="B460" s="76">
        <v>43840</v>
      </c>
      <c r="C460" s="61">
        <v>295.85000000000002</v>
      </c>
      <c r="D460" s="76">
        <v>43840</v>
      </c>
      <c r="E460" s="61">
        <v>303.95</v>
      </c>
      <c r="F460" s="76">
        <v>43840</v>
      </c>
      <c r="G460" s="61">
        <v>93.92</v>
      </c>
      <c r="H460" s="76">
        <v>43840</v>
      </c>
      <c r="I460" s="59">
        <v>106.7</v>
      </c>
      <c r="J460" s="76">
        <v>43840</v>
      </c>
      <c r="K460" s="59">
        <v>158.1</v>
      </c>
      <c r="L460" s="76">
        <v>43840</v>
      </c>
      <c r="M460" s="59">
        <v>134.02000000000001</v>
      </c>
      <c r="N460" s="76">
        <v>43840</v>
      </c>
      <c r="O460" s="59">
        <v>153.53</v>
      </c>
      <c r="P460" s="76">
        <v>43840</v>
      </c>
      <c r="Q460" s="59">
        <v>122.33</v>
      </c>
      <c r="R460" s="53"/>
      <c r="Y460" s="123"/>
      <c r="Z460" s="59"/>
    </row>
    <row r="461" spans="1:26" s="39" customFormat="1" x14ac:dyDescent="0.35">
      <c r="A461" s="133">
        <f t="shared" si="7"/>
        <v>43843</v>
      </c>
      <c r="B461" s="76">
        <v>43843</v>
      </c>
      <c r="C461" s="61">
        <v>295.85000000000002</v>
      </c>
      <c r="D461" s="76">
        <v>43843</v>
      </c>
      <c r="E461" s="61">
        <v>303.95</v>
      </c>
      <c r="F461" s="76">
        <v>43843</v>
      </c>
      <c r="G461" s="61">
        <v>95.93</v>
      </c>
      <c r="H461" s="76">
        <v>43843</v>
      </c>
      <c r="I461" s="59">
        <v>107.5</v>
      </c>
      <c r="J461" s="76">
        <v>43843</v>
      </c>
      <c r="K461" s="59">
        <v>160.87</v>
      </c>
      <c r="L461" s="76">
        <v>43843</v>
      </c>
      <c r="M461" s="59">
        <v>135.76</v>
      </c>
      <c r="N461" s="76">
        <v>43843</v>
      </c>
      <c r="O461" s="59">
        <v>155.26</v>
      </c>
      <c r="P461" s="76">
        <v>43843</v>
      </c>
      <c r="Q461" s="59">
        <v>125.01</v>
      </c>
      <c r="R461" s="53"/>
      <c r="Y461" s="123"/>
      <c r="Z461" s="59"/>
    </row>
    <row r="462" spans="1:26" s="39" customFormat="1" x14ac:dyDescent="0.35">
      <c r="A462" s="133">
        <f t="shared" si="7"/>
        <v>43844</v>
      </c>
      <c r="B462" s="76">
        <v>43844</v>
      </c>
      <c r="C462" s="61">
        <v>295.85000000000002</v>
      </c>
      <c r="D462" s="76">
        <v>43844</v>
      </c>
      <c r="E462" s="61">
        <v>303.95</v>
      </c>
      <c r="F462" s="76">
        <v>43844</v>
      </c>
      <c r="G462" s="61">
        <v>97.03</v>
      </c>
      <c r="H462" s="76">
        <v>43844</v>
      </c>
      <c r="I462" s="59">
        <v>110</v>
      </c>
      <c r="J462" s="76">
        <v>43844</v>
      </c>
      <c r="K462" s="59">
        <v>160.87</v>
      </c>
      <c r="L462" s="76">
        <v>43844</v>
      </c>
      <c r="M462" s="59">
        <v>135.76</v>
      </c>
      <c r="N462" s="76">
        <v>43844</v>
      </c>
      <c r="O462" s="59">
        <v>155.26</v>
      </c>
      <c r="P462" s="76">
        <v>43844</v>
      </c>
      <c r="Q462" s="59">
        <v>125.01</v>
      </c>
      <c r="R462" s="53"/>
      <c r="Y462" s="123"/>
      <c r="Z462" s="59"/>
    </row>
    <row r="463" spans="1:26" s="39" customFormat="1" x14ac:dyDescent="0.35">
      <c r="A463" s="133">
        <f t="shared" ref="A463:A503" si="8">B463</f>
        <v>43845</v>
      </c>
      <c r="B463" s="76">
        <v>43845</v>
      </c>
      <c r="C463" s="61">
        <v>295.85000000000002</v>
      </c>
      <c r="D463" s="76">
        <v>43845</v>
      </c>
      <c r="E463" s="61">
        <v>303.95</v>
      </c>
      <c r="F463" s="76">
        <v>43845</v>
      </c>
      <c r="G463" s="61">
        <v>96.44</v>
      </c>
      <c r="H463" s="76">
        <v>43845</v>
      </c>
      <c r="I463" s="59">
        <v>109.5</v>
      </c>
      <c r="J463" s="76">
        <v>43845</v>
      </c>
      <c r="K463" s="59">
        <v>160.87</v>
      </c>
      <c r="L463" s="76">
        <v>43845</v>
      </c>
      <c r="M463" s="59">
        <v>135.76</v>
      </c>
      <c r="N463" s="76">
        <v>43845</v>
      </c>
      <c r="O463" s="59">
        <v>155.26</v>
      </c>
      <c r="P463" s="76">
        <v>43845</v>
      </c>
      <c r="Q463" s="59">
        <v>125.01</v>
      </c>
      <c r="R463" s="53"/>
      <c r="Y463" s="123"/>
      <c r="Z463" s="59"/>
    </row>
    <row r="464" spans="1:26" s="39" customFormat="1" x14ac:dyDescent="0.35">
      <c r="A464" s="133">
        <f t="shared" si="8"/>
        <v>43846</v>
      </c>
      <c r="B464" s="76">
        <v>43846</v>
      </c>
      <c r="C464" s="61">
        <v>280.7</v>
      </c>
      <c r="D464" s="76">
        <v>43846</v>
      </c>
      <c r="E464" s="61">
        <v>288.8</v>
      </c>
      <c r="F464" s="76">
        <v>43846</v>
      </c>
      <c r="G464" s="61">
        <v>96.36</v>
      </c>
      <c r="H464" s="76">
        <v>43846</v>
      </c>
      <c r="I464" s="59">
        <v>109.2</v>
      </c>
      <c r="J464" s="76">
        <v>43846</v>
      </c>
      <c r="K464" s="59">
        <v>160.87</v>
      </c>
      <c r="L464" s="76">
        <v>43846</v>
      </c>
      <c r="M464" s="59">
        <v>140.82</v>
      </c>
      <c r="N464" s="76">
        <v>43846</v>
      </c>
      <c r="O464" s="59">
        <v>155.26</v>
      </c>
      <c r="P464" s="76">
        <v>43846</v>
      </c>
      <c r="Q464" s="59">
        <v>127.01</v>
      </c>
      <c r="R464" s="53"/>
      <c r="Y464" s="123"/>
      <c r="Z464" s="59"/>
    </row>
    <row r="465" spans="1:26" s="39" customFormat="1" x14ac:dyDescent="0.35">
      <c r="A465" s="133">
        <f t="shared" si="8"/>
        <v>43847</v>
      </c>
      <c r="B465" s="76">
        <v>43847</v>
      </c>
      <c r="C465" s="61">
        <v>280.7</v>
      </c>
      <c r="D465" s="76">
        <v>43847</v>
      </c>
      <c r="E465" s="61">
        <v>288.8</v>
      </c>
      <c r="F465" s="76">
        <v>43847</v>
      </c>
      <c r="G465" s="61">
        <v>97.58</v>
      </c>
      <c r="H465" s="76">
        <v>43847</v>
      </c>
      <c r="I465" s="59">
        <v>110.7</v>
      </c>
      <c r="J465" s="76">
        <v>43847</v>
      </c>
      <c r="K465" s="59">
        <v>159.9</v>
      </c>
      <c r="L465" s="76">
        <v>43847</v>
      </c>
      <c r="M465" s="59">
        <v>140.82</v>
      </c>
      <c r="N465" s="76">
        <v>43847</v>
      </c>
      <c r="O465" s="59">
        <v>153.07</v>
      </c>
      <c r="P465" s="76">
        <v>43847</v>
      </c>
      <c r="Q465" s="59">
        <v>127.01</v>
      </c>
      <c r="R465" s="53"/>
      <c r="Y465" s="123"/>
      <c r="Z465" s="59"/>
    </row>
    <row r="466" spans="1:26" s="39" customFormat="1" x14ac:dyDescent="0.35">
      <c r="A466" s="133">
        <f t="shared" si="8"/>
        <v>43850</v>
      </c>
      <c r="B466" s="76">
        <v>43850</v>
      </c>
      <c r="C466" s="61">
        <v>280.7</v>
      </c>
      <c r="D466" s="76">
        <v>43850</v>
      </c>
      <c r="E466" s="61">
        <v>288.8</v>
      </c>
      <c r="F466" s="76">
        <v>43850</v>
      </c>
      <c r="G466" s="61">
        <v>96.7</v>
      </c>
      <c r="H466" s="76">
        <v>43850</v>
      </c>
      <c r="I466" s="59">
        <v>111.1</v>
      </c>
      <c r="J466" s="76">
        <v>43850</v>
      </c>
      <c r="K466" s="59">
        <v>160.13</v>
      </c>
      <c r="L466" s="76">
        <v>43850</v>
      </c>
      <c r="M466" s="59">
        <v>140.82</v>
      </c>
      <c r="N466" s="76">
        <v>43850</v>
      </c>
      <c r="O466" s="59">
        <v>152.22999999999999</v>
      </c>
      <c r="P466" s="76">
        <v>43850</v>
      </c>
      <c r="Q466" s="59">
        <v>127.01</v>
      </c>
      <c r="R466" s="53"/>
      <c r="Y466" s="123"/>
      <c r="Z466" s="59"/>
    </row>
    <row r="467" spans="1:26" s="39" customFormat="1" x14ac:dyDescent="0.35">
      <c r="A467" s="133">
        <f t="shared" si="8"/>
        <v>43851</v>
      </c>
      <c r="B467" s="76">
        <v>43851</v>
      </c>
      <c r="C467" s="61">
        <v>280.7</v>
      </c>
      <c r="D467" s="76">
        <v>43851</v>
      </c>
      <c r="E467" s="61">
        <v>288.8</v>
      </c>
      <c r="F467" s="76">
        <v>43851</v>
      </c>
      <c r="G467" s="61">
        <v>96.8</v>
      </c>
      <c r="H467" s="76">
        <v>43851</v>
      </c>
      <c r="I467" s="59">
        <v>111.9</v>
      </c>
      <c r="J467" s="76">
        <v>43851</v>
      </c>
      <c r="K467" s="59">
        <v>160.13</v>
      </c>
      <c r="L467" s="76">
        <v>43851</v>
      </c>
      <c r="M467" s="59">
        <v>140.82</v>
      </c>
      <c r="N467" s="76">
        <v>43851</v>
      </c>
      <c r="O467" s="59">
        <v>152.22999999999999</v>
      </c>
      <c r="P467" s="76">
        <v>43851</v>
      </c>
      <c r="Q467" s="59">
        <v>127.01</v>
      </c>
      <c r="R467" s="53"/>
      <c r="Y467" s="123"/>
      <c r="Z467" s="59"/>
    </row>
    <row r="468" spans="1:26" s="39" customFormat="1" x14ac:dyDescent="0.35">
      <c r="A468" s="133">
        <f t="shared" si="8"/>
        <v>43852</v>
      </c>
      <c r="B468" s="76">
        <v>43852</v>
      </c>
      <c r="C468" s="61">
        <v>280.7</v>
      </c>
      <c r="D468" s="76">
        <v>43852</v>
      </c>
      <c r="E468" s="61">
        <v>288.8</v>
      </c>
      <c r="F468" s="76">
        <v>43852</v>
      </c>
      <c r="G468" s="61">
        <v>96.68</v>
      </c>
      <c r="H468" s="76">
        <v>43852</v>
      </c>
      <c r="I468" s="59">
        <v>111.8</v>
      </c>
      <c r="J468" s="76">
        <v>43852</v>
      </c>
      <c r="K468" s="59">
        <v>162.72999999999999</v>
      </c>
      <c r="L468" s="76">
        <v>43852</v>
      </c>
      <c r="M468" s="59">
        <v>140.82</v>
      </c>
      <c r="N468" s="76">
        <v>43852</v>
      </c>
      <c r="O468" s="59">
        <v>152.29</v>
      </c>
      <c r="P468" s="76">
        <v>43852</v>
      </c>
      <c r="Q468" s="59">
        <v>127.01</v>
      </c>
      <c r="R468" s="53"/>
      <c r="Y468" s="123"/>
      <c r="Z468" s="59"/>
    </row>
    <row r="469" spans="1:26" s="39" customFormat="1" x14ac:dyDescent="0.35">
      <c r="A469" s="133">
        <f t="shared" si="8"/>
        <v>43853</v>
      </c>
      <c r="B469" s="76">
        <v>43853</v>
      </c>
      <c r="C469" s="61">
        <v>274.25</v>
      </c>
      <c r="D469" s="76">
        <v>43853</v>
      </c>
      <c r="E469" s="61">
        <v>282.35000000000002</v>
      </c>
      <c r="F469" s="76">
        <v>43853</v>
      </c>
      <c r="G469" s="61">
        <v>93.44</v>
      </c>
      <c r="H469" s="76">
        <v>43853</v>
      </c>
      <c r="I469" s="59">
        <v>107.6</v>
      </c>
      <c r="J469" s="76">
        <v>43853</v>
      </c>
      <c r="K469" s="59">
        <v>162.72999999999999</v>
      </c>
      <c r="L469" s="76">
        <v>43853</v>
      </c>
      <c r="M469" s="59">
        <v>140.82</v>
      </c>
      <c r="N469" s="76">
        <v>43853</v>
      </c>
      <c r="O469" s="59">
        <v>152.29</v>
      </c>
      <c r="P469" s="76">
        <v>43853</v>
      </c>
      <c r="Q469" s="59">
        <v>127.01</v>
      </c>
      <c r="R469" s="53"/>
      <c r="Y469" s="123"/>
      <c r="Z469" s="59"/>
    </row>
    <row r="470" spans="1:26" s="39" customFormat="1" x14ac:dyDescent="0.35">
      <c r="A470" s="133">
        <f t="shared" si="8"/>
        <v>43854</v>
      </c>
      <c r="B470" s="76">
        <v>43854</v>
      </c>
      <c r="C470" s="61">
        <v>274.25</v>
      </c>
      <c r="D470" s="76">
        <v>43854</v>
      </c>
      <c r="E470" s="61">
        <v>282.35000000000002</v>
      </c>
      <c r="F470" s="76">
        <v>43854</v>
      </c>
      <c r="G470" s="61">
        <v>93.71</v>
      </c>
      <c r="H470" s="76">
        <v>43854</v>
      </c>
      <c r="I470" s="59">
        <v>108</v>
      </c>
      <c r="J470" s="76">
        <v>43854</v>
      </c>
      <c r="K470" s="59">
        <v>162.72999999999999</v>
      </c>
      <c r="L470" s="76">
        <v>43854</v>
      </c>
      <c r="M470" s="59">
        <v>140.82</v>
      </c>
      <c r="N470" s="76">
        <v>43854</v>
      </c>
      <c r="O470" s="59">
        <v>152.29</v>
      </c>
      <c r="P470" s="76">
        <v>43854</v>
      </c>
      <c r="Q470" s="59">
        <v>127.01</v>
      </c>
      <c r="R470" s="53"/>
      <c r="Y470" s="123"/>
      <c r="Z470" s="59"/>
    </row>
    <row r="471" spans="1:26" s="39" customFormat="1" x14ac:dyDescent="0.35">
      <c r="A471" s="133">
        <f t="shared" si="8"/>
        <v>43857</v>
      </c>
      <c r="B471" s="76">
        <v>43857</v>
      </c>
      <c r="C471" s="61">
        <v>274.25</v>
      </c>
      <c r="D471" s="76">
        <v>43857</v>
      </c>
      <c r="E471" s="61">
        <v>282.35000000000002</v>
      </c>
      <c r="F471" s="76">
        <v>43857</v>
      </c>
      <c r="G471" s="61">
        <v>93.71</v>
      </c>
      <c r="H471" s="76">
        <v>43857</v>
      </c>
      <c r="I471" s="59">
        <v>108</v>
      </c>
      <c r="J471" s="76">
        <v>43857</v>
      </c>
      <c r="K471" s="59">
        <v>162.72999999999999</v>
      </c>
      <c r="L471" s="76">
        <v>43857</v>
      </c>
      <c r="M471" s="59">
        <v>140.82</v>
      </c>
      <c r="N471" s="76">
        <v>43857</v>
      </c>
      <c r="O471" s="59">
        <v>152.29</v>
      </c>
      <c r="P471" s="76">
        <v>43857</v>
      </c>
      <c r="Q471" s="59">
        <v>127.01</v>
      </c>
      <c r="R471" s="53"/>
      <c r="Y471" s="123"/>
      <c r="Z471" s="59"/>
    </row>
    <row r="472" spans="1:26" s="39" customFormat="1" x14ac:dyDescent="0.35">
      <c r="A472" s="133">
        <f t="shared" si="8"/>
        <v>43858</v>
      </c>
      <c r="B472" s="76">
        <v>43858</v>
      </c>
      <c r="C472" s="61">
        <v>274.25</v>
      </c>
      <c r="D472" s="76">
        <v>43858</v>
      </c>
      <c r="E472" s="61">
        <v>282.35000000000002</v>
      </c>
      <c r="F472" s="76">
        <v>43858</v>
      </c>
      <c r="G472" s="61">
        <v>93.71</v>
      </c>
      <c r="H472" s="76">
        <v>43858</v>
      </c>
      <c r="I472" s="59">
        <v>108</v>
      </c>
      <c r="J472" s="76">
        <v>43858</v>
      </c>
      <c r="K472" s="59">
        <v>162.72999999999999</v>
      </c>
      <c r="L472" s="76">
        <v>43858</v>
      </c>
      <c r="M472" s="59">
        <v>140.82</v>
      </c>
      <c r="N472" s="76">
        <v>43858</v>
      </c>
      <c r="O472" s="59">
        <v>152.29</v>
      </c>
      <c r="P472" s="76">
        <v>43858</v>
      </c>
      <c r="Q472" s="59">
        <v>127.01</v>
      </c>
      <c r="R472" s="53"/>
      <c r="Y472" s="123"/>
      <c r="Z472" s="59"/>
    </row>
    <row r="473" spans="1:26" s="39" customFormat="1" x14ac:dyDescent="0.35">
      <c r="A473" s="133">
        <f t="shared" si="8"/>
        <v>43859</v>
      </c>
      <c r="B473" s="76">
        <v>43859</v>
      </c>
      <c r="C473" s="61">
        <v>264.42</v>
      </c>
      <c r="D473" s="76">
        <v>43859</v>
      </c>
      <c r="E473" s="61">
        <v>272.52</v>
      </c>
      <c r="F473" s="76">
        <v>43859</v>
      </c>
      <c r="G473" s="61">
        <v>86.84</v>
      </c>
      <c r="H473" s="76">
        <v>43859</v>
      </c>
      <c r="I473" s="59">
        <v>103.3</v>
      </c>
      <c r="J473" s="76">
        <v>43859</v>
      </c>
      <c r="K473" s="59">
        <v>162.72999999999999</v>
      </c>
      <c r="L473" s="76">
        <v>43859</v>
      </c>
      <c r="M473" s="59">
        <v>140.82</v>
      </c>
      <c r="N473" s="76">
        <v>43859</v>
      </c>
      <c r="O473" s="59">
        <v>152.29</v>
      </c>
      <c r="P473" s="76">
        <v>43859</v>
      </c>
      <c r="Q473" s="59">
        <v>127.01</v>
      </c>
      <c r="R473" s="53"/>
      <c r="Y473" s="123"/>
      <c r="Z473" s="59"/>
    </row>
    <row r="474" spans="1:26" s="39" customFormat="1" x14ac:dyDescent="0.35">
      <c r="A474" s="133">
        <f t="shared" si="8"/>
        <v>43860</v>
      </c>
      <c r="B474" s="76">
        <v>43860</v>
      </c>
      <c r="C474" s="61">
        <v>264.42</v>
      </c>
      <c r="D474" s="76">
        <v>43860</v>
      </c>
      <c r="E474" s="61">
        <v>272.52</v>
      </c>
      <c r="F474" s="76">
        <v>43860</v>
      </c>
      <c r="G474" s="61">
        <v>84.94</v>
      </c>
      <c r="H474" s="76">
        <v>43860</v>
      </c>
      <c r="I474" s="59">
        <v>100.2</v>
      </c>
      <c r="J474" s="76">
        <v>43860</v>
      </c>
      <c r="K474" s="59">
        <v>162.72999999999999</v>
      </c>
      <c r="L474" s="76">
        <v>43860</v>
      </c>
      <c r="M474" s="59">
        <v>140.82</v>
      </c>
      <c r="N474" s="76">
        <v>43860</v>
      </c>
      <c r="O474" s="59">
        <v>152.29</v>
      </c>
      <c r="P474" s="76">
        <v>43860</v>
      </c>
      <c r="Q474" s="59">
        <v>127.01</v>
      </c>
      <c r="R474" s="53"/>
      <c r="Y474" s="123"/>
      <c r="Z474" s="59"/>
    </row>
    <row r="475" spans="1:26" s="39" customFormat="1" x14ac:dyDescent="0.35">
      <c r="A475" s="133">
        <f t="shared" si="8"/>
        <v>43861</v>
      </c>
      <c r="B475" s="76">
        <v>43861</v>
      </c>
      <c r="C475" s="61">
        <v>263.54000000000002</v>
      </c>
      <c r="D475" s="76">
        <v>43861</v>
      </c>
      <c r="E475" s="61">
        <v>271.64</v>
      </c>
      <c r="F475" s="76">
        <v>43861</v>
      </c>
      <c r="G475" s="61">
        <v>84.94</v>
      </c>
      <c r="H475" s="76">
        <v>43861</v>
      </c>
      <c r="I475" s="59">
        <v>100.2</v>
      </c>
      <c r="J475" s="76">
        <v>43861</v>
      </c>
      <c r="K475" s="59">
        <v>162.72999999999999</v>
      </c>
      <c r="L475" s="76">
        <v>43861</v>
      </c>
      <c r="M475" s="59">
        <v>140.82</v>
      </c>
      <c r="N475" s="76">
        <v>43861</v>
      </c>
      <c r="O475" s="59">
        <v>152.29</v>
      </c>
      <c r="P475" s="76">
        <v>43861</v>
      </c>
      <c r="Q475" s="59">
        <v>127.01</v>
      </c>
      <c r="R475" s="53"/>
      <c r="Y475" s="123"/>
      <c r="Z475" s="59"/>
    </row>
    <row r="476" spans="1:26" s="39" customFormat="1" x14ac:dyDescent="0.35">
      <c r="A476" s="133">
        <f t="shared" si="8"/>
        <v>43864</v>
      </c>
      <c r="B476" s="76">
        <v>43864</v>
      </c>
      <c r="C476" s="61">
        <v>261.39999999999998</v>
      </c>
      <c r="D476" s="76">
        <v>43864</v>
      </c>
      <c r="E476" s="61">
        <v>269.32</v>
      </c>
      <c r="F476" s="76">
        <v>43864</v>
      </c>
      <c r="G476" s="61">
        <v>80.38</v>
      </c>
      <c r="H476" s="76">
        <v>43864</v>
      </c>
      <c r="I476" s="59">
        <v>95.3</v>
      </c>
      <c r="J476" s="76">
        <v>43864</v>
      </c>
      <c r="K476" s="59">
        <v>162.72999999999999</v>
      </c>
      <c r="L476" s="76">
        <v>43864</v>
      </c>
      <c r="M476" s="59">
        <v>140.82</v>
      </c>
      <c r="N476" s="76">
        <v>43864</v>
      </c>
      <c r="O476" s="59">
        <v>150.79</v>
      </c>
      <c r="P476" s="76">
        <v>43864</v>
      </c>
      <c r="Q476" s="59">
        <v>127.01</v>
      </c>
      <c r="R476" s="53"/>
      <c r="Y476" s="123"/>
      <c r="Z476" s="59"/>
    </row>
    <row r="477" spans="1:26" s="39" customFormat="1" x14ac:dyDescent="0.35">
      <c r="A477" s="133">
        <f t="shared" si="8"/>
        <v>43865</v>
      </c>
      <c r="B477" s="76">
        <v>43865</v>
      </c>
      <c r="C477" s="61">
        <v>251.02</v>
      </c>
      <c r="D477" s="76">
        <v>43865</v>
      </c>
      <c r="E477" s="61">
        <v>258.77999999999997</v>
      </c>
      <c r="F477" s="76">
        <v>43865</v>
      </c>
      <c r="G477" s="61">
        <v>83.76</v>
      </c>
      <c r="H477" s="76">
        <v>43865</v>
      </c>
      <c r="I477" s="59">
        <v>99.6</v>
      </c>
      <c r="J477" s="76">
        <v>43865</v>
      </c>
      <c r="K477" s="59">
        <v>160.13</v>
      </c>
      <c r="L477" s="76">
        <v>43865</v>
      </c>
      <c r="M477" s="59">
        <v>140.82</v>
      </c>
      <c r="N477" s="76">
        <v>43865</v>
      </c>
      <c r="O477" s="59">
        <v>147.88999999999999</v>
      </c>
      <c r="P477" s="76">
        <v>43865</v>
      </c>
      <c r="Q477" s="59">
        <v>127.01</v>
      </c>
      <c r="R477" s="53"/>
      <c r="Y477" s="123"/>
      <c r="Z477" s="59"/>
    </row>
    <row r="478" spans="1:26" s="39" customFormat="1" x14ac:dyDescent="0.35">
      <c r="A478" s="133">
        <f t="shared" si="8"/>
        <v>43866</v>
      </c>
      <c r="B478" s="76">
        <v>43866</v>
      </c>
      <c r="C478" s="61">
        <v>251.02</v>
      </c>
      <c r="D478" s="76">
        <v>43866</v>
      </c>
      <c r="E478" s="61">
        <v>258.77999999999997</v>
      </c>
      <c r="F478" s="76">
        <v>43866</v>
      </c>
      <c r="G478" s="61">
        <v>81.31</v>
      </c>
      <c r="H478" s="76">
        <v>43866</v>
      </c>
      <c r="I478" s="59">
        <v>97</v>
      </c>
      <c r="J478" s="76">
        <v>43866</v>
      </c>
      <c r="K478" s="59">
        <v>159.06</v>
      </c>
      <c r="L478" s="76">
        <v>43866</v>
      </c>
      <c r="M478" s="59">
        <v>140.47999999999999</v>
      </c>
      <c r="N478" s="76">
        <v>43866</v>
      </c>
      <c r="O478" s="59">
        <v>150.69</v>
      </c>
      <c r="P478" s="76">
        <v>43866</v>
      </c>
      <c r="Q478" s="59">
        <v>127.01</v>
      </c>
      <c r="R478" s="53"/>
      <c r="Y478" s="123"/>
      <c r="Z478" s="59"/>
    </row>
    <row r="479" spans="1:26" s="39" customFormat="1" x14ac:dyDescent="0.35">
      <c r="A479" s="133">
        <f t="shared" si="8"/>
        <v>43867</v>
      </c>
      <c r="B479" s="76">
        <v>43867</v>
      </c>
      <c r="C479" s="61">
        <v>252</v>
      </c>
      <c r="D479" s="76">
        <v>43867</v>
      </c>
      <c r="E479" s="61">
        <v>259.76</v>
      </c>
      <c r="F479" s="76">
        <v>43867</v>
      </c>
      <c r="G479" s="61">
        <v>83.17</v>
      </c>
      <c r="H479" s="76">
        <v>43867</v>
      </c>
      <c r="I479" s="59">
        <v>97.6</v>
      </c>
      <c r="J479" s="76">
        <v>43867</v>
      </c>
      <c r="K479" s="59">
        <v>158.85</v>
      </c>
      <c r="L479" s="76">
        <v>43867</v>
      </c>
      <c r="M479" s="59">
        <v>142.6</v>
      </c>
      <c r="N479" s="76">
        <v>43867</v>
      </c>
      <c r="O479" s="59">
        <v>150.65</v>
      </c>
      <c r="P479" s="76">
        <v>43867</v>
      </c>
      <c r="Q479" s="59">
        <v>127.01</v>
      </c>
      <c r="R479" s="53"/>
      <c r="Y479" s="123"/>
      <c r="Z479" s="59"/>
    </row>
    <row r="480" spans="1:26" s="39" customFormat="1" x14ac:dyDescent="0.35">
      <c r="A480" s="133">
        <f t="shared" si="8"/>
        <v>43868</v>
      </c>
      <c r="B480" s="76">
        <v>43868</v>
      </c>
      <c r="C480" s="61">
        <v>252.23</v>
      </c>
      <c r="D480" s="76">
        <v>43868</v>
      </c>
      <c r="E480" s="61">
        <v>260</v>
      </c>
      <c r="F480" s="76">
        <v>43868</v>
      </c>
      <c r="G480" s="61">
        <v>83.59</v>
      </c>
      <c r="H480" s="76">
        <v>43868</v>
      </c>
      <c r="I480" s="59">
        <v>98.4</v>
      </c>
      <c r="J480" s="76">
        <v>43868</v>
      </c>
      <c r="K480" s="59">
        <v>160.61000000000001</v>
      </c>
      <c r="L480" s="76">
        <v>43868</v>
      </c>
      <c r="M480" s="59">
        <v>142.6</v>
      </c>
      <c r="N480" s="76">
        <v>43868</v>
      </c>
      <c r="O480" s="59">
        <v>151.58000000000001</v>
      </c>
      <c r="P480" s="76">
        <v>43868</v>
      </c>
      <c r="Q480" s="59">
        <v>127.01</v>
      </c>
      <c r="R480" s="53"/>
      <c r="Y480" s="123"/>
      <c r="Z480" s="59"/>
    </row>
    <row r="481" spans="1:26" s="39" customFormat="1" x14ac:dyDescent="0.35">
      <c r="A481" s="133">
        <f t="shared" si="8"/>
        <v>43871</v>
      </c>
      <c r="B481" s="76">
        <v>43871</v>
      </c>
      <c r="C481" s="61">
        <v>252.8</v>
      </c>
      <c r="D481" s="76">
        <v>43871</v>
      </c>
      <c r="E481" s="61">
        <v>260.56</v>
      </c>
      <c r="F481" s="76">
        <v>43871</v>
      </c>
      <c r="G481" s="61">
        <v>82.88</v>
      </c>
      <c r="H481" s="76">
        <v>43871</v>
      </c>
      <c r="I481" s="59">
        <v>97.6</v>
      </c>
      <c r="J481" s="76">
        <v>43871</v>
      </c>
      <c r="K481" s="59">
        <v>160.61000000000001</v>
      </c>
      <c r="L481" s="76">
        <v>43871</v>
      </c>
      <c r="M481" s="59">
        <v>142.6</v>
      </c>
      <c r="N481" s="76">
        <v>43871</v>
      </c>
      <c r="O481" s="59">
        <v>151.58000000000001</v>
      </c>
      <c r="P481" s="76">
        <v>43871</v>
      </c>
      <c r="Q481" s="59">
        <v>127.01</v>
      </c>
      <c r="R481" s="53"/>
      <c r="Y481" s="123"/>
      <c r="Z481" s="59"/>
    </row>
    <row r="482" spans="1:26" s="39" customFormat="1" x14ac:dyDescent="0.35">
      <c r="A482" s="133">
        <f t="shared" si="8"/>
        <v>43872</v>
      </c>
      <c r="B482" s="76">
        <v>43872</v>
      </c>
      <c r="C482" s="61">
        <v>252.8</v>
      </c>
      <c r="D482" s="76">
        <v>43872</v>
      </c>
      <c r="E482" s="61">
        <v>260.56</v>
      </c>
      <c r="F482" s="76">
        <v>43872</v>
      </c>
      <c r="G482" s="61">
        <v>86.93</v>
      </c>
      <c r="H482" s="76">
        <v>43872</v>
      </c>
      <c r="I482" s="59">
        <v>101.8</v>
      </c>
      <c r="J482" s="76">
        <v>43872</v>
      </c>
      <c r="K482" s="59">
        <v>160.72999999999999</v>
      </c>
      <c r="L482" s="76">
        <v>43872</v>
      </c>
      <c r="M482" s="59">
        <v>142.6</v>
      </c>
      <c r="N482" s="76">
        <v>43872</v>
      </c>
      <c r="O482" s="59">
        <v>151.85</v>
      </c>
      <c r="P482" s="76">
        <v>43872</v>
      </c>
      <c r="Q482" s="59">
        <v>127.01</v>
      </c>
      <c r="R482" s="53"/>
      <c r="Y482" s="123"/>
      <c r="Z482" s="59"/>
    </row>
    <row r="483" spans="1:26" s="39" customFormat="1" x14ac:dyDescent="0.35">
      <c r="A483" s="133">
        <f t="shared" si="8"/>
        <v>43873</v>
      </c>
      <c r="B483" s="76">
        <v>43873</v>
      </c>
      <c r="C483" s="61">
        <v>261.92</v>
      </c>
      <c r="D483" s="76">
        <v>43873</v>
      </c>
      <c r="E483" s="61">
        <v>269.68</v>
      </c>
      <c r="F483" s="76">
        <v>43873</v>
      </c>
      <c r="G483" s="61">
        <v>87.68</v>
      </c>
      <c r="H483" s="76">
        <v>43873</v>
      </c>
      <c r="I483" s="59">
        <v>104.5</v>
      </c>
      <c r="J483" s="76">
        <v>43873</v>
      </c>
      <c r="K483" s="59">
        <v>160.72999999999999</v>
      </c>
      <c r="L483" s="76">
        <v>43873</v>
      </c>
      <c r="M483" s="59">
        <v>142.6</v>
      </c>
      <c r="N483" s="76">
        <v>43873</v>
      </c>
      <c r="O483" s="59">
        <v>152.29</v>
      </c>
      <c r="P483" s="76">
        <v>43873</v>
      </c>
      <c r="Q483" s="59">
        <v>127.01</v>
      </c>
      <c r="R483" s="53"/>
      <c r="Y483" s="123"/>
      <c r="Z483" s="59"/>
    </row>
    <row r="484" spans="1:26" s="39" customFormat="1" x14ac:dyDescent="0.35">
      <c r="A484" s="133">
        <f t="shared" si="8"/>
        <v>43874</v>
      </c>
      <c r="B484" s="76">
        <v>43874</v>
      </c>
      <c r="C484" s="61">
        <v>265.68</v>
      </c>
      <c r="D484" s="76">
        <v>43874</v>
      </c>
      <c r="E484" s="61">
        <v>273.45</v>
      </c>
      <c r="F484" s="76">
        <v>43874</v>
      </c>
      <c r="G484" s="61">
        <v>88.56</v>
      </c>
      <c r="H484" s="76">
        <v>43874</v>
      </c>
      <c r="I484" s="59">
        <v>103.5</v>
      </c>
      <c r="J484" s="76">
        <v>43874</v>
      </c>
      <c r="K484" s="59">
        <v>160.72999999999999</v>
      </c>
      <c r="L484" s="76">
        <v>43874</v>
      </c>
      <c r="M484" s="59">
        <v>142.6</v>
      </c>
      <c r="N484" s="76">
        <v>43874</v>
      </c>
      <c r="O484" s="59">
        <v>152.29</v>
      </c>
      <c r="P484" s="76">
        <v>43874</v>
      </c>
      <c r="Q484" s="59">
        <v>127.01</v>
      </c>
      <c r="R484" s="53"/>
      <c r="Y484" s="123"/>
      <c r="Z484" s="59"/>
    </row>
    <row r="485" spans="1:26" s="39" customFormat="1" x14ac:dyDescent="0.35">
      <c r="A485" s="133">
        <f t="shared" si="8"/>
        <v>43875</v>
      </c>
      <c r="B485" s="76">
        <v>43875</v>
      </c>
      <c r="C485" s="61">
        <v>267.05</v>
      </c>
      <c r="D485" s="76">
        <v>43875</v>
      </c>
      <c r="E485" s="61">
        <v>274.82</v>
      </c>
      <c r="F485" s="76">
        <v>43875</v>
      </c>
      <c r="G485" s="61">
        <v>88.67</v>
      </c>
      <c r="H485" s="76">
        <v>43875</v>
      </c>
      <c r="I485" s="59">
        <v>103.4</v>
      </c>
      <c r="J485" s="76">
        <v>43875</v>
      </c>
      <c r="K485" s="59">
        <v>161.28</v>
      </c>
      <c r="L485" s="76">
        <v>43875</v>
      </c>
      <c r="M485" s="59">
        <v>142.6</v>
      </c>
      <c r="N485" s="76">
        <v>43875</v>
      </c>
      <c r="O485" s="59">
        <v>155.43</v>
      </c>
      <c r="P485" s="76">
        <v>43875</v>
      </c>
      <c r="Q485" s="59">
        <v>127.01</v>
      </c>
      <c r="R485" s="53"/>
      <c r="Y485" s="123"/>
      <c r="Z485" s="59"/>
    </row>
    <row r="486" spans="1:26" s="39" customFormat="1" x14ac:dyDescent="0.35">
      <c r="A486" s="133">
        <f t="shared" si="8"/>
        <v>43878</v>
      </c>
      <c r="B486" s="76">
        <v>43878</v>
      </c>
      <c r="C486" s="61">
        <v>268.17</v>
      </c>
      <c r="D486" s="76">
        <v>43878</v>
      </c>
      <c r="E486" s="61">
        <v>275.94</v>
      </c>
      <c r="F486" s="76">
        <v>43878</v>
      </c>
      <c r="G486" s="61">
        <v>90.48</v>
      </c>
      <c r="H486" s="76">
        <v>43878</v>
      </c>
      <c r="I486" s="59">
        <v>105.3</v>
      </c>
      <c r="J486" s="76">
        <v>43878</v>
      </c>
      <c r="K486" s="59">
        <v>161.28</v>
      </c>
      <c r="L486" s="76">
        <v>43878</v>
      </c>
      <c r="M486" s="59">
        <v>142.6</v>
      </c>
      <c r="N486" s="76">
        <v>43878</v>
      </c>
      <c r="O486" s="59">
        <v>155.43</v>
      </c>
      <c r="P486" s="76">
        <v>43878</v>
      </c>
      <c r="Q486" s="59">
        <v>127.01</v>
      </c>
      <c r="R486" s="53"/>
      <c r="Y486" s="123"/>
      <c r="Z486" s="59"/>
    </row>
    <row r="487" spans="1:26" s="39" customFormat="1" x14ac:dyDescent="0.35">
      <c r="A487" s="133">
        <f t="shared" si="8"/>
        <v>43879</v>
      </c>
      <c r="B487" s="76">
        <v>43879</v>
      </c>
      <c r="C487" s="61">
        <v>271.89999999999998</v>
      </c>
      <c r="D487" s="76">
        <v>43879</v>
      </c>
      <c r="E487" s="61">
        <v>279.67</v>
      </c>
      <c r="F487" s="76">
        <v>43879</v>
      </c>
      <c r="G487" s="61">
        <v>90.18</v>
      </c>
      <c r="H487" s="76">
        <v>43879</v>
      </c>
      <c r="I487" s="59">
        <v>104.2</v>
      </c>
      <c r="J487" s="76">
        <v>43879</v>
      </c>
      <c r="K487" s="59">
        <v>164.58</v>
      </c>
      <c r="L487" s="76">
        <v>43879</v>
      </c>
      <c r="M487" s="59">
        <v>146.94999999999999</v>
      </c>
      <c r="N487" s="76">
        <v>43879</v>
      </c>
      <c r="O487" s="59">
        <v>155.43</v>
      </c>
      <c r="P487" s="76">
        <v>43879</v>
      </c>
      <c r="Q487" s="59">
        <v>127.01</v>
      </c>
      <c r="R487" s="53"/>
      <c r="Y487" s="123"/>
      <c r="Z487" s="59"/>
    </row>
    <row r="488" spans="1:26" s="39" customFormat="1" x14ac:dyDescent="0.35">
      <c r="A488" s="133">
        <f t="shared" si="8"/>
        <v>43880</v>
      </c>
      <c r="B488" s="76">
        <v>43880</v>
      </c>
      <c r="C488" s="61">
        <v>273.48</v>
      </c>
      <c r="D488" s="76">
        <v>43880</v>
      </c>
      <c r="E488" s="61">
        <v>281.25</v>
      </c>
      <c r="F488" s="76">
        <v>43880</v>
      </c>
      <c r="G488" s="61">
        <v>90</v>
      </c>
      <c r="H488" s="76">
        <v>43880</v>
      </c>
      <c r="I488" s="59">
        <v>103.8</v>
      </c>
      <c r="J488" s="76">
        <v>43880</v>
      </c>
      <c r="K488" s="59">
        <v>166.94</v>
      </c>
      <c r="L488" s="76">
        <v>43880</v>
      </c>
      <c r="M488" s="59">
        <v>146.94999999999999</v>
      </c>
      <c r="N488" s="76">
        <v>43880</v>
      </c>
      <c r="O488" s="59">
        <v>158.29</v>
      </c>
      <c r="P488" s="76">
        <v>43880</v>
      </c>
      <c r="Q488" s="59">
        <v>133.5</v>
      </c>
      <c r="R488" s="53"/>
      <c r="Y488" s="123"/>
      <c r="Z488" s="59"/>
    </row>
    <row r="489" spans="1:26" s="39" customFormat="1" x14ac:dyDescent="0.35">
      <c r="A489" s="133">
        <f t="shared" si="8"/>
        <v>43881</v>
      </c>
      <c r="B489" s="76">
        <v>43881</v>
      </c>
      <c r="C489" s="61">
        <v>273.48</v>
      </c>
      <c r="D489" s="76">
        <v>43881</v>
      </c>
      <c r="E489" s="61">
        <v>281.25</v>
      </c>
      <c r="F489" s="76">
        <v>43881</v>
      </c>
      <c r="G489" s="61">
        <v>92.01</v>
      </c>
      <c r="H489" s="76">
        <v>43881</v>
      </c>
      <c r="I489" s="59">
        <v>106</v>
      </c>
      <c r="J489" s="76">
        <v>43881</v>
      </c>
      <c r="K489" s="59">
        <v>167.13</v>
      </c>
      <c r="L489" s="76">
        <v>43881</v>
      </c>
      <c r="M489" s="59">
        <v>149.44</v>
      </c>
      <c r="N489" s="76">
        <v>43881</v>
      </c>
      <c r="O489" s="59">
        <v>158.29</v>
      </c>
      <c r="P489" s="76">
        <v>43881</v>
      </c>
      <c r="Q489" s="59">
        <v>141.63</v>
      </c>
      <c r="R489" s="53"/>
      <c r="Y489" s="123"/>
      <c r="Z489" s="59"/>
    </row>
    <row r="490" spans="1:26" s="39" customFormat="1" x14ac:dyDescent="0.35">
      <c r="A490" s="133">
        <f t="shared" si="8"/>
        <v>43882</v>
      </c>
      <c r="B490" s="76">
        <v>43882</v>
      </c>
      <c r="C490" s="61">
        <v>276.27</v>
      </c>
      <c r="D490" s="76">
        <v>43882</v>
      </c>
      <c r="E490" s="61">
        <v>284.04000000000002</v>
      </c>
      <c r="F490" s="76">
        <v>43882</v>
      </c>
      <c r="G490" s="61">
        <v>92.25</v>
      </c>
      <c r="H490" s="76">
        <v>43882</v>
      </c>
      <c r="I490" s="59">
        <v>105.9</v>
      </c>
      <c r="J490" s="76">
        <v>43882</v>
      </c>
      <c r="K490" s="59">
        <v>167.13</v>
      </c>
      <c r="L490" s="76">
        <v>43882</v>
      </c>
      <c r="M490" s="59">
        <v>149.44</v>
      </c>
      <c r="N490" s="76">
        <v>43882</v>
      </c>
      <c r="O490" s="59">
        <v>159.19999999999999</v>
      </c>
      <c r="P490" s="76">
        <v>43882</v>
      </c>
      <c r="Q490" s="59">
        <v>141.63</v>
      </c>
      <c r="R490" s="53"/>
      <c r="Y490" s="123"/>
      <c r="Z490" s="59"/>
    </row>
    <row r="491" spans="1:26" s="39" customFormat="1" x14ac:dyDescent="0.35">
      <c r="A491" s="133">
        <f t="shared" si="8"/>
        <v>43885</v>
      </c>
      <c r="B491" s="76">
        <v>43885</v>
      </c>
      <c r="C491" s="61">
        <v>276.27</v>
      </c>
      <c r="D491" s="76">
        <v>43885</v>
      </c>
      <c r="E491" s="61">
        <v>284.04000000000002</v>
      </c>
      <c r="F491" s="76">
        <v>43885</v>
      </c>
      <c r="G491" s="61">
        <v>91.88</v>
      </c>
      <c r="H491" s="76">
        <v>43885</v>
      </c>
      <c r="I491" s="59">
        <v>105.5</v>
      </c>
      <c r="J491" s="76">
        <v>43885</v>
      </c>
      <c r="K491" s="59">
        <v>167.13</v>
      </c>
      <c r="L491" s="76">
        <v>43885</v>
      </c>
      <c r="M491" s="59">
        <v>149.44</v>
      </c>
      <c r="N491" s="76">
        <v>43885</v>
      </c>
      <c r="O491" s="59">
        <v>159.19999999999999</v>
      </c>
      <c r="P491" s="76">
        <v>43885</v>
      </c>
      <c r="Q491" s="59">
        <v>141.63</v>
      </c>
      <c r="R491" s="53"/>
      <c r="Y491" s="123"/>
      <c r="Z491" s="59"/>
    </row>
    <row r="492" spans="1:26" s="39" customFormat="1" x14ac:dyDescent="0.35">
      <c r="A492" s="133">
        <f t="shared" si="8"/>
        <v>43886</v>
      </c>
      <c r="B492" s="76">
        <v>43886</v>
      </c>
      <c r="C492" s="61">
        <v>276.27</v>
      </c>
      <c r="D492" s="76">
        <v>43886</v>
      </c>
      <c r="E492" s="61">
        <v>284.04000000000002</v>
      </c>
      <c r="F492" s="76">
        <v>43886</v>
      </c>
      <c r="G492" s="61">
        <v>90.83</v>
      </c>
      <c r="H492" s="76">
        <v>43886</v>
      </c>
      <c r="I492" s="59">
        <v>104.8</v>
      </c>
      <c r="J492" s="76">
        <v>43886</v>
      </c>
      <c r="K492" s="59">
        <v>167.13</v>
      </c>
      <c r="L492" s="76">
        <v>43886</v>
      </c>
      <c r="M492" s="59">
        <v>149.44</v>
      </c>
      <c r="N492" s="76">
        <v>43886</v>
      </c>
      <c r="O492" s="59">
        <v>159.19999999999999</v>
      </c>
      <c r="P492" s="76">
        <v>43886</v>
      </c>
      <c r="Q492" s="59">
        <v>142</v>
      </c>
      <c r="R492" s="53"/>
      <c r="Y492" s="123"/>
      <c r="Z492" s="59"/>
    </row>
    <row r="493" spans="1:26" s="39" customFormat="1" x14ac:dyDescent="0.35">
      <c r="A493" s="133">
        <f t="shared" si="8"/>
        <v>43887</v>
      </c>
      <c r="B493" s="76">
        <v>43887</v>
      </c>
      <c r="C493" s="61">
        <v>271.33999999999997</v>
      </c>
      <c r="D493" s="76">
        <v>43887</v>
      </c>
      <c r="E493" s="61">
        <v>279.11</v>
      </c>
      <c r="F493" s="76">
        <v>43887</v>
      </c>
      <c r="G493" s="61">
        <v>88.1</v>
      </c>
      <c r="H493" s="76">
        <v>43887</v>
      </c>
      <c r="I493" s="59">
        <v>102.1</v>
      </c>
      <c r="J493" s="76">
        <v>43887</v>
      </c>
      <c r="K493" s="59">
        <v>168.34</v>
      </c>
      <c r="L493" s="76">
        <v>43887</v>
      </c>
      <c r="M493" s="59">
        <v>150.94</v>
      </c>
      <c r="N493" s="76">
        <v>43887</v>
      </c>
      <c r="O493" s="59">
        <v>159.30000000000001</v>
      </c>
      <c r="P493" s="76">
        <v>43887</v>
      </c>
      <c r="Q493" s="59">
        <v>142.5</v>
      </c>
      <c r="R493" s="53"/>
      <c r="Y493" s="123"/>
      <c r="Z493" s="59"/>
    </row>
    <row r="494" spans="1:26" s="39" customFormat="1" x14ac:dyDescent="0.35">
      <c r="A494" s="133">
        <f t="shared" si="8"/>
        <v>43888</v>
      </c>
      <c r="B494" s="76">
        <v>43888</v>
      </c>
      <c r="C494" s="61">
        <v>271.33999999999997</v>
      </c>
      <c r="D494" s="76">
        <v>43888</v>
      </c>
      <c r="E494" s="61">
        <v>279.11</v>
      </c>
      <c r="F494" s="76">
        <v>43888</v>
      </c>
      <c r="G494" s="61">
        <v>85.72</v>
      </c>
      <c r="H494" s="76">
        <v>43888</v>
      </c>
      <c r="I494" s="59">
        <v>100.2</v>
      </c>
      <c r="J494" s="76">
        <v>43888</v>
      </c>
      <c r="K494" s="59">
        <v>169.01</v>
      </c>
      <c r="L494" s="76">
        <v>43888</v>
      </c>
      <c r="M494" s="59">
        <v>153.43</v>
      </c>
      <c r="N494" s="76">
        <v>43888</v>
      </c>
      <c r="O494" s="59">
        <v>162.05000000000001</v>
      </c>
      <c r="P494" s="76">
        <v>43888</v>
      </c>
      <c r="Q494" s="59">
        <v>144.5</v>
      </c>
      <c r="R494" s="53"/>
      <c r="Y494" s="123"/>
      <c r="Z494" s="59"/>
    </row>
    <row r="495" spans="1:26" s="39" customFormat="1" x14ac:dyDescent="0.35">
      <c r="A495" s="133">
        <f t="shared" si="8"/>
        <v>43889</v>
      </c>
      <c r="B495" s="76">
        <v>43889</v>
      </c>
      <c r="C495" s="61">
        <v>271.33999999999997</v>
      </c>
      <c r="D495" s="76">
        <v>43889</v>
      </c>
      <c r="E495" s="61">
        <v>279.11</v>
      </c>
      <c r="F495" s="76">
        <v>43889</v>
      </c>
      <c r="G495" s="61">
        <v>83.96</v>
      </c>
      <c r="H495" s="76">
        <v>43889</v>
      </c>
      <c r="I495" s="59">
        <v>98.6</v>
      </c>
      <c r="J495" s="76">
        <v>43889</v>
      </c>
      <c r="K495" s="59">
        <v>168.53</v>
      </c>
      <c r="L495" s="76">
        <v>43889</v>
      </c>
      <c r="M495" s="59">
        <v>153.43</v>
      </c>
      <c r="N495" s="76">
        <v>43889</v>
      </c>
      <c r="O495" s="59">
        <v>162.05000000000001</v>
      </c>
      <c r="P495" s="76">
        <v>43889</v>
      </c>
      <c r="Q495" s="59">
        <v>144.5</v>
      </c>
      <c r="R495" s="53"/>
      <c r="Y495" s="123"/>
      <c r="Z495" s="59"/>
    </row>
    <row r="496" spans="1:26" s="39" customFormat="1" x14ac:dyDescent="0.35">
      <c r="A496" s="133">
        <f t="shared" si="8"/>
        <v>43892</v>
      </c>
      <c r="B496" s="76">
        <v>43892</v>
      </c>
      <c r="C496" s="61">
        <v>271.33999999999997</v>
      </c>
      <c r="D496" s="76">
        <v>43892</v>
      </c>
      <c r="E496" s="61">
        <v>279.11</v>
      </c>
      <c r="F496" s="76">
        <v>43892</v>
      </c>
      <c r="G496" s="61">
        <v>88.93</v>
      </c>
      <c r="H496" s="76">
        <v>43892</v>
      </c>
      <c r="I496" s="59">
        <v>104.2</v>
      </c>
      <c r="J496" s="76">
        <v>43892</v>
      </c>
      <c r="K496" s="59">
        <v>168.54</v>
      </c>
      <c r="L496" s="76">
        <v>43892</v>
      </c>
      <c r="M496" s="59">
        <v>153.43</v>
      </c>
      <c r="N496" s="76">
        <v>43892</v>
      </c>
      <c r="O496" s="59">
        <v>162.38999999999999</v>
      </c>
      <c r="P496" s="76">
        <v>43892</v>
      </c>
      <c r="Q496" s="59">
        <v>144.5</v>
      </c>
      <c r="R496" s="53"/>
      <c r="Y496" s="123"/>
      <c r="Z496" s="59"/>
    </row>
    <row r="497" spans="1:26" s="39" customFormat="1" x14ac:dyDescent="0.35">
      <c r="A497" s="133">
        <f t="shared" si="8"/>
        <v>43893</v>
      </c>
      <c r="B497" s="76">
        <v>43893</v>
      </c>
      <c r="C497" s="61">
        <v>271.33999999999997</v>
      </c>
      <c r="D497" s="76">
        <v>43893</v>
      </c>
      <c r="E497" s="61">
        <v>279.11</v>
      </c>
      <c r="F497" s="76">
        <v>43893</v>
      </c>
      <c r="G497" s="61">
        <v>88.55</v>
      </c>
      <c r="H497" s="76">
        <v>43893</v>
      </c>
      <c r="I497" s="59">
        <v>103.1</v>
      </c>
      <c r="J497" s="76">
        <v>43893</v>
      </c>
      <c r="K497" s="59">
        <v>173.42</v>
      </c>
      <c r="L497" s="76">
        <v>43893</v>
      </c>
      <c r="M497" s="59">
        <v>156.5</v>
      </c>
      <c r="N497" s="76">
        <v>43893</v>
      </c>
      <c r="O497" s="59">
        <v>162.38999999999999</v>
      </c>
      <c r="P497" s="76">
        <v>43893</v>
      </c>
      <c r="Q497" s="59">
        <v>145.01</v>
      </c>
      <c r="R497" s="53"/>
      <c r="Y497" s="123"/>
      <c r="Z497" s="59"/>
    </row>
    <row r="498" spans="1:26" s="39" customFormat="1" x14ac:dyDescent="0.35">
      <c r="A498" s="133">
        <f t="shared" si="8"/>
        <v>43894</v>
      </c>
      <c r="B498" s="76">
        <v>43894</v>
      </c>
      <c r="C498" s="61">
        <v>271.33999999999997</v>
      </c>
      <c r="D498" s="76">
        <v>43894</v>
      </c>
      <c r="E498" s="61">
        <v>279.11</v>
      </c>
      <c r="F498" s="76">
        <v>43894</v>
      </c>
      <c r="G498" s="61">
        <v>90.99</v>
      </c>
      <c r="H498" s="76">
        <v>43894</v>
      </c>
      <c r="I498" s="59">
        <v>106.5</v>
      </c>
      <c r="J498" s="76">
        <v>43894</v>
      </c>
      <c r="K498" s="59">
        <v>175.86</v>
      </c>
      <c r="L498" s="76">
        <v>43894</v>
      </c>
      <c r="M498" s="59">
        <v>156.5</v>
      </c>
      <c r="N498" s="76">
        <v>43894</v>
      </c>
      <c r="O498" s="59">
        <v>162.75</v>
      </c>
      <c r="P498" s="76">
        <v>43894</v>
      </c>
      <c r="Q498" s="59">
        <v>145.01</v>
      </c>
      <c r="R498" s="53"/>
      <c r="Y498" s="123"/>
      <c r="Z498" s="59"/>
    </row>
    <row r="499" spans="1:26" s="39" customFormat="1" x14ac:dyDescent="0.35">
      <c r="A499" s="133">
        <f t="shared" si="8"/>
        <v>43895</v>
      </c>
      <c r="B499" s="76">
        <v>43895</v>
      </c>
      <c r="C499" s="61">
        <v>272.77999999999997</v>
      </c>
      <c r="D499" s="76">
        <v>43895</v>
      </c>
      <c r="E499" s="61">
        <v>279.37</v>
      </c>
      <c r="F499" s="76">
        <v>43895</v>
      </c>
      <c r="G499" s="61">
        <v>92.57</v>
      </c>
      <c r="H499" s="76">
        <v>43895</v>
      </c>
      <c r="I499" s="59">
        <v>106.4</v>
      </c>
      <c r="J499" s="76">
        <v>43895</v>
      </c>
      <c r="K499" s="59">
        <v>174.23</v>
      </c>
      <c r="L499" s="76">
        <v>43895</v>
      </c>
      <c r="M499" s="59">
        <v>155</v>
      </c>
      <c r="N499" s="76">
        <v>43895</v>
      </c>
      <c r="O499" s="59">
        <v>159.63999999999999</v>
      </c>
      <c r="P499" s="76">
        <v>43895</v>
      </c>
      <c r="Q499" s="59">
        <v>141.51</v>
      </c>
      <c r="R499" s="53"/>
      <c r="Y499" s="123"/>
      <c r="Z499" s="59"/>
    </row>
    <row r="500" spans="1:26" s="39" customFormat="1" x14ac:dyDescent="0.35">
      <c r="A500" s="133">
        <f t="shared" si="8"/>
        <v>43896</v>
      </c>
      <c r="B500" s="76">
        <v>43896</v>
      </c>
      <c r="C500" s="61">
        <v>272.13</v>
      </c>
      <c r="D500" s="76">
        <v>43896</v>
      </c>
      <c r="E500" s="61">
        <v>279.45</v>
      </c>
      <c r="F500" s="76">
        <v>43896</v>
      </c>
      <c r="G500" s="61">
        <v>90.19</v>
      </c>
      <c r="H500" s="76">
        <v>43896</v>
      </c>
      <c r="I500" s="59">
        <v>104.5</v>
      </c>
      <c r="J500" s="76">
        <v>43896</v>
      </c>
      <c r="K500" s="59">
        <v>170.55</v>
      </c>
      <c r="L500" s="76">
        <v>43896</v>
      </c>
      <c r="M500" s="59">
        <v>152.5</v>
      </c>
      <c r="N500" s="76">
        <v>43896</v>
      </c>
      <c r="O500" s="59">
        <v>158.41</v>
      </c>
      <c r="P500" s="76">
        <v>43896</v>
      </c>
      <c r="Q500" s="59">
        <v>141.51</v>
      </c>
      <c r="R500" s="53"/>
      <c r="Y500" s="123"/>
      <c r="Z500" s="59"/>
    </row>
    <row r="501" spans="1:26" s="39" customFormat="1" x14ac:dyDescent="0.35">
      <c r="A501" s="133">
        <f t="shared" si="8"/>
        <v>43899</v>
      </c>
      <c r="B501" s="76">
        <v>43899</v>
      </c>
      <c r="C501" s="61">
        <v>270.99</v>
      </c>
      <c r="D501" s="76">
        <v>43899</v>
      </c>
      <c r="E501" s="61">
        <v>278.33999999999997</v>
      </c>
      <c r="F501" s="76">
        <v>43899</v>
      </c>
      <c r="G501" s="61">
        <v>87.96</v>
      </c>
      <c r="H501" s="76">
        <v>43899</v>
      </c>
      <c r="I501" s="59">
        <v>102.9</v>
      </c>
      <c r="J501" s="76">
        <v>43899</v>
      </c>
      <c r="K501" s="59">
        <v>169.44</v>
      </c>
      <c r="L501" s="76">
        <v>43899</v>
      </c>
      <c r="M501" s="59">
        <v>152.5</v>
      </c>
      <c r="N501" s="76">
        <v>43899</v>
      </c>
      <c r="O501" s="59">
        <v>158.65</v>
      </c>
      <c r="P501" s="76">
        <v>43899</v>
      </c>
      <c r="Q501" s="59">
        <v>144.01</v>
      </c>
      <c r="R501" s="53"/>
      <c r="Y501" s="123"/>
      <c r="Z501" s="59"/>
    </row>
    <row r="502" spans="1:26" s="39" customFormat="1" x14ac:dyDescent="0.35">
      <c r="A502" s="133">
        <f t="shared" si="8"/>
        <v>43900</v>
      </c>
      <c r="B502" s="76">
        <v>43900</v>
      </c>
      <c r="C502" s="61">
        <v>272.42</v>
      </c>
      <c r="D502" s="76">
        <v>43900</v>
      </c>
      <c r="E502" s="61">
        <v>279.81</v>
      </c>
      <c r="F502" s="76">
        <v>43900</v>
      </c>
      <c r="G502" s="61">
        <v>92.09</v>
      </c>
      <c r="H502" s="76">
        <v>43900</v>
      </c>
      <c r="I502" s="59">
        <v>107.1</v>
      </c>
      <c r="J502" s="76">
        <v>43900</v>
      </c>
      <c r="K502" s="59">
        <v>166.66</v>
      </c>
      <c r="L502" s="76">
        <v>43900</v>
      </c>
      <c r="M502" s="59">
        <v>152.25</v>
      </c>
      <c r="N502" s="76">
        <v>43900</v>
      </c>
      <c r="O502" s="59">
        <v>157.29</v>
      </c>
      <c r="P502" s="76">
        <v>43900</v>
      </c>
      <c r="Q502" s="59">
        <v>144.01</v>
      </c>
      <c r="R502" s="53"/>
      <c r="Y502" s="123"/>
      <c r="Z502" s="59"/>
    </row>
    <row r="503" spans="1:26" s="39" customFormat="1" x14ac:dyDescent="0.35">
      <c r="A503" s="133">
        <f t="shared" si="8"/>
        <v>43901</v>
      </c>
      <c r="B503" s="76">
        <v>43901</v>
      </c>
      <c r="C503" s="61">
        <v>272.74</v>
      </c>
      <c r="D503" s="76">
        <v>43901</v>
      </c>
      <c r="E503" s="61">
        <v>280.14</v>
      </c>
      <c r="F503" s="76">
        <v>43901</v>
      </c>
      <c r="G503" s="61">
        <v>90.05</v>
      </c>
      <c r="H503" s="76">
        <v>43901</v>
      </c>
      <c r="I503" s="59">
        <v>105</v>
      </c>
      <c r="J503" s="76">
        <v>43901</v>
      </c>
      <c r="K503" s="59">
        <v>165.67</v>
      </c>
      <c r="L503" s="76">
        <v>43901</v>
      </c>
      <c r="M503" s="59">
        <v>152.5</v>
      </c>
      <c r="N503" s="76">
        <v>43901</v>
      </c>
      <c r="O503" s="59">
        <v>158.22</v>
      </c>
      <c r="P503" s="76">
        <v>43901</v>
      </c>
      <c r="Q503" s="59">
        <v>144.01</v>
      </c>
      <c r="R503" s="53"/>
      <c r="Y503" s="123"/>
      <c r="Z503" s="59"/>
    </row>
    <row r="504" spans="1:26" x14ac:dyDescent="0.35">
      <c r="B504" s="201">
        <v>43902</v>
      </c>
      <c r="C504" s="61">
        <v>269.02</v>
      </c>
      <c r="D504" s="201">
        <v>43902</v>
      </c>
      <c r="E504" s="61">
        <v>276.45999999999998</v>
      </c>
      <c r="F504" s="123">
        <v>43902</v>
      </c>
      <c r="G504" s="61">
        <v>90.75</v>
      </c>
      <c r="H504" s="123">
        <v>43902</v>
      </c>
      <c r="I504" s="59">
        <v>105.3</v>
      </c>
      <c r="J504" s="201">
        <v>43902</v>
      </c>
      <c r="K504" s="59">
        <v>164.86</v>
      </c>
      <c r="L504" s="201">
        <v>43902</v>
      </c>
      <c r="M504" s="59">
        <v>152.5</v>
      </c>
      <c r="N504" s="201">
        <v>43902</v>
      </c>
      <c r="O504" s="59">
        <v>159.56</v>
      </c>
      <c r="P504" s="201">
        <v>43902</v>
      </c>
      <c r="Q504" s="59">
        <v>144.01</v>
      </c>
      <c r="Y504" s="123"/>
      <c r="Z504" s="59"/>
    </row>
    <row r="505" spans="1:26" x14ac:dyDescent="0.35">
      <c r="B505" s="201">
        <v>43903</v>
      </c>
      <c r="C505" s="61">
        <v>265.52999999999997</v>
      </c>
      <c r="D505" s="201">
        <v>43903</v>
      </c>
      <c r="E505" s="61">
        <v>272.97000000000003</v>
      </c>
      <c r="F505" s="123">
        <v>43903</v>
      </c>
      <c r="G505" s="61">
        <v>91.71</v>
      </c>
      <c r="H505" s="123">
        <v>43903</v>
      </c>
      <c r="I505" s="59">
        <v>106.1</v>
      </c>
      <c r="J505" s="201">
        <v>43903</v>
      </c>
      <c r="K505" s="59">
        <v>166.68</v>
      </c>
      <c r="L505" s="201">
        <v>43903</v>
      </c>
      <c r="M505" s="59">
        <v>152.25</v>
      </c>
      <c r="N505" s="201">
        <v>43903</v>
      </c>
      <c r="O505" s="59">
        <v>162.13</v>
      </c>
      <c r="P505" s="201">
        <v>43903</v>
      </c>
      <c r="Q505" s="59">
        <v>146.01</v>
      </c>
      <c r="Y505" s="123"/>
      <c r="Z505" s="59"/>
    </row>
    <row r="506" spans="1:26" x14ac:dyDescent="0.35">
      <c r="B506" s="201">
        <v>43906</v>
      </c>
      <c r="C506" s="61">
        <v>265.52999999999997</v>
      </c>
      <c r="D506" s="201">
        <v>43906</v>
      </c>
      <c r="E506" s="61">
        <v>272.97000000000003</v>
      </c>
      <c r="F506" s="123">
        <v>43906</v>
      </c>
      <c r="G506" s="61">
        <v>90.88</v>
      </c>
      <c r="H506" s="123">
        <v>43906</v>
      </c>
      <c r="I506" s="59">
        <v>106.1</v>
      </c>
      <c r="J506" s="201">
        <v>43906</v>
      </c>
      <c r="K506" s="59">
        <v>166.77</v>
      </c>
      <c r="L506" s="201">
        <v>43906</v>
      </c>
      <c r="M506" s="59">
        <v>152.5</v>
      </c>
      <c r="N506" s="201">
        <v>43906</v>
      </c>
      <c r="O506" s="59">
        <v>163.05000000000001</v>
      </c>
      <c r="P506" s="201">
        <v>43906</v>
      </c>
      <c r="Q506" s="59">
        <v>146.01</v>
      </c>
      <c r="Y506" s="123"/>
      <c r="Z506" s="59"/>
    </row>
    <row r="507" spans="1:26" x14ac:dyDescent="0.35">
      <c r="B507" s="201">
        <v>43907</v>
      </c>
      <c r="C507" s="61">
        <v>265.52999999999997</v>
      </c>
      <c r="D507" s="201">
        <v>43907</v>
      </c>
      <c r="E507" s="61">
        <v>272.97000000000003</v>
      </c>
      <c r="F507" s="123">
        <v>43907</v>
      </c>
      <c r="G507" s="61">
        <v>91.2</v>
      </c>
      <c r="H507" s="123">
        <v>43907</v>
      </c>
      <c r="I507" s="59">
        <v>106.2</v>
      </c>
      <c r="J507" s="201">
        <v>43907</v>
      </c>
      <c r="K507" s="59">
        <v>167.7</v>
      </c>
      <c r="L507" s="201">
        <v>43907</v>
      </c>
      <c r="M507" s="59">
        <v>152.5</v>
      </c>
      <c r="N507" s="201">
        <v>43907</v>
      </c>
      <c r="O507" s="59">
        <v>163.74</v>
      </c>
      <c r="P507" s="201">
        <v>43907</v>
      </c>
      <c r="Q507" s="59">
        <v>146.01</v>
      </c>
      <c r="Y507" s="123"/>
      <c r="Z507" s="59"/>
    </row>
    <row r="508" spans="1:26" x14ac:dyDescent="0.35">
      <c r="B508" s="201">
        <v>43908</v>
      </c>
      <c r="C508" s="61">
        <v>241.63</v>
      </c>
      <c r="D508" s="201">
        <v>43908</v>
      </c>
      <c r="E508" s="61">
        <v>249.07</v>
      </c>
      <c r="F508" s="123">
        <v>43908</v>
      </c>
      <c r="G508" s="61">
        <v>91.71</v>
      </c>
      <c r="H508" s="123">
        <v>43908</v>
      </c>
      <c r="I508" s="59">
        <v>107.3</v>
      </c>
      <c r="J508" s="201">
        <v>43908</v>
      </c>
      <c r="K508" s="59">
        <v>166.77</v>
      </c>
      <c r="L508" s="201">
        <v>43908</v>
      </c>
      <c r="M508" s="59">
        <v>152.5</v>
      </c>
      <c r="N508" s="201">
        <v>43908</v>
      </c>
      <c r="O508" s="59">
        <v>163.91</v>
      </c>
      <c r="P508" s="201">
        <v>43908</v>
      </c>
      <c r="Q508" s="59">
        <v>145.01</v>
      </c>
      <c r="Y508" s="123"/>
      <c r="Z508" s="59"/>
    </row>
    <row r="509" spans="1:26" x14ac:dyDescent="0.35">
      <c r="B509" s="201">
        <v>43909</v>
      </c>
      <c r="C509" s="61">
        <v>241.63</v>
      </c>
      <c r="D509" s="201">
        <v>43909</v>
      </c>
      <c r="E509" s="61">
        <v>249.07</v>
      </c>
      <c r="F509" s="123">
        <v>43909</v>
      </c>
      <c r="G509" s="61">
        <v>91.36</v>
      </c>
      <c r="H509" s="123">
        <v>43909</v>
      </c>
      <c r="I509" s="59">
        <v>106.5</v>
      </c>
      <c r="J509" s="201">
        <v>43909</v>
      </c>
      <c r="K509" s="59">
        <v>168.05</v>
      </c>
      <c r="L509" s="201">
        <v>43909</v>
      </c>
      <c r="M509" s="59">
        <v>152.5</v>
      </c>
      <c r="N509" s="201">
        <v>43909</v>
      </c>
      <c r="O509" s="59">
        <v>163.15</v>
      </c>
      <c r="P509" s="201">
        <v>43909</v>
      </c>
      <c r="Q509" s="59">
        <v>147.51</v>
      </c>
      <c r="Y509" s="123"/>
      <c r="Z509" s="59"/>
    </row>
    <row r="510" spans="1:26" x14ac:dyDescent="0.35">
      <c r="B510" s="201">
        <v>43910</v>
      </c>
      <c r="C510" s="61">
        <v>241.63</v>
      </c>
      <c r="D510" s="201">
        <v>43910</v>
      </c>
      <c r="E510" s="61">
        <v>249.07</v>
      </c>
      <c r="F510" s="123">
        <v>43910</v>
      </c>
      <c r="G510" s="61">
        <v>87.98</v>
      </c>
      <c r="H510" s="123">
        <v>43910</v>
      </c>
      <c r="I510" s="59">
        <v>103.7</v>
      </c>
      <c r="J510" s="201">
        <v>43910</v>
      </c>
      <c r="K510" s="59">
        <v>171.83</v>
      </c>
      <c r="L510" s="201">
        <v>43910</v>
      </c>
      <c r="M510" s="59">
        <v>156</v>
      </c>
      <c r="N510" s="201">
        <v>43910</v>
      </c>
      <c r="O510" s="59">
        <v>160.65</v>
      </c>
      <c r="P510" s="201">
        <v>43910</v>
      </c>
      <c r="Q510" s="59">
        <v>144.51</v>
      </c>
      <c r="Y510" s="123"/>
      <c r="Z510" s="59"/>
    </row>
    <row r="511" spans="1:26" x14ac:dyDescent="0.35">
      <c r="B511" s="201">
        <v>43913</v>
      </c>
      <c r="C511" s="61">
        <v>241.63</v>
      </c>
      <c r="D511" s="201">
        <v>43913</v>
      </c>
      <c r="E511" s="61">
        <v>249.07</v>
      </c>
      <c r="F511" s="123">
        <v>43913</v>
      </c>
      <c r="G511" s="61">
        <v>81.069999999999993</v>
      </c>
      <c r="H511" s="123">
        <v>43913</v>
      </c>
      <c r="I511" s="59">
        <v>96.7</v>
      </c>
      <c r="J511" s="201">
        <v>43913</v>
      </c>
      <c r="K511" s="59">
        <v>167.48</v>
      </c>
      <c r="L511" s="201">
        <v>43913</v>
      </c>
      <c r="M511" s="59">
        <v>156</v>
      </c>
      <c r="N511" s="201">
        <v>43913</v>
      </c>
      <c r="O511" s="59">
        <v>159.43</v>
      </c>
      <c r="P511" s="201">
        <v>43913</v>
      </c>
      <c r="Q511" s="59">
        <v>142.51</v>
      </c>
      <c r="Y511" s="123"/>
      <c r="Z511" s="59"/>
    </row>
    <row r="512" spans="1:26" x14ac:dyDescent="0.35">
      <c r="B512" s="201">
        <v>43914</v>
      </c>
      <c r="C512" s="61">
        <v>224.55</v>
      </c>
      <c r="D512" s="201">
        <v>43914</v>
      </c>
      <c r="E512" s="61">
        <v>231.99</v>
      </c>
      <c r="F512" s="123">
        <v>43914</v>
      </c>
      <c r="G512" s="61">
        <v>83.97</v>
      </c>
      <c r="H512" s="123">
        <v>43914</v>
      </c>
      <c r="I512" s="59">
        <v>102.1</v>
      </c>
      <c r="J512" s="201">
        <v>43914</v>
      </c>
      <c r="K512" s="59">
        <v>164.66</v>
      </c>
      <c r="L512" s="201">
        <v>43914</v>
      </c>
      <c r="M512" s="59">
        <v>156</v>
      </c>
      <c r="N512" s="201">
        <v>43914</v>
      </c>
      <c r="O512" s="59">
        <v>156.4</v>
      </c>
      <c r="P512" s="201">
        <v>43914</v>
      </c>
      <c r="Q512" s="59">
        <v>142.26</v>
      </c>
      <c r="Y512" s="123"/>
      <c r="Z512" s="59"/>
    </row>
    <row r="513" spans="2:26" x14ac:dyDescent="0.35">
      <c r="B513" s="201">
        <v>43915</v>
      </c>
      <c r="C513" s="61">
        <v>224.55</v>
      </c>
      <c r="D513" s="201">
        <v>43915</v>
      </c>
      <c r="E513" s="61">
        <v>231.99</v>
      </c>
      <c r="F513" s="123">
        <v>43915</v>
      </c>
      <c r="G513" s="61">
        <v>87.34</v>
      </c>
      <c r="H513" s="123">
        <v>43915</v>
      </c>
      <c r="I513" s="59">
        <v>103.4</v>
      </c>
      <c r="J513" s="201">
        <v>43915</v>
      </c>
      <c r="K513" s="59">
        <v>158.18</v>
      </c>
      <c r="L513" s="201">
        <v>43915</v>
      </c>
      <c r="M513" s="59">
        <v>148</v>
      </c>
      <c r="N513" s="201">
        <v>43915</v>
      </c>
      <c r="O513" s="59">
        <v>154.91</v>
      </c>
      <c r="P513" s="201">
        <v>43915</v>
      </c>
      <c r="Q513" s="59">
        <v>141.63999999999999</v>
      </c>
      <c r="Y513" s="123"/>
      <c r="Z513" s="59"/>
    </row>
    <row r="514" spans="2:26" x14ac:dyDescent="0.35">
      <c r="B514" s="201">
        <v>43916</v>
      </c>
      <c r="C514" s="61">
        <v>224.55</v>
      </c>
      <c r="D514" s="201">
        <v>43916</v>
      </c>
      <c r="E514" s="61">
        <v>231.99</v>
      </c>
      <c r="F514" s="123">
        <v>43916</v>
      </c>
      <c r="G514" s="61">
        <v>86.77</v>
      </c>
      <c r="H514" s="123">
        <v>43916</v>
      </c>
      <c r="I514" s="59">
        <v>102.2</v>
      </c>
      <c r="J514" s="201">
        <v>43916</v>
      </c>
      <c r="K514" s="59">
        <v>158.25</v>
      </c>
      <c r="L514" s="201">
        <v>43916</v>
      </c>
      <c r="M514" s="59">
        <v>146.84</v>
      </c>
      <c r="N514" s="201">
        <v>43916</v>
      </c>
      <c r="O514" s="59">
        <v>153.03</v>
      </c>
      <c r="P514" s="201">
        <v>43916</v>
      </c>
      <c r="Q514" s="59">
        <v>140.01</v>
      </c>
      <c r="Y514" s="123"/>
      <c r="Z514" s="59"/>
    </row>
    <row r="515" spans="2:26" x14ac:dyDescent="0.35">
      <c r="B515" s="201">
        <v>43917</v>
      </c>
      <c r="C515" s="61">
        <v>224.55</v>
      </c>
      <c r="D515" s="201">
        <v>43917</v>
      </c>
      <c r="E515" s="61">
        <v>231.99</v>
      </c>
      <c r="F515" s="123">
        <v>43917</v>
      </c>
      <c r="G515" s="61">
        <v>86.36</v>
      </c>
      <c r="H515" s="123">
        <v>43917</v>
      </c>
      <c r="I515" s="59">
        <v>101.4</v>
      </c>
      <c r="J515" s="201">
        <v>43917</v>
      </c>
      <c r="K515" s="59">
        <v>158.03</v>
      </c>
      <c r="L515" s="201">
        <v>43917</v>
      </c>
      <c r="M515" s="59">
        <v>145.63</v>
      </c>
      <c r="N515" s="201">
        <v>43917</v>
      </c>
      <c r="O515" s="59">
        <v>153.44</v>
      </c>
      <c r="P515" s="201">
        <v>43917</v>
      </c>
      <c r="Q515" s="59">
        <v>139.88999999999999</v>
      </c>
      <c r="Y515" s="123"/>
      <c r="Z515" s="59"/>
    </row>
    <row r="516" spans="2:26" x14ac:dyDescent="0.35">
      <c r="B516" s="201">
        <v>43920</v>
      </c>
      <c r="C516" s="61">
        <v>201.13</v>
      </c>
      <c r="D516" s="201">
        <v>43920</v>
      </c>
      <c r="E516" s="61">
        <v>208.57</v>
      </c>
      <c r="F516" s="123">
        <v>43920</v>
      </c>
      <c r="G516" s="61">
        <v>82.98</v>
      </c>
      <c r="H516" s="123">
        <v>43920</v>
      </c>
      <c r="I516" s="59">
        <v>97.9</v>
      </c>
      <c r="J516" s="201">
        <v>43920</v>
      </c>
      <c r="K516" s="59">
        <v>155.54</v>
      </c>
      <c r="L516" s="201">
        <v>43920</v>
      </c>
      <c r="M516" s="59">
        <v>141.5</v>
      </c>
      <c r="N516" s="201">
        <v>43920</v>
      </c>
      <c r="O516" s="59">
        <v>147.72999999999999</v>
      </c>
      <c r="P516" s="201">
        <v>43920</v>
      </c>
      <c r="Q516" s="59">
        <v>134.01</v>
      </c>
      <c r="Y516" s="123"/>
      <c r="Z516" s="59"/>
    </row>
    <row r="517" spans="2:26" x14ac:dyDescent="0.35">
      <c r="B517" s="201">
        <v>43921</v>
      </c>
      <c r="C517" s="61">
        <v>201.13</v>
      </c>
      <c r="D517" s="201">
        <v>43921</v>
      </c>
      <c r="E517" s="61">
        <v>208.57</v>
      </c>
      <c r="F517" s="123">
        <v>43921</v>
      </c>
      <c r="G517" s="61">
        <v>83.32</v>
      </c>
      <c r="H517" s="123">
        <v>43921</v>
      </c>
      <c r="I517" s="59">
        <v>97.9</v>
      </c>
      <c r="J517" s="201">
        <v>43921</v>
      </c>
      <c r="K517" s="59">
        <v>154.25</v>
      </c>
      <c r="L517" s="201">
        <v>43921</v>
      </c>
      <c r="M517" s="59">
        <v>140.5</v>
      </c>
      <c r="N517" s="201">
        <v>43921</v>
      </c>
      <c r="O517" s="59">
        <v>146.16999999999999</v>
      </c>
      <c r="P517" s="201">
        <v>43921</v>
      </c>
      <c r="Q517" s="59">
        <v>131.01</v>
      </c>
      <c r="Y517" s="123"/>
      <c r="Z517" s="59"/>
    </row>
    <row r="518" spans="2:26" x14ac:dyDescent="0.35">
      <c r="B518" s="201">
        <v>43922</v>
      </c>
      <c r="C518" s="61">
        <v>201.13</v>
      </c>
      <c r="D518" s="201">
        <v>43922</v>
      </c>
      <c r="E518" s="61">
        <v>208.57</v>
      </c>
      <c r="F518" s="123">
        <v>43922</v>
      </c>
      <c r="G518" s="61">
        <v>82.49</v>
      </c>
      <c r="H518" s="123">
        <v>43922</v>
      </c>
      <c r="I518" s="59">
        <v>97.3</v>
      </c>
      <c r="J518" s="201">
        <v>43922</v>
      </c>
      <c r="K518" s="59">
        <v>150.65</v>
      </c>
      <c r="L518" s="201">
        <v>43922</v>
      </c>
      <c r="M518" s="59">
        <v>137</v>
      </c>
      <c r="N518" s="201">
        <v>43922</v>
      </c>
      <c r="O518" s="59">
        <v>144.9</v>
      </c>
      <c r="P518" s="201">
        <v>43922</v>
      </c>
      <c r="Q518" s="59">
        <v>128.51</v>
      </c>
      <c r="Y518" s="123"/>
      <c r="Z518" s="59"/>
    </row>
    <row r="519" spans="2:26" x14ac:dyDescent="0.35">
      <c r="B519" s="201">
        <v>43923</v>
      </c>
      <c r="C519" s="61">
        <v>200.98</v>
      </c>
      <c r="D519" s="201">
        <v>43923</v>
      </c>
      <c r="E519" s="61">
        <v>208.1</v>
      </c>
      <c r="F519" s="123">
        <v>43923</v>
      </c>
      <c r="G519" s="61">
        <v>83.72</v>
      </c>
      <c r="H519" s="123">
        <v>43923</v>
      </c>
      <c r="I519" s="59">
        <v>97.8</v>
      </c>
      <c r="J519" s="201">
        <v>43923</v>
      </c>
      <c r="K519" s="59">
        <v>149.35</v>
      </c>
      <c r="L519" s="201">
        <v>43923</v>
      </c>
      <c r="M519" s="59">
        <v>133.31</v>
      </c>
      <c r="N519" s="201">
        <v>43923</v>
      </c>
      <c r="O519" s="59">
        <v>142.09</v>
      </c>
      <c r="P519" s="201">
        <v>43923</v>
      </c>
      <c r="Q519" s="59">
        <v>126.18</v>
      </c>
      <c r="Y519" s="123"/>
      <c r="Z519" s="59"/>
    </row>
    <row r="520" spans="2:26" x14ac:dyDescent="0.35">
      <c r="B520" s="201">
        <v>43924</v>
      </c>
      <c r="C520" s="61">
        <v>200.98</v>
      </c>
      <c r="D520" s="201">
        <v>43924</v>
      </c>
      <c r="E520" s="61">
        <v>208.1</v>
      </c>
      <c r="F520" s="123">
        <v>43924</v>
      </c>
      <c r="G520" s="61">
        <v>83.3</v>
      </c>
      <c r="H520" s="123">
        <v>43924</v>
      </c>
      <c r="I520" s="59">
        <v>97.7</v>
      </c>
      <c r="J520" s="201">
        <v>43924</v>
      </c>
      <c r="K520" s="59">
        <v>145.72999999999999</v>
      </c>
      <c r="L520" s="201">
        <v>43924</v>
      </c>
      <c r="M520" s="59">
        <v>129.47999999999999</v>
      </c>
      <c r="N520" s="201">
        <v>43924</v>
      </c>
      <c r="O520" s="59">
        <v>138.6</v>
      </c>
      <c r="P520" s="201">
        <v>43924</v>
      </c>
      <c r="Q520" s="59">
        <v>125.64</v>
      </c>
      <c r="Y520" s="123"/>
      <c r="Z520" s="59"/>
    </row>
    <row r="521" spans="2:26" x14ac:dyDescent="0.35">
      <c r="B521" s="201">
        <v>43927</v>
      </c>
      <c r="C521" s="61">
        <v>218.02</v>
      </c>
      <c r="D521" s="201">
        <v>43927</v>
      </c>
      <c r="E521" s="61">
        <v>224.18</v>
      </c>
      <c r="F521" s="123">
        <v>43927</v>
      </c>
      <c r="G521" s="61">
        <v>83.3</v>
      </c>
      <c r="H521" s="123">
        <v>43927</v>
      </c>
      <c r="I521" s="59">
        <v>97.7</v>
      </c>
      <c r="J521" s="201">
        <v>43927</v>
      </c>
      <c r="K521" s="59">
        <v>145.72999999999999</v>
      </c>
      <c r="L521" s="201">
        <v>43927</v>
      </c>
      <c r="M521" s="59">
        <v>129.47999999999999</v>
      </c>
      <c r="N521" s="201">
        <v>43927</v>
      </c>
      <c r="O521" s="59">
        <v>133.41999999999999</v>
      </c>
      <c r="P521" s="201">
        <v>43927</v>
      </c>
      <c r="Q521" s="59">
        <v>125.64</v>
      </c>
      <c r="Y521" s="123"/>
      <c r="Z521" s="59"/>
    </row>
    <row r="522" spans="2:26" x14ac:dyDescent="0.35">
      <c r="B522" s="201">
        <v>43928</v>
      </c>
      <c r="C522" s="61">
        <v>236.81</v>
      </c>
      <c r="D522" s="201">
        <v>43928</v>
      </c>
      <c r="E522" s="61">
        <v>242.98</v>
      </c>
      <c r="F522" s="123">
        <v>43928</v>
      </c>
      <c r="G522" s="61">
        <v>82.73</v>
      </c>
      <c r="H522" s="123">
        <v>43928</v>
      </c>
      <c r="I522" s="59">
        <v>97.3</v>
      </c>
      <c r="J522" s="201">
        <v>43928</v>
      </c>
      <c r="K522" s="59">
        <v>139.21</v>
      </c>
      <c r="L522" s="201">
        <v>43928</v>
      </c>
      <c r="M522" s="59">
        <v>127.48</v>
      </c>
      <c r="N522" s="201">
        <v>43928</v>
      </c>
      <c r="O522" s="59">
        <v>133.01</v>
      </c>
      <c r="P522" s="201">
        <v>43928</v>
      </c>
      <c r="Q522" s="59">
        <v>119.01</v>
      </c>
      <c r="Y522" s="123"/>
      <c r="Z522" s="59"/>
    </row>
    <row r="523" spans="2:26" x14ac:dyDescent="0.35">
      <c r="B523" s="201">
        <v>43929</v>
      </c>
      <c r="C523" s="61">
        <v>236.81</v>
      </c>
      <c r="D523" s="201">
        <v>43929</v>
      </c>
      <c r="E523" s="61">
        <v>242.98</v>
      </c>
      <c r="F523" s="123">
        <v>43929</v>
      </c>
      <c r="G523" s="61">
        <v>83.64</v>
      </c>
      <c r="H523" s="123">
        <v>43929</v>
      </c>
      <c r="I523" s="59">
        <v>98.4</v>
      </c>
      <c r="J523" s="201">
        <v>43929</v>
      </c>
      <c r="K523" s="59">
        <v>139.11000000000001</v>
      </c>
      <c r="L523" s="201">
        <v>43929</v>
      </c>
      <c r="M523" s="59">
        <v>125.98</v>
      </c>
      <c r="N523" s="201">
        <v>43929</v>
      </c>
      <c r="O523" s="59">
        <v>134.27000000000001</v>
      </c>
      <c r="P523" s="201">
        <v>43929</v>
      </c>
      <c r="Q523" s="59">
        <v>118.34</v>
      </c>
      <c r="Y523" s="123"/>
      <c r="Z523" s="59"/>
    </row>
    <row r="524" spans="2:26" x14ac:dyDescent="0.35">
      <c r="B524" s="201">
        <v>43930</v>
      </c>
      <c r="C524" s="61">
        <v>236.81</v>
      </c>
      <c r="D524" s="201">
        <v>43930</v>
      </c>
      <c r="E524" s="61">
        <v>242.98</v>
      </c>
      <c r="F524" s="123">
        <v>43930</v>
      </c>
      <c r="G524" s="61">
        <v>84.77</v>
      </c>
      <c r="H524" s="123">
        <v>43930</v>
      </c>
      <c r="I524" s="59">
        <v>99.5</v>
      </c>
      <c r="J524" s="201">
        <v>43930</v>
      </c>
      <c r="K524" s="59">
        <v>138.25</v>
      </c>
      <c r="L524" s="201">
        <v>43930</v>
      </c>
      <c r="M524" s="59">
        <v>125.98</v>
      </c>
      <c r="N524" s="201">
        <v>43930</v>
      </c>
      <c r="O524" s="59">
        <v>133.13</v>
      </c>
      <c r="P524" s="201">
        <v>43930</v>
      </c>
      <c r="Q524" s="59">
        <v>120.01</v>
      </c>
      <c r="Y524" s="123"/>
      <c r="Z524" s="59"/>
    </row>
    <row r="525" spans="2:26" x14ac:dyDescent="0.35">
      <c r="B525" s="201">
        <v>43931</v>
      </c>
      <c r="C525" s="61">
        <v>236.81</v>
      </c>
      <c r="D525" s="201">
        <v>43931</v>
      </c>
      <c r="E525" s="61">
        <v>242.98</v>
      </c>
      <c r="F525" s="123">
        <v>43931</v>
      </c>
      <c r="G525" s="61">
        <v>84.77</v>
      </c>
      <c r="H525" s="123">
        <v>43931</v>
      </c>
      <c r="I525" s="59">
        <v>99.5</v>
      </c>
      <c r="J525" s="201">
        <v>43931</v>
      </c>
      <c r="K525" s="59">
        <v>138.25</v>
      </c>
      <c r="L525" s="201">
        <v>43931</v>
      </c>
      <c r="M525" s="59">
        <v>125.98</v>
      </c>
      <c r="N525" s="201">
        <v>43931</v>
      </c>
      <c r="O525" s="59">
        <v>133.13</v>
      </c>
      <c r="P525" s="201">
        <v>43931</v>
      </c>
      <c r="Q525" s="59">
        <v>120.01</v>
      </c>
      <c r="Y525" s="123"/>
      <c r="Z525" s="59"/>
    </row>
    <row r="526" spans="2:26" x14ac:dyDescent="0.35">
      <c r="B526" s="201">
        <v>43934</v>
      </c>
      <c r="C526" s="61">
        <v>236.81</v>
      </c>
      <c r="D526" s="201">
        <v>43934</v>
      </c>
      <c r="E526" s="61">
        <v>242.98</v>
      </c>
      <c r="F526" s="123">
        <v>43934</v>
      </c>
      <c r="G526" s="61">
        <v>85.6</v>
      </c>
      <c r="H526" s="123">
        <v>43934</v>
      </c>
      <c r="I526" s="59">
        <v>102.5</v>
      </c>
      <c r="J526" s="201">
        <v>43934</v>
      </c>
      <c r="K526" s="59">
        <v>139.51</v>
      </c>
      <c r="L526" s="201">
        <v>43934</v>
      </c>
      <c r="M526" s="59">
        <v>124.73</v>
      </c>
      <c r="N526" s="201">
        <v>43934</v>
      </c>
      <c r="O526" s="59">
        <v>133.29</v>
      </c>
      <c r="P526" s="201">
        <v>43934</v>
      </c>
      <c r="Q526" s="59">
        <v>120.01</v>
      </c>
      <c r="Y526" s="123"/>
      <c r="Z526" s="59"/>
    </row>
    <row r="527" spans="2:26" x14ac:dyDescent="0.35">
      <c r="B527" s="201">
        <v>43935</v>
      </c>
      <c r="C527" s="61">
        <v>252.08</v>
      </c>
      <c r="D527" s="201">
        <v>43935</v>
      </c>
      <c r="E527" s="61">
        <v>258.25</v>
      </c>
      <c r="F527" s="123">
        <v>43935</v>
      </c>
      <c r="G527" s="61">
        <v>87.02</v>
      </c>
      <c r="H527" s="123">
        <v>43935</v>
      </c>
      <c r="I527" s="59">
        <v>102.2</v>
      </c>
      <c r="J527" s="201">
        <v>43935</v>
      </c>
      <c r="K527" s="59">
        <v>138.63</v>
      </c>
      <c r="L527" s="201">
        <v>43935</v>
      </c>
      <c r="M527" s="59">
        <v>124.73</v>
      </c>
      <c r="N527" s="201">
        <v>43935</v>
      </c>
      <c r="O527" s="59">
        <v>130.59</v>
      </c>
      <c r="P527" s="201">
        <v>43935</v>
      </c>
      <c r="Q527" s="59">
        <v>114.01</v>
      </c>
      <c r="Y527" s="123"/>
      <c r="Z527" s="59"/>
    </row>
    <row r="528" spans="2:26" x14ac:dyDescent="0.35">
      <c r="B528" s="201">
        <v>43936</v>
      </c>
      <c r="C528" s="61">
        <v>252.08</v>
      </c>
      <c r="D528" s="201">
        <v>43936</v>
      </c>
      <c r="E528" s="61">
        <v>258.25</v>
      </c>
      <c r="F528" s="123">
        <v>43936</v>
      </c>
      <c r="G528" s="61">
        <v>86.86</v>
      </c>
      <c r="H528" s="123">
        <v>43936</v>
      </c>
      <c r="I528" s="59">
        <v>102.9</v>
      </c>
      <c r="J528" s="201">
        <v>43936</v>
      </c>
      <c r="K528" s="59">
        <v>141.77000000000001</v>
      </c>
      <c r="L528" s="201">
        <v>43936</v>
      </c>
      <c r="M528" s="59">
        <v>127.31</v>
      </c>
      <c r="N528" s="201">
        <v>43936</v>
      </c>
      <c r="O528" s="59">
        <v>130.32</v>
      </c>
      <c r="P528" s="201">
        <v>43936</v>
      </c>
      <c r="Q528" s="59">
        <v>118.01</v>
      </c>
      <c r="Y528" s="123"/>
      <c r="Z528" s="59"/>
    </row>
    <row r="529" spans="2:26" x14ac:dyDescent="0.35">
      <c r="B529" s="201">
        <v>43937</v>
      </c>
      <c r="C529" s="61">
        <v>251.64</v>
      </c>
      <c r="D529" s="201">
        <v>43937</v>
      </c>
      <c r="E529" s="61">
        <v>257.81</v>
      </c>
      <c r="F529" s="123">
        <v>43937</v>
      </c>
      <c r="G529" s="61">
        <v>85.37</v>
      </c>
      <c r="H529" s="123">
        <v>43937</v>
      </c>
      <c r="I529" s="59">
        <v>102.5</v>
      </c>
      <c r="J529" s="201">
        <v>43937</v>
      </c>
      <c r="K529" s="59">
        <v>138.41999999999999</v>
      </c>
      <c r="L529" s="201">
        <v>43937</v>
      </c>
      <c r="M529" s="59">
        <v>127.31</v>
      </c>
      <c r="N529" s="201">
        <v>43937</v>
      </c>
      <c r="O529" s="59">
        <v>130.94</v>
      </c>
      <c r="P529" s="201">
        <v>43937</v>
      </c>
      <c r="Q529" s="59">
        <v>118.01</v>
      </c>
      <c r="Y529" s="123"/>
      <c r="Z529" s="59"/>
    </row>
    <row r="530" spans="2:26" x14ac:dyDescent="0.35">
      <c r="B530" s="201">
        <v>43938</v>
      </c>
      <c r="C530" s="61">
        <v>251.83</v>
      </c>
      <c r="D530" s="201">
        <v>43938</v>
      </c>
      <c r="E530" s="61">
        <v>258</v>
      </c>
      <c r="F530" s="123">
        <v>43938</v>
      </c>
      <c r="G530" s="61">
        <v>86.17</v>
      </c>
      <c r="H530" s="123">
        <v>43938</v>
      </c>
      <c r="I530" s="59">
        <v>102.8</v>
      </c>
      <c r="J530" s="201">
        <v>43938</v>
      </c>
      <c r="K530" s="59">
        <v>135.75</v>
      </c>
      <c r="L530" s="201">
        <v>43938</v>
      </c>
      <c r="M530" s="59">
        <v>127.48</v>
      </c>
      <c r="N530" s="201">
        <v>43938</v>
      </c>
      <c r="O530" s="59">
        <v>130.6</v>
      </c>
      <c r="P530" s="201">
        <v>43938</v>
      </c>
      <c r="Q530" s="59">
        <v>119.01</v>
      </c>
      <c r="Y530" s="123"/>
      <c r="Z530" s="59"/>
    </row>
    <row r="531" spans="2:26" x14ac:dyDescent="0.35">
      <c r="B531" s="201">
        <v>43941</v>
      </c>
      <c r="C531" s="61">
        <v>251.83</v>
      </c>
      <c r="D531" s="201">
        <v>43941</v>
      </c>
      <c r="E531" s="61">
        <v>258</v>
      </c>
      <c r="F531" s="123">
        <v>43941</v>
      </c>
      <c r="G531" s="61">
        <v>87.45</v>
      </c>
      <c r="H531" s="123">
        <v>43941</v>
      </c>
      <c r="I531" s="59">
        <v>103.7</v>
      </c>
      <c r="J531" s="201">
        <v>43941</v>
      </c>
      <c r="K531" s="59">
        <v>136.51</v>
      </c>
      <c r="L531" s="201">
        <v>43941</v>
      </c>
      <c r="M531" s="59">
        <v>123.73</v>
      </c>
      <c r="N531" s="201">
        <v>43941</v>
      </c>
      <c r="O531" s="59">
        <v>128.26</v>
      </c>
      <c r="P531" s="201">
        <v>43941</v>
      </c>
      <c r="Q531" s="59">
        <v>117.01</v>
      </c>
      <c r="Y531" s="123"/>
      <c r="Z531" s="59"/>
    </row>
    <row r="532" spans="2:26" x14ac:dyDescent="0.35">
      <c r="B532" s="201">
        <v>43942</v>
      </c>
      <c r="C532" s="61">
        <v>251.83</v>
      </c>
      <c r="D532" s="201">
        <v>43942</v>
      </c>
      <c r="E532" s="61">
        <v>258</v>
      </c>
      <c r="F532" s="123">
        <v>43942</v>
      </c>
      <c r="G532" s="61">
        <v>84.37</v>
      </c>
      <c r="H532" s="123">
        <v>43942</v>
      </c>
      <c r="I532" s="59">
        <v>101.1</v>
      </c>
      <c r="J532" s="201">
        <v>43942</v>
      </c>
      <c r="K532" s="59">
        <v>135.04</v>
      </c>
      <c r="L532" s="201">
        <v>43942</v>
      </c>
      <c r="M532" s="59">
        <v>124.23</v>
      </c>
      <c r="N532" s="201">
        <v>43942</v>
      </c>
      <c r="O532" s="59">
        <v>125.05</v>
      </c>
      <c r="P532" s="201">
        <v>43942</v>
      </c>
      <c r="Q532" s="59">
        <v>116.01</v>
      </c>
      <c r="Y532" s="123"/>
      <c r="Z532" s="59"/>
    </row>
    <row r="533" spans="2:26" x14ac:dyDescent="0.35">
      <c r="B533" s="201">
        <v>43943</v>
      </c>
      <c r="C533" s="61">
        <v>251.83</v>
      </c>
      <c r="D533" s="201">
        <v>43943</v>
      </c>
      <c r="E533" s="61">
        <v>258</v>
      </c>
      <c r="F533" s="123">
        <v>43943</v>
      </c>
      <c r="G533" s="61">
        <v>85.04</v>
      </c>
      <c r="H533" s="123">
        <v>43943</v>
      </c>
      <c r="I533" s="59">
        <v>100.4</v>
      </c>
      <c r="J533" s="201">
        <v>43943</v>
      </c>
      <c r="K533" s="59">
        <v>135.69999999999999</v>
      </c>
      <c r="L533" s="201">
        <v>43943</v>
      </c>
      <c r="M533" s="59">
        <v>122.71</v>
      </c>
      <c r="N533" s="201">
        <v>43943</v>
      </c>
      <c r="O533" s="59">
        <v>124.02</v>
      </c>
      <c r="P533" s="201">
        <v>43943</v>
      </c>
      <c r="Q533" s="59">
        <v>115.01</v>
      </c>
      <c r="Y533" s="123"/>
      <c r="Z533" s="59"/>
    </row>
    <row r="534" spans="2:26" x14ac:dyDescent="0.35">
      <c r="B534" s="201">
        <v>43944</v>
      </c>
      <c r="C534" s="61">
        <v>251.83</v>
      </c>
      <c r="D534" s="201">
        <v>43944</v>
      </c>
      <c r="E534" s="61">
        <v>258</v>
      </c>
      <c r="F534" s="123">
        <v>43944</v>
      </c>
      <c r="G534" s="61">
        <v>84.46</v>
      </c>
      <c r="H534" s="123">
        <v>43944</v>
      </c>
      <c r="I534" s="59">
        <v>102.5</v>
      </c>
      <c r="J534" s="201">
        <v>43944</v>
      </c>
      <c r="K534" s="59">
        <v>129.22999999999999</v>
      </c>
      <c r="L534" s="201">
        <v>43944</v>
      </c>
      <c r="M534" s="59">
        <v>121.31</v>
      </c>
      <c r="N534" s="201">
        <v>43944</v>
      </c>
      <c r="O534" s="59">
        <v>120.36</v>
      </c>
      <c r="P534" s="201">
        <v>43944</v>
      </c>
      <c r="Q534" s="59">
        <v>114.01</v>
      </c>
      <c r="Y534" s="123"/>
      <c r="Z534" s="59"/>
    </row>
    <row r="535" spans="2:26" x14ac:dyDescent="0.35">
      <c r="B535" s="201">
        <v>43945</v>
      </c>
      <c r="C535" s="61">
        <v>251.83</v>
      </c>
      <c r="D535" s="201">
        <v>43945</v>
      </c>
      <c r="E535" s="61">
        <v>258</v>
      </c>
      <c r="F535" s="123">
        <v>43945</v>
      </c>
      <c r="G535" s="61">
        <v>84.35</v>
      </c>
      <c r="H535" s="123">
        <v>43945</v>
      </c>
      <c r="I535" s="59">
        <v>101.4</v>
      </c>
      <c r="J535" s="201">
        <v>43945</v>
      </c>
      <c r="K535" s="59">
        <v>126.59</v>
      </c>
      <c r="L535" s="201">
        <v>43945</v>
      </c>
      <c r="M535" s="59">
        <v>119.98</v>
      </c>
      <c r="N535" s="201">
        <v>43945</v>
      </c>
      <c r="O535" s="59">
        <v>119.42</v>
      </c>
      <c r="P535" s="201">
        <v>43945</v>
      </c>
      <c r="Q535" s="59">
        <v>108.01</v>
      </c>
      <c r="Y535" s="123"/>
      <c r="Z535" s="59"/>
    </row>
    <row r="536" spans="2:26" x14ac:dyDescent="0.35">
      <c r="B536" s="201">
        <v>43948</v>
      </c>
      <c r="C536" s="61">
        <v>240.37</v>
      </c>
      <c r="D536" s="201">
        <v>43948</v>
      </c>
      <c r="E536" s="61">
        <v>246.54</v>
      </c>
      <c r="F536" s="123">
        <v>43948</v>
      </c>
      <c r="G536" s="61">
        <v>83.48</v>
      </c>
      <c r="H536" s="123">
        <v>43948</v>
      </c>
      <c r="I536" s="59">
        <v>102.1</v>
      </c>
      <c r="J536" s="201">
        <v>43948</v>
      </c>
      <c r="K536" s="59">
        <v>121.06</v>
      </c>
      <c r="L536" s="201">
        <v>43948</v>
      </c>
      <c r="M536" s="59">
        <v>109.44</v>
      </c>
      <c r="N536" s="201">
        <v>43948</v>
      </c>
      <c r="O536" s="59">
        <v>115.53</v>
      </c>
      <c r="P536" s="201">
        <v>43948</v>
      </c>
      <c r="Q536" s="59">
        <v>102.01</v>
      </c>
      <c r="Y536" s="123"/>
      <c r="Z536" s="59"/>
    </row>
    <row r="537" spans="2:26" x14ac:dyDescent="0.35">
      <c r="B537" s="201">
        <v>43949</v>
      </c>
      <c r="C537" s="61">
        <v>240.37</v>
      </c>
      <c r="D537" s="201">
        <v>43949</v>
      </c>
      <c r="E537" s="61">
        <v>246.54</v>
      </c>
      <c r="F537" s="123">
        <v>43949</v>
      </c>
      <c r="G537" s="61">
        <v>82.2</v>
      </c>
      <c r="H537" s="123">
        <v>43949</v>
      </c>
      <c r="I537" s="59">
        <v>101.2</v>
      </c>
      <c r="J537" s="201">
        <v>43949</v>
      </c>
      <c r="K537" s="59">
        <v>120.18</v>
      </c>
      <c r="L537" s="201">
        <v>43949</v>
      </c>
      <c r="M537" s="59">
        <v>105.94</v>
      </c>
      <c r="N537" s="201">
        <v>43949</v>
      </c>
      <c r="O537" s="59">
        <v>115.53</v>
      </c>
      <c r="P537" s="201">
        <v>43949</v>
      </c>
      <c r="Q537" s="59">
        <v>102.01</v>
      </c>
      <c r="Y537" s="123"/>
      <c r="Z537" s="59"/>
    </row>
    <row r="538" spans="2:26" x14ac:dyDescent="0.35">
      <c r="B538" s="201">
        <v>43950</v>
      </c>
      <c r="C538" s="61">
        <v>240.37</v>
      </c>
      <c r="D538" s="201">
        <v>43950</v>
      </c>
      <c r="E538" s="61">
        <v>246.54</v>
      </c>
      <c r="F538" s="123">
        <v>43950</v>
      </c>
      <c r="G538" s="61">
        <v>82.5</v>
      </c>
      <c r="H538" s="123">
        <v>43950</v>
      </c>
      <c r="I538" s="59">
        <v>101.1</v>
      </c>
      <c r="J538" s="201">
        <v>43950</v>
      </c>
      <c r="K538" s="59">
        <v>118.5</v>
      </c>
      <c r="L538" s="201">
        <v>43950</v>
      </c>
      <c r="M538" s="59">
        <v>102.48</v>
      </c>
      <c r="N538" s="201">
        <v>43950</v>
      </c>
      <c r="O538" s="59">
        <v>107.3</v>
      </c>
      <c r="P538" s="201">
        <v>43950</v>
      </c>
      <c r="Q538" s="59">
        <v>95.01</v>
      </c>
      <c r="Y538" s="123"/>
      <c r="Z538" s="59"/>
    </row>
    <row r="539" spans="2:26" x14ac:dyDescent="0.35">
      <c r="B539" s="201">
        <v>43951</v>
      </c>
      <c r="C539" s="61">
        <v>240.37</v>
      </c>
      <c r="D539" s="201">
        <v>43951</v>
      </c>
      <c r="E539" s="61">
        <v>246.54</v>
      </c>
      <c r="F539" s="123">
        <v>43951</v>
      </c>
      <c r="G539" s="61">
        <v>84.04</v>
      </c>
      <c r="H539" s="123">
        <v>43951</v>
      </c>
      <c r="I539" s="59">
        <v>101.7</v>
      </c>
      <c r="J539" s="201">
        <v>43951</v>
      </c>
      <c r="K539" s="59">
        <v>117.33</v>
      </c>
      <c r="L539" s="201">
        <v>43951</v>
      </c>
      <c r="M539" s="59">
        <v>101.48</v>
      </c>
      <c r="N539" s="201">
        <v>43951</v>
      </c>
      <c r="O539" s="59">
        <v>107.12</v>
      </c>
      <c r="P539" s="201">
        <v>43951</v>
      </c>
      <c r="Q539" s="59">
        <v>93.26</v>
      </c>
      <c r="Y539" s="123"/>
      <c r="Z539" s="59"/>
    </row>
    <row r="540" spans="2:26" x14ac:dyDescent="0.35">
      <c r="B540" s="201">
        <v>43952</v>
      </c>
      <c r="C540" s="61">
        <v>236.3</v>
      </c>
      <c r="D540" s="201">
        <v>43952</v>
      </c>
      <c r="E540" s="61">
        <v>242.42</v>
      </c>
      <c r="F540" s="123">
        <v>43952</v>
      </c>
      <c r="G540" s="61">
        <v>84.04</v>
      </c>
      <c r="H540" s="123">
        <v>43952</v>
      </c>
      <c r="I540" s="59">
        <v>101.7</v>
      </c>
      <c r="J540" s="201">
        <v>43952</v>
      </c>
      <c r="K540" s="59">
        <v>117.33</v>
      </c>
      <c r="L540" s="201">
        <v>43952</v>
      </c>
      <c r="M540" s="59">
        <v>101.48</v>
      </c>
      <c r="N540" s="201">
        <v>43952</v>
      </c>
      <c r="O540" s="59">
        <v>107.12</v>
      </c>
      <c r="P540" s="201">
        <v>43952</v>
      </c>
      <c r="Q540" s="59">
        <v>93.26</v>
      </c>
      <c r="Y540" s="123"/>
      <c r="Z540" s="59"/>
    </row>
    <row r="541" spans="2:26" x14ac:dyDescent="0.35">
      <c r="B541" s="201">
        <v>43955</v>
      </c>
      <c r="C541" s="61">
        <v>236.3</v>
      </c>
      <c r="D541" s="201">
        <v>43955</v>
      </c>
      <c r="E541" s="61">
        <v>242.42</v>
      </c>
      <c r="F541" s="123">
        <v>43955</v>
      </c>
      <c r="G541" s="61">
        <v>84.04</v>
      </c>
      <c r="H541" s="123">
        <v>43955</v>
      </c>
      <c r="I541" s="59">
        <v>101.7</v>
      </c>
      <c r="J541" s="201">
        <v>43955</v>
      </c>
      <c r="K541" s="59">
        <v>117.33</v>
      </c>
      <c r="L541" s="201">
        <v>43955</v>
      </c>
      <c r="M541" s="59">
        <v>101.48</v>
      </c>
      <c r="N541" s="201">
        <v>43955</v>
      </c>
      <c r="O541" s="59">
        <v>107.12</v>
      </c>
      <c r="P541" s="201">
        <v>43955</v>
      </c>
      <c r="Q541" s="59">
        <v>93.26</v>
      </c>
      <c r="Y541" s="123"/>
      <c r="Z541" s="59"/>
    </row>
    <row r="542" spans="2:26" x14ac:dyDescent="0.35">
      <c r="B542" s="201">
        <v>43956</v>
      </c>
      <c r="C542" s="61">
        <v>236.3</v>
      </c>
      <c r="D542" s="201">
        <v>43956</v>
      </c>
      <c r="E542" s="61">
        <v>242.42</v>
      </c>
      <c r="F542" s="123">
        <v>43956</v>
      </c>
      <c r="G542" s="61">
        <v>84.04</v>
      </c>
      <c r="H542" s="123">
        <v>43956</v>
      </c>
      <c r="I542" s="59">
        <v>101.7</v>
      </c>
      <c r="J542" s="201">
        <v>43956</v>
      </c>
      <c r="K542" s="59">
        <v>117.33</v>
      </c>
      <c r="L542" s="201">
        <v>43956</v>
      </c>
      <c r="M542" s="59">
        <v>101.48</v>
      </c>
      <c r="N542" s="201">
        <v>43956</v>
      </c>
      <c r="O542" s="59">
        <v>107.12</v>
      </c>
      <c r="P542" s="201">
        <v>43956</v>
      </c>
      <c r="Q542" s="59">
        <v>93.26</v>
      </c>
      <c r="Y542" s="123"/>
      <c r="Z542" s="59"/>
    </row>
    <row r="543" spans="2:26" x14ac:dyDescent="0.35">
      <c r="B543" s="201">
        <v>43957</v>
      </c>
      <c r="C543" s="61">
        <v>236.3</v>
      </c>
      <c r="D543" s="201">
        <v>43957</v>
      </c>
      <c r="E543" s="61">
        <v>242.42</v>
      </c>
      <c r="F543" s="123">
        <v>43957</v>
      </c>
      <c r="G543" s="61">
        <v>84.35</v>
      </c>
      <c r="H543" s="123">
        <v>43957</v>
      </c>
      <c r="I543" s="59">
        <v>102.3</v>
      </c>
      <c r="J543" s="201">
        <v>43957</v>
      </c>
      <c r="K543" s="59">
        <v>115.02</v>
      </c>
      <c r="L543" s="201">
        <v>43957</v>
      </c>
      <c r="M543" s="59">
        <v>99.25</v>
      </c>
      <c r="N543" s="201">
        <v>43957</v>
      </c>
      <c r="O543" s="59">
        <v>107.63</v>
      </c>
      <c r="P543" s="201">
        <v>43957</v>
      </c>
      <c r="Q543" s="59">
        <v>89.56</v>
      </c>
      <c r="Y543" s="123"/>
      <c r="Z543" s="59"/>
    </row>
    <row r="544" spans="2:26" x14ac:dyDescent="0.35">
      <c r="B544" s="201">
        <v>43958</v>
      </c>
      <c r="C544" s="61">
        <v>236.3</v>
      </c>
      <c r="D544" s="201">
        <v>43958</v>
      </c>
      <c r="E544" s="61">
        <v>242.42</v>
      </c>
      <c r="F544" s="123">
        <v>43958</v>
      </c>
      <c r="G544" s="61">
        <v>84.35</v>
      </c>
      <c r="H544" s="123">
        <v>43958</v>
      </c>
      <c r="I544" s="59">
        <v>102.3</v>
      </c>
      <c r="J544" s="201">
        <v>43958</v>
      </c>
      <c r="K544" s="59">
        <v>115.02</v>
      </c>
      <c r="L544" s="201">
        <v>43958</v>
      </c>
      <c r="M544" s="59">
        <v>99.25</v>
      </c>
      <c r="N544" s="201">
        <v>43958</v>
      </c>
      <c r="O544" s="59">
        <v>107.63</v>
      </c>
      <c r="P544" s="201">
        <v>43958</v>
      </c>
      <c r="Q544" s="59">
        <v>89.56</v>
      </c>
      <c r="Y544" s="123"/>
      <c r="Z544" s="59"/>
    </row>
    <row r="545" spans="2:26" x14ac:dyDescent="0.35">
      <c r="B545" s="201">
        <v>43959</v>
      </c>
      <c r="C545" s="61">
        <v>236.3</v>
      </c>
      <c r="D545" s="201">
        <v>43959</v>
      </c>
      <c r="E545" s="61">
        <v>242.42</v>
      </c>
      <c r="F545" s="123">
        <v>43959</v>
      </c>
      <c r="G545" s="61">
        <v>88.6</v>
      </c>
      <c r="H545" s="123">
        <v>43959</v>
      </c>
      <c r="I545" s="59">
        <v>106</v>
      </c>
      <c r="J545" s="201">
        <v>43959</v>
      </c>
      <c r="K545" s="59">
        <v>116.27</v>
      </c>
      <c r="L545" s="201">
        <v>43959</v>
      </c>
      <c r="M545" s="59">
        <v>96</v>
      </c>
      <c r="N545" s="201">
        <v>43959</v>
      </c>
      <c r="O545" s="59">
        <v>110.43</v>
      </c>
      <c r="P545" s="201">
        <v>43959</v>
      </c>
      <c r="Q545" s="59">
        <v>88.66</v>
      </c>
      <c r="Y545" s="123"/>
      <c r="Z545" s="59"/>
    </row>
    <row r="546" spans="2:26" x14ac:dyDescent="0.35">
      <c r="B546" s="201">
        <v>43962</v>
      </c>
      <c r="C546" s="61">
        <v>248.1</v>
      </c>
      <c r="D546" s="201">
        <v>43962</v>
      </c>
      <c r="E546" s="61">
        <v>254.22</v>
      </c>
      <c r="F546" s="123">
        <v>43962</v>
      </c>
      <c r="G546" s="61">
        <v>88.61</v>
      </c>
      <c r="H546" s="123">
        <v>43962</v>
      </c>
      <c r="I546" s="59">
        <v>106</v>
      </c>
      <c r="J546" s="201">
        <v>43962</v>
      </c>
      <c r="K546" s="59">
        <v>120.87</v>
      </c>
      <c r="L546" s="201">
        <v>43962</v>
      </c>
      <c r="M546" s="59">
        <v>96</v>
      </c>
      <c r="N546" s="201">
        <v>43962</v>
      </c>
      <c r="O546" s="59">
        <v>113.97</v>
      </c>
      <c r="P546" s="201">
        <v>43962</v>
      </c>
      <c r="Q546" s="59">
        <v>88.06</v>
      </c>
      <c r="Y546" s="123"/>
      <c r="Z546" s="59"/>
    </row>
    <row r="547" spans="2:26" x14ac:dyDescent="0.35">
      <c r="B547" s="201">
        <v>43963</v>
      </c>
      <c r="C547" s="61">
        <v>247.83</v>
      </c>
      <c r="D547" s="201">
        <v>43963</v>
      </c>
      <c r="E547" s="61">
        <v>253.96</v>
      </c>
      <c r="F547" s="123">
        <v>43963</v>
      </c>
      <c r="G547" s="61">
        <v>91.67</v>
      </c>
      <c r="H547" s="123">
        <v>43963</v>
      </c>
      <c r="I547" s="59">
        <v>107</v>
      </c>
      <c r="J547" s="201">
        <v>43963</v>
      </c>
      <c r="K547" s="59">
        <v>121.01</v>
      </c>
      <c r="L547" s="201">
        <v>43963</v>
      </c>
      <c r="M547" s="59">
        <v>96</v>
      </c>
      <c r="N547" s="201">
        <v>43963</v>
      </c>
      <c r="O547" s="59">
        <v>115.06</v>
      </c>
      <c r="P547" s="201">
        <v>43963</v>
      </c>
      <c r="Q547" s="59">
        <v>87.16</v>
      </c>
      <c r="Y547" s="123"/>
      <c r="Z547" s="59"/>
    </row>
    <row r="548" spans="2:26" x14ac:dyDescent="0.35">
      <c r="B548" s="201">
        <v>43964</v>
      </c>
      <c r="C548" s="61">
        <v>245.16</v>
      </c>
      <c r="D548" s="201">
        <v>43964</v>
      </c>
      <c r="E548" s="61">
        <v>251.28</v>
      </c>
      <c r="F548" s="123">
        <v>43964</v>
      </c>
      <c r="G548" s="61">
        <v>91.63</v>
      </c>
      <c r="H548" s="123">
        <v>43964</v>
      </c>
      <c r="I548" s="59">
        <v>108.1</v>
      </c>
      <c r="J548" s="201">
        <v>43964</v>
      </c>
      <c r="K548" s="59">
        <v>123.13</v>
      </c>
      <c r="L548" s="201">
        <v>43964</v>
      </c>
      <c r="M548" s="59">
        <v>96</v>
      </c>
      <c r="N548" s="201">
        <v>43964</v>
      </c>
      <c r="O548" s="59">
        <v>115.17</v>
      </c>
      <c r="P548" s="201">
        <v>43964</v>
      </c>
      <c r="Q548" s="59">
        <v>87.56</v>
      </c>
      <c r="Y548" s="123"/>
      <c r="Z548" s="59"/>
    </row>
    <row r="549" spans="2:26" x14ac:dyDescent="0.35">
      <c r="B549" s="201">
        <v>43965</v>
      </c>
      <c r="C549" s="61">
        <v>246.37</v>
      </c>
      <c r="D549" s="201">
        <v>43965</v>
      </c>
      <c r="E549" s="61">
        <v>252.49</v>
      </c>
      <c r="F549" s="123">
        <v>43965</v>
      </c>
      <c r="G549" s="61">
        <v>92.17</v>
      </c>
      <c r="H549" s="123">
        <v>43965</v>
      </c>
      <c r="I549" s="59">
        <v>108.6</v>
      </c>
      <c r="J549" s="201">
        <v>43965</v>
      </c>
      <c r="K549" s="59">
        <v>123.16</v>
      </c>
      <c r="L549" s="201">
        <v>43965</v>
      </c>
      <c r="M549" s="59">
        <v>96</v>
      </c>
      <c r="N549" s="201">
        <v>43965</v>
      </c>
      <c r="O549" s="59">
        <v>115.14</v>
      </c>
      <c r="P549" s="201">
        <v>43965</v>
      </c>
      <c r="Q549" s="59">
        <v>87.56</v>
      </c>
      <c r="Y549" s="123"/>
      <c r="Z549" s="59"/>
    </row>
    <row r="550" spans="2:26" x14ac:dyDescent="0.35">
      <c r="B550" s="201">
        <v>43966</v>
      </c>
      <c r="C550" s="61">
        <v>238.24</v>
      </c>
      <c r="D550" s="201">
        <v>43966</v>
      </c>
      <c r="E550" s="61">
        <v>244.37</v>
      </c>
      <c r="F550" s="123">
        <v>43966</v>
      </c>
      <c r="G550" s="61">
        <v>93.65</v>
      </c>
      <c r="H550" s="123">
        <v>43966</v>
      </c>
      <c r="I550" s="59">
        <v>110.1</v>
      </c>
      <c r="J550" s="201">
        <v>43966</v>
      </c>
      <c r="K550" s="59">
        <v>123.25</v>
      </c>
      <c r="L550" s="201">
        <v>43966</v>
      </c>
      <c r="M550" s="59">
        <v>97</v>
      </c>
      <c r="N550" s="201">
        <v>43966</v>
      </c>
      <c r="O550" s="59">
        <v>115.69</v>
      </c>
      <c r="P550" s="201">
        <v>43966</v>
      </c>
      <c r="Q550" s="59">
        <v>88.56</v>
      </c>
      <c r="Y550" s="123"/>
      <c r="Z550" s="59"/>
    </row>
    <row r="551" spans="2:26" x14ac:dyDescent="0.35">
      <c r="B551" s="201">
        <v>43969</v>
      </c>
      <c r="C551" s="61">
        <v>238.51</v>
      </c>
      <c r="D551" s="201">
        <v>43969</v>
      </c>
      <c r="E551" s="61">
        <v>244.64</v>
      </c>
      <c r="F551" s="123">
        <v>43969</v>
      </c>
      <c r="G551" s="61">
        <v>96.84</v>
      </c>
      <c r="H551" s="123">
        <v>43969</v>
      </c>
      <c r="I551" s="59">
        <v>113.4</v>
      </c>
      <c r="J551" s="201">
        <v>43969</v>
      </c>
      <c r="K551" s="59">
        <v>124.1</v>
      </c>
      <c r="L551" s="201">
        <v>43969</v>
      </c>
      <c r="M551" s="59">
        <v>98.5</v>
      </c>
      <c r="N551" s="201">
        <v>43969</v>
      </c>
      <c r="O551" s="59">
        <v>116.31</v>
      </c>
      <c r="P551" s="201">
        <v>43969</v>
      </c>
      <c r="Q551" s="59">
        <v>89.68</v>
      </c>
      <c r="Y551" s="123"/>
      <c r="Z551" s="59"/>
    </row>
    <row r="552" spans="2:26" x14ac:dyDescent="0.35">
      <c r="B552" s="201">
        <v>43970</v>
      </c>
      <c r="C552" s="61">
        <v>238.51</v>
      </c>
      <c r="D552" s="201">
        <v>43970</v>
      </c>
      <c r="E552" s="61">
        <v>244.64</v>
      </c>
      <c r="F552" s="123">
        <v>43970</v>
      </c>
      <c r="G552" s="61">
        <v>98.36</v>
      </c>
      <c r="H552" s="123">
        <v>43970</v>
      </c>
      <c r="I552" s="59">
        <v>114.9</v>
      </c>
      <c r="J552" s="201">
        <v>43970</v>
      </c>
      <c r="K552" s="59">
        <v>124.91</v>
      </c>
      <c r="L552" s="201">
        <v>43970</v>
      </c>
      <c r="M552" s="59">
        <v>99</v>
      </c>
      <c r="N552" s="201">
        <v>43970</v>
      </c>
      <c r="O552" s="59">
        <v>116.98</v>
      </c>
      <c r="P552" s="201">
        <v>43970</v>
      </c>
      <c r="Q552" s="59">
        <v>90.56</v>
      </c>
      <c r="Y552" s="123"/>
      <c r="Z552" s="59"/>
    </row>
    <row r="553" spans="2:26" x14ac:dyDescent="0.35">
      <c r="B553" s="201">
        <v>43971</v>
      </c>
      <c r="C553" s="61">
        <v>238.51</v>
      </c>
      <c r="D553" s="201">
        <v>43971</v>
      </c>
      <c r="E553" s="61">
        <v>244.64</v>
      </c>
      <c r="F553" s="123">
        <v>43971</v>
      </c>
      <c r="G553" s="61">
        <v>96.95</v>
      </c>
      <c r="H553" s="123">
        <v>43971</v>
      </c>
      <c r="I553" s="59">
        <v>112.5</v>
      </c>
      <c r="J553" s="201">
        <v>43971</v>
      </c>
      <c r="K553" s="59">
        <v>124.62</v>
      </c>
      <c r="L553" s="201">
        <v>43971</v>
      </c>
      <c r="M553" s="59">
        <v>99.18</v>
      </c>
      <c r="N553" s="201">
        <v>43971</v>
      </c>
      <c r="O553" s="59">
        <v>118.98</v>
      </c>
      <c r="P553" s="201">
        <v>43971</v>
      </c>
      <c r="Q553" s="59">
        <v>90.94</v>
      </c>
      <c r="Y553" s="123"/>
      <c r="Z553" s="59"/>
    </row>
    <row r="554" spans="2:26" x14ac:dyDescent="0.35">
      <c r="B554" s="201">
        <v>43972</v>
      </c>
      <c r="C554" s="61">
        <v>246.3</v>
      </c>
      <c r="D554" s="201">
        <v>43972</v>
      </c>
      <c r="E554" s="61">
        <v>252.43</v>
      </c>
      <c r="F554" s="123">
        <v>43972</v>
      </c>
      <c r="G554" s="61">
        <v>98.26</v>
      </c>
      <c r="H554" s="123">
        <v>43972</v>
      </c>
      <c r="I554" s="59">
        <v>113.8</v>
      </c>
      <c r="J554" s="201">
        <v>43972</v>
      </c>
      <c r="K554" s="59">
        <v>124.77</v>
      </c>
      <c r="L554" s="201">
        <v>43972</v>
      </c>
      <c r="M554" s="59">
        <v>99.1</v>
      </c>
      <c r="N554" s="201">
        <v>43972</v>
      </c>
      <c r="O554" s="59">
        <v>118.44</v>
      </c>
      <c r="P554" s="201">
        <v>43972</v>
      </c>
      <c r="Q554" s="59">
        <v>90.94</v>
      </c>
      <c r="Y554" s="123"/>
      <c r="Z554" s="59"/>
    </row>
    <row r="555" spans="2:26" x14ac:dyDescent="0.35">
      <c r="B555" s="201">
        <v>43973</v>
      </c>
      <c r="C555" s="61">
        <v>246.18</v>
      </c>
      <c r="D555" s="201">
        <v>43973</v>
      </c>
      <c r="E555" s="61">
        <v>252.31</v>
      </c>
      <c r="F555" s="123">
        <v>43973</v>
      </c>
      <c r="G555" s="61">
        <v>97.65</v>
      </c>
      <c r="H555" s="123">
        <v>43973</v>
      </c>
      <c r="I555" s="59">
        <v>113.1</v>
      </c>
      <c r="J555" s="201">
        <v>43973</v>
      </c>
      <c r="K555" s="59">
        <v>125.41</v>
      </c>
      <c r="L555" s="201">
        <v>43973</v>
      </c>
      <c r="M555" s="59">
        <v>99.08</v>
      </c>
      <c r="N555" s="201">
        <v>43973</v>
      </c>
      <c r="O555" s="59">
        <v>118.27</v>
      </c>
      <c r="P555" s="201">
        <v>43973</v>
      </c>
      <c r="Q555" s="59">
        <v>90.81</v>
      </c>
      <c r="Y555" s="123"/>
      <c r="Z555" s="59"/>
    </row>
    <row r="556" spans="2:26" x14ac:dyDescent="0.35">
      <c r="B556" s="201">
        <v>43976</v>
      </c>
      <c r="C556" s="61">
        <v>246.18</v>
      </c>
      <c r="D556" s="201">
        <v>43976</v>
      </c>
      <c r="E556" s="61">
        <v>252.31</v>
      </c>
      <c r="F556" s="123">
        <v>43976</v>
      </c>
      <c r="G556" s="61">
        <v>97.65</v>
      </c>
      <c r="H556" s="123">
        <v>43976</v>
      </c>
      <c r="I556" s="59">
        <v>113.1</v>
      </c>
      <c r="J556" s="201">
        <v>43976</v>
      </c>
      <c r="K556" s="59">
        <v>125.41</v>
      </c>
      <c r="L556" s="201">
        <v>43976</v>
      </c>
      <c r="M556" s="59">
        <v>99.08</v>
      </c>
      <c r="N556" s="201">
        <v>43976</v>
      </c>
      <c r="O556" s="59">
        <v>118.27</v>
      </c>
      <c r="P556" s="201">
        <v>43976</v>
      </c>
      <c r="Q556" s="59">
        <v>90.81</v>
      </c>
      <c r="Y556" s="123"/>
      <c r="Z556" s="59"/>
    </row>
    <row r="557" spans="2:26" x14ac:dyDescent="0.35">
      <c r="B557" s="201">
        <v>43977</v>
      </c>
      <c r="C557" s="61">
        <v>246.29</v>
      </c>
      <c r="D557" s="201">
        <v>43977</v>
      </c>
      <c r="E557" s="61">
        <v>252.42</v>
      </c>
      <c r="F557" s="123">
        <v>43977</v>
      </c>
      <c r="G557" s="61">
        <v>95.28</v>
      </c>
      <c r="H557" s="123">
        <v>43977</v>
      </c>
      <c r="I557" s="59">
        <v>110.1</v>
      </c>
      <c r="J557" s="201">
        <v>43977</v>
      </c>
      <c r="K557" s="59">
        <v>124.37</v>
      </c>
      <c r="L557" s="201">
        <v>43977</v>
      </c>
      <c r="M557" s="59">
        <v>99.42</v>
      </c>
      <c r="N557" s="201">
        <v>43977</v>
      </c>
      <c r="O557" s="59">
        <v>115.36</v>
      </c>
      <c r="P557" s="201">
        <v>43977</v>
      </c>
      <c r="Q557" s="59">
        <v>90.73</v>
      </c>
      <c r="Y557" s="123"/>
      <c r="Z557" s="59"/>
    </row>
    <row r="558" spans="2:26" x14ac:dyDescent="0.35">
      <c r="B558" s="201">
        <v>43978</v>
      </c>
      <c r="C558" s="61">
        <v>246.29</v>
      </c>
      <c r="D558" s="201">
        <v>43978</v>
      </c>
      <c r="E558" s="61">
        <v>252.42</v>
      </c>
      <c r="F558" s="123">
        <v>43978</v>
      </c>
      <c r="G558" s="61">
        <v>95.37</v>
      </c>
      <c r="H558" s="123">
        <v>43978</v>
      </c>
      <c r="I558" s="59">
        <v>110.9</v>
      </c>
      <c r="J558" s="201">
        <v>43978</v>
      </c>
      <c r="K558" s="59">
        <v>121.7</v>
      </c>
      <c r="L558" s="201">
        <v>43978</v>
      </c>
      <c r="M558" s="59">
        <v>99.38</v>
      </c>
      <c r="N558" s="201">
        <v>43978</v>
      </c>
      <c r="O558" s="59">
        <v>114.3</v>
      </c>
      <c r="P558" s="201">
        <v>43978</v>
      </c>
      <c r="Q558" s="59">
        <v>91.31</v>
      </c>
      <c r="Y558" s="123"/>
      <c r="Z558" s="59"/>
    </row>
    <row r="559" spans="2:26" x14ac:dyDescent="0.35">
      <c r="B559" s="201">
        <v>43979</v>
      </c>
      <c r="C559" s="61">
        <v>247.51</v>
      </c>
      <c r="D559" s="201">
        <v>43979</v>
      </c>
      <c r="E559" s="61">
        <v>253.64</v>
      </c>
      <c r="F559" s="123">
        <v>43979</v>
      </c>
      <c r="G559" s="61">
        <v>97.09</v>
      </c>
      <c r="H559" s="123">
        <v>43979</v>
      </c>
      <c r="I559" s="59">
        <v>112</v>
      </c>
      <c r="J559" s="201">
        <v>43979</v>
      </c>
      <c r="K559" s="59">
        <v>119.77</v>
      </c>
      <c r="L559" s="201">
        <v>43979</v>
      </c>
      <c r="M559" s="59">
        <v>99.38</v>
      </c>
      <c r="N559" s="201">
        <v>43979</v>
      </c>
      <c r="O559" s="59">
        <v>112.23</v>
      </c>
      <c r="P559" s="201">
        <v>43979</v>
      </c>
      <c r="Q559" s="59">
        <v>90.39</v>
      </c>
      <c r="Y559" s="123"/>
      <c r="Z559" s="59"/>
    </row>
    <row r="560" spans="2:26" x14ac:dyDescent="0.35">
      <c r="B560" s="201">
        <v>43980</v>
      </c>
      <c r="C560" s="61">
        <v>250.48</v>
      </c>
      <c r="D560" s="201">
        <v>43980</v>
      </c>
      <c r="E560" s="61">
        <v>256.60000000000002</v>
      </c>
      <c r="F560" s="123">
        <v>43980</v>
      </c>
      <c r="G560" s="61">
        <v>102.39</v>
      </c>
      <c r="H560" s="123">
        <v>43980</v>
      </c>
      <c r="I560" s="59">
        <v>115.3</v>
      </c>
      <c r="J560" s="201">
        <v>43980</v>
      </c>
      <c r="K560" s="59">
        <v>116.45</v>
      </c>
      <c r="L560" s="201">
        <v>43980</v>
      </c>
      <c r="M560" s="59">
        <v>99.12</v>
      </c>
      <c r="N560" s="201">
        <v>43980</v>
      </c>
      <c r="O560" s="59">
        <v>109.59</v>
      </c>
      <c r="P560" s="201">
        <v>43980</v>
      </c>
      <c r="Q560" s="59">
        <v>90.56</v>
      </c>
      <c r="Y560" s="123"/>
      <c r="Z560" s="59"/>
    </row>
    <row r="561" spans="2:26" x14ac:dyDescent="0.35">
      <c r="B561" s="201">
        <v>43983</v>
      </c>
      <c r="C561" s="61">
        <v>246.33</v>
      </c>
      <c r="D561" s="201">
        <v>43983</v>
      </c>
      <c r="E561" s="61">
        <v>255.32</v>
      </c>
      <c r="F561" s="123">
        <v>43983</v>
      </c>
      <c r="G561" s="61">
        <v>100.45</v>
      </c>
      <c r="H561" s="123">
        <v>43983</v>
      </c>
      <c r="I561" s="59">
        <v>115</v>
      </c>
      <c r="J561" s="201">
        <v>43983</v>
      </c>
      <c r="K561" s="59">
        <v>115.93</v>
      </c>
      <c r="L561" s="201">
        <v>43983</v>
      </c>
      <c r="M561" s="59">
        <v>99.01</v>
      </c>
      <c r="N561" s="201">
        <v>43983</v>
      </c>
      <c r="O561" s="59">
        <v>109.02</v>
      </c>
      <c r="P561" s="201">
        <v>43983</v>
      </c>
      <c r="Q561" s="59">
        <v>89.57</v>
      </c>
      <c r="Y561" s="123"/>
      <c r="Z561" s="59"/>
    </row>
    <row r="562" spans="2:26" x14ac:dyDescent="0.35">
      <c r="B562" s="201">
        <v>43984</v>
      </c>
      <c r="C562" s="61">
        <v>248.06</v>
      </c>
      <c r="D562" s="201">
        <v>43984</v>
      </c>
      <c r="E562" s="61">
        <v>257.04000000000002</v>
      </c>
      <c r="F562" s="123">
        <v>43984</v>
      </c>
      <c r="G562" s="61">
        <v>101.32</v>
      </c>
      <c r="H562" s="123">
        <v>43984</v>
      </c>
      <c r="I562" s="59">
        <v>114.7</v>
      </c>
      <c r="J562" s="201">
        <v>43984</v>
      </c>
      <c r="K562" s="59">
        <v>116.88</v>
      </c>
      <c r="L562" s="201">
        <v>43984</v>
      </c>
      <c r="M562" s="59">
        <v>99.01</v>
      </c>
      <c r="N562" s="201">
        <v>43984</v>
      </c>
      <c r="O562" s="59">
        <v>108.97</v>
      </c>
      <c r="P562" s="201">
        <v>43984</v>
      </c>
      <c r="Q562" s="59">
        <v>89.57</v>
      </c>
      <c r="Y562" s="123"/>
      <c r="Z562" s="59"/>
    </row>
    <row r="563" spans="2:26" x14ac:dyDescent="0.35">
      <c r="B563" s="201">
        <v>43985</v>
      </c>
      <c r="C563" s="61">
        <v>247.62</v>
      </c>
      <c r="D563" s="201">
        <v>43985</v>
      </c>
      <c r="E563" s="61">
        <v>256.60000000000002</v>
      </c>
      <c r="F563" s="123">
        <v>43985</v>
      </c>
      <c r="G563" s="61">
        <v>101.22</v>
      </c>
      <c r="H563" s="123">
        <v>43985</v>
      </c>
      <c r="I563" s="59">
        <v>114.5</v>
      </c>
      <c r="J563" s="201">
        <v>43985</v>
      </c>
      <c r="K563" s="59">
        <v>114.95</v>
      </c>
      <c r="L563" s="201">
        <v>43985</v>
      </c>
      <c r="M563" s="59">
        <v>98.01</v>
      </c>
      <c r="N563" s="201">
        <v>43985</v>
      </c>
      <c r="O563" s="59">
        <v>106.46</v>
      </c>
      <c r="P563" s="201">
        <v>43985</v>
      </c>
      <c r="Q563" s="59">
        <v>87.66</v>
      </c>
      <c r="Y563" s="123"/>
      <c r="Z563" s="59"/>
    </row>
    <row r="564" spans="2:26" x14ac:dyDescent="0.35">
      <c r="B564" s="201">
        <v>43986</v>
      </c>
      <c r="C564" s="61">
        <v>248.81</v>
      </c>
      <c r="D564" s="201">
        <v>43986</v>
      </c>
      <c r="E564" s="61">
        <v>257.8</v>
      </c>
      <c r="F564" s="123">
        <v>43986</v>
      </c>
      <c r="G564" s="61">
        <v>99.24</v>
      </c>
      <c r="H564" s="123">
        <v>43986</v>
      </c>
      <c r="I564" s="59">
        <v>113.5</v>
      </c>
      <c r="J564" s="201">
        <v>43986</v>
      </c>
      <c r="K564" s="59">
        <v>114.38</v>
      </c>
      <c r="L564" s="201">
        <v>43986</v>
      </c>
      <c r="M564" s="59">
        <v>98.01</v>
      </c>
      <c r="N564" s="201">
        <v>43986</v>
      </c>
      <c r="O564" s="59">
        <v>107.75</v>
      </c>
      <c r="P564" s="201">
        <v>43986</v>
      </c>
      <c r="Q564" s="59">
        <v>87.08</v>
      </c>
      <c r="Y564" s="123"/>
      <c r="Z564" s="59"/>
    </row>
    <row r="565" spans="2:26" x14ac:dyDescent="0.35">
      <c r="B565" s="201">
        <v>43987</v>
      </c>
      <c r="C565" s="61">
        <v>248.81</v>
      </c>
      <c r="D565" s="201">
        <v>43987</v>
      </c>
      <c r="E565" s="61">
        <v>257.8</v>
      </c>
      <c r="F565" s="123">
        <v>43987</v>
      </c>
      <c r="G565" s="61">
        <v>100.74</v>
      </c>
      <c r="H565" s="123">
        <v>43987</v>
      </c>
      <c r="I565" s="59">
        <v>113.5</v>
      </c>
      <c r="J565" s="201">
        <v>43987</v>
      </c>
      <c r="K565" s="59">
        <v>116.52</v>
      </c>
      <c r="L565" s="201">
        <v>43987</v>
      </c>
      <c r="M565" s="59">
        <v>97.93</v>
      </c>
      <c r="N565" s="201">
        <v>43987</v>
      </c>
      <c r="O565" s="59">
        <v>109.99</v>
      </c>
      <c r="P565" s="201">
        <v>43987</v>
      </c>
      <c r="Q565" s="59">
        <v>87.58</v>
      </c>
      <c r="Y565" s="123"/>
      <c r="Z565" s="59"/>
    </row>
    <row r="566" spans="2:26" x14ac:dyDescent="0.35">
      <c r="B566" s="201">
        <v>43990</v>
      </c>
      <c r="C566" s="61">
        <v>251.13</v>
      </c>
      <c r="D566" s="201">
        <v>43990</v>
      </c>
      <c r="E566" s="61">
        <v>260.12</v>
      </c>
      <c r="F566" s="123">
        <v>43990</v>
      </c>
      <c r="G566" s="61">
        <v>105.67</v>
      </c>
      <c r="H566" s="123">
        <v>43990</v>
      </c>
      <c r="I566" s="59">
        <v>118.5</v>
      </c>
      <c r="J566" s="201">
        <v>43990</v>
      </c>
      <c r="K566" s="59">
        <v>115.28</v>
      </c>
      <c r="L566" s="201">
        <v>43990</v>
      </c>
      <c r="M566" s="59">
        <v>97.93</v>
      </c>
      <c r="N566" s="201">
        <v>43990</v>
      </c>
      <c r="O566" s="59">
        <v>108.34</v>
      </c>
      <c r="P566" s="201">
        <v>43990</v>
      </c>
      <c r="Q566" s="59">
        <v>87.25</v>
      </c>
      <c r="Y566" s="123"/>
      <c r="Z566" s="59"/>
    </row>
    <row r="567" spans="2:26" x14ac:dyDescent="0.35">
      <c r="B567" s="201">
        <v>43991</v>
      </c>
      <c r="C567" s="61">
        <v>258.56</v>
      </c>
      <c r="D567" s="201">
        <v>43991</v>
      </c>
      <c r="E567" s="61">
        <v>267.54000000000002</v>
      </c>
      <c r="F567" s="123">
        <v>43991</v>
      </c>
      <c r="G567" s="61">
        <v>104.6</v>
      </c>
      <c r="H567" s="123">
        <v>43991</v>
      </c>
      <c r="I567" s="59">
        <v>117.9</v>
      </c>
      <c r="J567" s="201">
        <v>43991</v>
      </c>
      <c r="K567" s="59">
        <v>116.33</v>
      </c>
      <c r="L567" s="201">
        <v>43991</v>
      </c>
      <c r="M567" s="59">
        <v>98.51</v>
      </c>
      <c r="N567" s="201">
        <v>43991</v>
      </c>
      <c r="O567" s="59">
        <v>107.32</v>
      </c>
      <c r="P567" s="201">
        <v>43991</v>
      </c>
      <c r="Q567" s="59">
        <v>87.25</v>
      </c>
      <c r="Y567" s="123"/>
      <c r="Z567" s="59"/>
    </row>
    <row r="568" spans="2:26" x14ac:dyDescent="0.35">
      <c r="B568" s="201">
        <v>43992</v>
      </c>
      <c r="C568" s="61">
        <v>258.48</v>
      </c>
      <c r="D568" s="201">
        <v>43992</v>
      </c>
      <c r="E568" s="61">
        <v>267.45999999999998</v>
      </c>
      <c r="F568" s="123">
        <v>43992</v>
      </c>
      <c r="G568" s="61">
        <v>103.93</v>
      </c>
      <c r="H568" s="123">
        <v>43992</v>
      </c>
      <c r="I568" s="59">
        <v>116.8</v>
      </c>
      <c r="J568" s="201">
        <v>43992</v>
      </c>
      <c r="K568" s="59">
        <v>115.02</v>
      </c>
      <c r="L568" s="201">
        <v>43992</v>
      </c>
      <c r="M568" s="59">
        <v>98.51</v>
      </c>
      <c r="N568" s="201">
        <v>43992</v>
      </c>
      <c r="O568" s="59">
        <v>106.96</v>
      </c>
      <c r="P568" s="201">
        <v>43992</v>
      </c>
      <c r="Q568" s="59">
        <v>88.24</v>
      </c>
      <c r="Y568" s="123"/>
      <c r="Z568" s="59"/>
    </row>
    <row r="569" spans="2:26" x14ac:dyDescent="0.35">
      <c r="B569" s="201">
        <v>43993</v>
      </c>
      <c r="C569" s="61">
        <v>258.48</v>
      </c>
      <c r="D569" s="201">
        <v>43993</v>
      </c>
      <c r="E569" s="61">
        <v>267.45999999999998</v>
      </c>
      <c r="F569" s="123">
        <v>43993</v>
      </c>
      <c r="G569" s="61">
        <v>103.74</v>
      </c>
      <c r="H569" s="123">
        <v>43993</v>
      </c>
      <c r="I569" s="59">
        <v>116.5</v>
      </c>
      <c r="J569" s="201">
        <v>43993</v>
      </c>
      <c r="K569" s="59">
        <v>116.81</v>
      </c>
      <c r="L569" s="201">
        <v>43993</v>
      </c>
      <c r="M569" s="59">
        <v>98.51</v>
      </c>
      <c r="N569" s="201">
        <v>43993</v>
      </c>
      <c r="O569" s="59">
        <v>107.59</v>
      </c>
      <c r="P569" s="201">
        <v>43993</v>
      </c>
      <c r="Q569" s="59">
        <v>88.58</v>
      </c>
      <c r="Y569" s="123"/>
      <c r="Z569" s="59"/>
    </row>
    <row r="570" spans="2:26" x14ac:dyDescent="0.35">
      <c r="B570" s="201">
        <v>43994</v>
      </c>
      <c r="C570" s="61">
        <v>258.67</v>
      </c>
      <c r="D570" s="201">
        <v>43994</v>
      </c>
      <c r="E570" s="61">
        <v>267.66000000000003</v>
      </c>
      <c r="F570" s="123">
        <v>43994</v>
      </c>
      <c r="G570" s="61">
        <v>105.02</v>
      </c>
      <c r="H570" s="123">
        <v>43994</v>
      </c>
      <c r="I570" s="59">
        <v>117.7</v>
      </c>
      <c r="J570" s="201">
        <v>43994</v>
      </c>
      <c r="K570" s="59">
        <v>116.52</v>
      </c>
      <c r="L570" s="201">
        <v>43994</v>
      </c>
      <c r="M570" s="59">
        <v>98.51</v>
      </c>
      <c r="N570" s="201">
        <v>43994</v>
      </c>
      <c r="O570" s="59">
        <v>107.36</v>
      </c>
      <c r="P570" s="201">
        <v>43994</v>
      </c>
      <c r="Q570" s="59">
        <v>89.42</v>
      </c>
      <c r="Y570" s="123"/>
      <c r="Z570" s="59"/>
    </row>
    <row r="571" spans="2:26" x14ac:dyDescent="0.35">
      <c r="B571" s="201">
        <v>43997</v>
      </c>
      <c r="C571" s="61">
        <v>258.67</v>
      </c>
      <c r="D571" s="201">
        <v>43997</v>
      </c>
      <c r="E571" s="61">
        <v>267.66000000000003</v>
      </c>
      <c r="F571" s="123">
        <v>43997</v>
      </c>
      <c r="G571" s="61">
        <v>103.44</v>
      </c>
      <c r="H571" s="123">
        <v>43997</v>
      </c>
      <c r="I571" s="59">
        <v>116.6</v>
      </c>
      <c r="J571" s="201">
        <v>43997</v>
      </c>
      <c r="K571" s="59">
        <v>117.58</v>
      </c>
      <c r="L571" s="201">
        <v>43997</v>
      </c>
      <c r="M571" s="59">
        <v>98.51</v>
      </c>
      <c r="N571" s="201">
        <v>43997</v>
      </c>
      <c r="O571" s="59">
        <v>108.47</v>
      </c>
      <c r="P571" s="201">
        <v>43997</v>
      </c>
      <c r="Q571" s="59">
        <v>89.32</v>
      </c>
      <c r="Y571" s="123"/>
      <c r="Z571" s="59"/>
    </row>
    <row r="572" spans="2:26" x14ac:dyDescent="0.35">
      <c r="B572" s="201">
        <v>43998</v>
      </c>
      <c r="C572" s="61">
        <v>258.67</v>
      </c>
      <c r="D572" s="201">
        <v>43998</v>
      </c>
      <c r="E572" s="61">
        <v>267.66000000000003</v>
      </c>
      <c r="F572" s="123">
        <v>43998</v>
      </c>
      <c r="G572" s="61">
        <v>104.85</v>
      </c>
      <c r="H572" s="123">
        <v>43998</v>
      </c>
      <c r="I572" s="59">
        <v>117.4</v>
      </c>
      <c r="J572" s="201">
        <v>43998</v>
      </c>
      <c r="K572" s="59">
        <v>117.35</v>
      </c>
      <c r="L572" s="201">
        <v>43998</v>
      </c>
      <c r="M572" s="59">
        <v>98.51</v>
      </c>
      <c r="N572" s="201">
        <v>43998</v>
      </c>
      <c r="O572" s="59">
        <v>108.36</v>
      </c>
      <c r="P572" s="201">
        <v>43998</v>
      </c>
      <c r="Q572" s="59">
        <v>89.41</v>
      </c>
      <c r="Y572" s="123"/>
      <c r="Z572" s="59"/>
    </row>
    <row r="573" spans="2:26" x14ac:dyDescent="0.35">
      <c r="B573" s="201">
        <v>43999</v>
      </c>
      <c r="C573" s="61">
        <v>257.92</v>
      </c>
      <c r="D573" s="201">
        <v>43999</v>
      </c>
      <c r="E573" s="61">
        <v>266.89999999999998</v>
      </c>
      <c r="F573" s="123">
        <v>43999</v>
      </c>
      <c r="G573" s="61">
        <v>104.09</v>
      </c>
      <c r="H573" s="123">
        <v>43999</v>
      </c>
      <c r="I573" s="59">
        <v>115.7</v>
      </c>
      <c r="J573" s="201">
        <v>43999</v>
      </c>
      <c r="K573" s="59">
        <v>117.34</v>
      </c>
      <c r="L573" s="201">
        <v>43999</v>
      </c>
      <c r="M573" s="59">
        <v>99.51</v>
      </c>
      <c r="N573" s="201">
        <v>43999</v>
      </c>
      <c r="O573" s="59">
        <v>108.18</v>
      </c>
      <c r="P573" s="201">
        <v>43999</v>
      </c>
      <c r="Q573" s="59">
        <v>89.41</v>
      </c>
      <c r="Y573" s="123"/>
      <c r="Z573" s="59"/>
    </row>
    <row r="574" spans="2:26" x14ac:dyDescent="0.35">
      <c r="B574" s="201">
        <v>44000</v>
      </c>
      <c r="C574" s="61">
        <v>257.92</v>
      </c>
      <c r="D574" s="201">
        <v>44000</v>
      </c>
      <c r="E574" s="61">
        <v>266.89999999999998</v>
      </c>
      <c r="F574" s="123">
        <v>44000</v>
      </c>
      <c r="G574" s="61">
        <v>102.4</v>
      </c>
      <c r="H574" s="123">
        <v>44000</v>
      </c>
      <c r="I574" s="59">
        <v>115.2</v>
      </c>
      <c r="J574" s="201">
        <v>44000</v>
      </c>
      <c r="K574" s="59">
        <v>118.19</v>
      </c>
      <c r="L574" s="201">
        <v>44000</v>
      </c>
      <c r="M574" s="59">
        <v>99.51</v>
      </c>
      <c r="N574" s="201">
        <v>44000</v>
      </c>
      <c r="O574" s="59">
        <v>109.22</v>
      </c>
      <c r="P574" s="201">
        <v>44000</v>
      </c>
      <c r="Q574" s="59">
        <v>89.41</v>
      </c>
      <c r="Y574" s="123"/>
      <c r="Z574" s="59"/>
    </row>
    <row r="575" spans="2:26" x14ac:dyDescent="0.35">
      <c r="B575" s="201">
        <v>44001</v>
      </c>
      <c r="C575" s="61">
        <v>257.92</v>
      </c>
      <c r="D575" s="201">
        <v>44001</v>
      </c>
      <c r="E575" s="61">
        <v>266.89999999999998</v>
      </c>
      <c r="F575" s="123">
        <v>44001</v>
      </c>
      <c r="G575" s="61">
        <v>102.42</v>
      </c>
      <c r="H575" s="123">
        <v>44001</v>
      </c>
      <c r="I575" s="59">
        <v>116.1</v>
      </c>
      <c r="J575" s="201">
        <v>44001</v>
      </c>
      <c r="K575" s="59">
        <v>117.71</v>
      </c>
      <c r="L575" s="201">
        <v>44001</v>
      </c>
      <c r="M575" s="59">
        <v>99.51</v>
      </c>
      <c r="N575" s="201">
        <v>44001</v>
      </c>
      <c r="O575" s="59">
        <v>109.2</v>
      </c>
      <c r="P575" s="201">
        <v>44001</v>
      </c>
      <c r="Q575" s="59">
        <v>89.41</v>
      </c>
      <c r="Y575" s="123"/>
      <c r="Z575" s="59"/>
    </row>
    <row r="576" spans="2:26" x14ac:dyDescent="0.35">
      <c r="B576" s="201">
        <v>44004</v>
      </c>
      <c r="C576" s="61">
        <v>257.92</v>
      </c>
      <c r="D576" s="201">
        <v>44004</v>
      </c>
      <c r="E576" s="61">
        <v>266.89999999999998</v>
      </c>
      <c r="F576" s="123">
        <v>44004</v>
      </c>
      <c r="G576" s="61">
        <v>101.75</v>
      </c>
      <c r="H576" s="123">
        <v>44004</v>
      </c>
      <c r="I576" s="59">
        <v>114.4</v>
      </c>
      <c r="J576" s="201">
        <v>44004</v>
      </c>
      <c r="K576" s="59">
        <v>117.36</v>
      </c>
      <c r="L576" s="201">
        <v>44004</v>
      </c>
      <c r="M576" s="59">
        <v>99.6</v>
      </c>
      <c r="N576" s="201">
        <v>44004</v>
      </c>
      <c r="O576" s="59">
        <v>111.78</v>
      </c>
      <c r="P576" s="201">
        <v>44004</v>
      </c>
      <c r="Q576" s="59">
        <v>89.41</v>
      </c>
      <c r="Y576" s="123"/>
      <c r="Z576" s="59"/>
    </row>
    <row r="577" spans="2:26" x14ac:dyDescent="0.35">
      <c r="B577" s="201">
        <v>44005</v>
      </c>
      <c r="C577" s="61">
        <v>257.92</v>
      </c>
      <c r="D577" s="201">
        <v>44005</v>
      </c>
      <c r="E577" s="61">
        <v>266.89999999999998</v>
      </c>
      <c r="F577" s="123">
        <v>44005</v>
      </c>
      <c r="G577" s="61">
        <v>100.62</v>
      </c>
      <c r="H577" s="123">
        <v>44005</v>
      </c>
      <c r="I577" s="59">
        <v>114</v>
      </c>
      <c r="J577" s="201">
        <v>44005</v>
      </c>
      <c r="K577" s="59">
        <v>118.76</v>
      </c>
      <c r="L577" s="201">
        <v>44005</v>
      </c>
      <c r="M577" s="59">
        <v>100.01</v>
      </c>
      <c r="N577" s="201">
        <v>44005</v>
      </c>
      <c r="O577" s="59">
        <v>112.93</v>
      </c>
      <c r="P577" s="201">
        <v>44005</v>
      </c>
      <c r="Q577" s="59">
        <v>89.57</v>
      </c>
      <c r="Y577" s="123"/>
      <c r="Z577" s="59"/>
    </row>
    <row r="578" spans="2:26" x14ac:dyDescent="0.35">
      <c r="B578" s="201">
        <v>44006</v>
      </c>
      <c r="C578" s="61">
        <v>257.92</v>
      </c>
      <c r="D578" s="201">
        <v>44006</v>
      </c>
      <c r="E578" s="61">
        <v>266.89999999999998</v>
      </c>
      <c r="F578" s="123">
        <v>44006</v>
      </c>
      <c r="G578" s="61">
        <v>103.34</v>
      </c>
      <c r="H578" s="123">
        <v>44006</v>
      </c>
      <c r="I578" s="59">
        <v>115.8</v>
      </c>
      <c r="J578" s="201">
        <v>44006</v>
      </c>
      <c r="K578" s="59">
        <v>122.83</v>
      </c>
      <c r="L578" s="201">
        <v>44006</v>
      </c>
      <c r="M578" s="59">
        <v>101.01</v>
      </c>
      <c r="N578" s="201">
        <v>44006</v>
      </c>
      <c r="O578" s="59">
        <v>113.79</v>
      </c>
      <c r="P578" s="201">
        <v>44006</v>
      </c>
      <c r="Q578" s="59">
        <v>89.57</v>
      </c>
      <c r="Y578" s="123"/>
      <c r="Z578" s="59"/>
    </row>
    <row r="579" spans="2:26" x14ac:dyDescent="0.35">
      <c r="B579" s="201">
        <v>44007</v>
      </c>
      <c r="C579" s="61">
        <v>251.84</v>
      </c>
      <c r="D579" s="201">
        <v>44007</v>
      </c>
      <c r="E579" s="61">
        <v>260.83</v>
      </c>
      <c r="F579" s="123">
        <v>44007</v>
      </c>
      <c r="G579" s="61">
        <v>103.34</v>
      </c>
      <c r="H579" s="123">
        <v>44007</v>
      </c>
      <c r="I579" s="59">
        <v>115.8</v>
      </c>
      <c r="J579" s="201">
        <v>44007</v>
      </c>
      <c r="K579" s="59">
        <v>122.83</v>
      </c>
      <c r="L579" s="201">
        <v>44007</v>
      </c>
      <c r="M579" s="59">
        <v>101.01</v>
      </c>
      <c r="N579" s="201">
        <v>44007</v>
      </c>
      <c r="O579" s="59">
        <v>113.79</v>
      </c>
      <c r="P579" s="201">
        <v>44007</v>
      </c>
      <c r="Q579" s="59">
        <v>89.57</v>
      </c>
      <c r="Y579" s="123"/>
      <c r="Z579" s="59"/>
    </row>
    <row r="580" spans="2:26" x14ac:dyDescent="0.35">
      <c r="B580" s="201">
        <v>44008</v>
      </c>
      <c r="C580" s="61">
        <v>251.84</v>
      </c>
      <c r="D580" s="201">
        <v>44008</v>
      </c>
      <c r="E580" s="61">
        <v>260.83</v>
      </c>
      <c r="F580" s="123">
        <v>44008</v>
      </c>
      <c r="G580" s="61">
        <v>103.34</v>
      </c>
      <c r="H580" s="123">
        <v>44008</v>
      </c>
      <c r="I580" s="59">
        <v>115.8</v>
      </c>
      <c r="J580" s="201">
        <v>44008</v>
      </c>
      <c r="K580" s="59">
        <v>122.83</v>
      </c>
      <c r="L580" s="201">
        <v>44008</v>
      </c>
      <c r="M580" s="59">
        <v>101.01</v>
      </c>
      <c r="N580" s="201">
        <v>44008</v>
      </c>
      <c r="O580" s="59">
        <v>113.79</v>
      </c>
      <c r="P580" s="201">
        <v>44008</v>
      </c>
      <c r="Q580" s="59">
        <v>89.57</v>
      </c>
      <c r="Y580" s="123"/>
      <c r="Z580" s="59"/>
    </row>
    <row r="581" spans="2:26" x14ac:dyDescent="0.35">
      <c r="B581" s="201">
        <v>44011</v>
      </c>
      <c r="C581" s="61">
        <v>251.21</v>
      </c>
      <c r="D581" s="201">
        <v>44011</v>
      </c>
      <c r="E581" s="61">
        <v>260.2</v>
      </c>
      <c r="F581" s="123">
        <v>44011</v>
      </c>
      <c r="G581" s="61">
        <v>99.85</v>
      </c>
      <c r="H581" s="123">
        <v>44011</v>
      </c>
      <c r="I581" s="59">
        <v>112</v>
      </c>
      <c r="J581" s="201">
        <v>44011</v>
      </c>
      <c r="K581" s="59">
        <v>122.81</v>
      </c>
      <c r="L581" s="201">
        <v>44011</v>
      </c>
      <c r="M581" s="59">
        <v>103.01</v>
      </c>
      <c r="N581" s="201">
        <v>44011</v>
      </c>
      <c r="O581" s="59">
        <v>113.57</v>
      </c>
      <c r="P581" s="201">
        <v>44011</v>
      </c>
      <c r="Q581" s="59">
        <v>92.06</v>
      </c>
      <c r="Y581" s="123"/>
      <c r="Z581" s="59"/>
    </row>
    <row r="582" spans="2:26" x14ac:dyDescent="0.35">
      <c r="B582" s="201">
        <v>44012</v>
      </c>
      <c r="C582" s="61">
        <v>251.21</v>
      </c>
      <c r="D582" s="201">
        <v>44012</v>
      </c>
      <c r="E582" s="61">
        <v>260.2</v>
      </c>
      <c r="F582" s="123">
        <v>44012</v>
      </c>
      <c r="G582" s="61">
        <v>99.43</v>
      </c>
      <c r="H582" s="123">
        <v>44012</v>
      </c>
      <c r="I582" s="59">
        <v>112.4</v>
      </c>
      <c r="J582" s="201">
        <v>44012</v>
      </c>
      <c r="K582" s="59">
        <v>122.8</v>
      </c>
      <c r="L582" s="201">
        <v>44012</v>
      </c>
      <c r="M582" s="59">
        <v>103.01</v>
      </c>
      <c r="N582" s="201">
        <v>44012</v>
      </c>
      <c r="O582" s="59">
        <v>113.46</v>
      </c>
      <c r="P582" s="201">
        <v>44012</v>
      </c>
      <c r="Q582" s="59">
        <v>91.56</v>
      </c>
      <c r="Y582" s="123"/>
      <c r="Z582" s="59"/>
    </row>
    <row r="583" spans="2:26" x14ac:dyDescent="0.35">
      <c r="B583" s="201">
        <v>44013</v>
      </c>
      <c r="C583" s="61">
        <v>250.42</v>
      </c>
      <c r="D583" s="201">
        <v>44013</v>
      </c>
      <c r="E583" s="61">
        <v>256</v>
      </c>
      <c r="F583" s="123">
        <v>44013</v>
      </c>
      <c r="G583" s="61">
        <v>99.17</v>
      </c>
      <c r="H583" s="123">
        <v>44013</v>
      </c>
      <c r="I583" s="59">
        <v>112.5</v>
      </c>
      <c r="J583" s="201">
        <v>44013</v>
      </c>
      <c r="K583" s="59">
        <v>122.79</v>
      </c>
      <c r="L583" s="201">
        <v>44013</v>
      </c>
      <c r="M583" s="59">
        <v>103</v>
      </c>
      <c r="N583" s="201">
        <v>44013</v>
      </c>
      <c r="O583" s="59">
        <v>113.57</v>
      </c>
      <c r="P583" s="201">
        <v>44013</v>
      </c>
      <c r="Q583" s="59">
        <v>91.83</v>
      </c>
      <c r="Y583" s="123"/>
      <c r="Z583" s="59"/>
    </row>
    <row r="584" spans="2:26" x14ac:dyDescent="0.35">
      <c r="B584" s="201">
        <v>44014</v>
      </c>
      <c r="C584" s="61">
        <v>250.38</v>
      </c>
      <c r="D584" s="201">
        <v>44014</v>
      </c>
      <c r="E584" s="61">
        <v>255.62</v>
      </c>
      <c r="F584" s="123">
        <v>44014</v>
      </c>
      <c r="G584" s="61">
        <v>99.47</v>
      </c>
      <c r="H584" s="123">
        <v>44014</v>
      </c>
      <c r="I584" s="59">
        <v>112.6</v>
      </c>
      <c r="J584" s="201">
        <v>44014</v>
      </c>
      <c r="K584" s="59">
        <v>126.77</v>
      </c>
      <c r="L584" s="201">
        <v>44014</v>
      </c>
      <c r="M584" s="59">
        <v>103.5</v>
      </c>
      <c r="N584" s="201">
        <v>44014</v>
      </c>
      <c r="O584" s="59">
        <v>114.49</v>
      </c>
      <c r="P584" s="201">
        <v>44014</v>
      </c>
      <c r="Q584" s="59">
        <v>92.5</v>
      </c>
      <c r="Y584" s="123"/>
      <c r="Z584" s="59"/>
    </row>
    <row r="585" spans="2:26" x14ac:dyDescent="0.35">
      <c r="B585" s="201">
        <v>44015</v>
      </c>
      <c r="C585" s="61">
        <v>254.49</v>
      </c>
      <c r="D585" s="201">
        <v>44015</v>
      </c>
      <c r="E585" s="61">
        <v>261.12</v>
      </c>
      <c r="F585" s="123">
        <v>44015</v>
      </c>
      <c r="G585" s="61">
        <v>100.65</v>
      </c>
      <c r="H585" s="123">
        <v>44015</v>
      </c>
      <c r="I585" s="59">
        <v>113.5</v>
      </c>
      <c r="J585" s="201">
        <v>44015</v>
      </c>
      <c r="K585" s="59">
        <v>125.5</v>
      </c>
      <c r="L585" s="201">
        <v>44015</v>
      </c>
      <c r="M585" s="59">
        <v>103.75</v>
      </c>
      <c r="N585" s="201">
        <v>44015</v>
      </c>
      <c r="O585" s="59">
        <v>114.6</v>
      </c>
      <c r="P585" s="201">
        <v>44015</v>
      </c>
      <c r="Q585" s="59">
        <v>92.83</v>
      </c>
      <c r="Y585" s="123"/>
      <c r="Z585" s="59"/>
    </row>
    <row r="586" spans="2:26" x14ac:dyDescent="0.35">
      <c r="B586" s="201">
        <v>44018</v>
      </c>
      <c r="C586" s="61">
        <v>250.73</v>
      </c>
      <c r="D586" s="201">
        <v>44018</v>
      </c>
      <c r="E586" s="61">
        <v>256.31</v>
      </c>
      <c r="F586" s="123">
        <v>44018</v>
      </c>
      <c r="G586" s="61">
        <v>101.24</v>
      </c>
      <c r="H586" s="123">
        <v>44018</v>
      </c>
      <c r="I586" s="59">
        <v>115</v>
      </c>
      <c r="J586" s="201">
        <v>44018</v>
      </c>
      <c r="K586" s="59">
        <v>125.42</v>
      </c>
      <c r="L586" s="201">
        <v>44018</v>
      </c>
      <c r="M586" s="59">
        <v>104.34</v>
      </c>
      <c r="N586" s="201">
        <v>44018</v>
      </c>
      <c r="O586" s="59">
        <v>114.03</v>
      </c>
      <c r="P586" s="201">
        <v>44018</v>
      </c>
      <c r="Q586" s="59">
        <v>93.33</v>
      </c>
      <c r="Y586" s="123"/>
      <c r="Z586" s="59"/>
    </row>
    <row r="587" spans="2:26" x14ac:dyDescent="0.35">
      <c r="B587" s="201">
        <v>44019</v>
      </c>
      <c r="C587" s="61">
        <v>250.73</v>
      </c>
      <c r="D587" s="201">
        <v>44019</v>
      </c>
      <c r="E587" s="61">
        <v>256.31</v>
      </c>
      <c r="F587" s="123">
        <v>44019</v>
      </c>
      <c r="G587" s="61">
        <v>103.01</v>
      </c>
      <c r="H587" s="123">
        <v>44019</v>
      </c>
      <c r="I587" s="59">
        <v>116.2</v>
      </c>
      <c r="J587" s="201">
        <v>44019</v>
      </c>
      <c r="K587" s="59">
        <v>125.26</v>
      </c>
      <c r="L587" s="201">
        <v>44019</v>
      </c>
      <c r="M587" s="59">
        <v>104.67</v>
      </c>
      <c r="N587" s="201">
        <v>44019</v>
      </c>
      <c r="O587" s="59">
        <v>113.86</v>
      </c>
      <c r="P587" s="201">
        <v>44019</v>
      </c>
      <c r="Q587" s="59">
        <v>93.33</v>
      </c>
      <c r="Y587" s="123"/>
      <c r="Z587" s="59"/>
    </row>
    <row r="588" spans="2:26" x14ac:dyDescent="0.35">
      <c r="B588" s="201">
        <v>44020</v>
      </c>
      <c r="C588" s="61">
        <v>250.73</v>
      </c>
      <c r="D588" s="201">
        <v>44020</v>
      </c>
      <c r="E588" s="61">
        <v>256.31</v>
      </c>
      <c r="F588" s="123">
        <v>44020</v>
      </c>
      <c r="G588" s="61">
        <v>106.5</v>
      </c>
      <c r="H588" s="123">
        <v>44020</v>
      </c>
      <c r="I588" s="59">
        <v>118.3</v>
      </c>
      <c r="J588" s="201">
        <v>44020</v>
      </c>
      <c r="K588" s="59">
        <v>125.22</v>
      </c>
      <c r="L588" s="201">
        <v>44020</v>
      </c>
      <c r="M588" s="59">
        <v>104.95</v>
      </c>
      <c r="N588" s="201">
        <v>44020</v>
      </c>
      <c r="O588" s="59">
        <v>113.36</v>
      </c>
      <c r="P588" s="201">
        <v>44020</v>
      </c>
      <c r="Q588" s="59">
        <v>93.83</v>
      </c>
      <c r="Y588" s="123"/>
      <c r="Z588" s="59"/>
    </row>
    <row r="589" spans="2:26" x14ac:dyDescent="0.35">
      <c r="B589" s="201">
        <v>44021</v>
      </c>
      <c r="C589" s="61">
        <v>250.73</v>
      </c>
      <c r="D589" s="201">
        <v>44021</v>
      </c>
      <c r="E589" s="61">
        <v>256.31</v>
      </c>
      <c r="F589" s="123">
        <v>44021</v>
      </c>
      <c r="G589" s="61">
        <v>106.32</v>
      </c>
      <c r="H589" s="123">
        <v>44021</v>
      </c>
      <c r="I589" s="59">
        <v>118.5</v>
      </c>
      <c r="J589" s="201">
        <v>44021</v>
      </c>
      <c r="K589" s="59">
        <v>124.8</v>
      </c>
      <c r="L589" s="201">
        <v>44021</v>
      </c>
      <c r="M589" s="59">
        <v>104.95</v>
      </c>
      <c r="N589" s="201">
        <v>44021</v>
      </c>
      <c r="O589" s="59">
        <v>113.03</v>
      </c>
      <c r="P589" s="201">
        <v>44021</v>
      </c>
      <c r="Q589" s="59">
        <v>93.83</v>
      </c>
      <c r="Y589" s="123"/>
      <c r="Z589" s="59"/>
    </row>
    <row r="590" spans="2:26" x14ac:dyDescent="0.35">
      <c r="B590" s="201">
        <v>44022</v>
      </c>
      <c r="C590" s="61">
        <v>248.09</v>
      </c>
      <c r="D590" s="201">
        <v>44022</v>
      </c>
      <c r="E590" s="61">
        <v>253.67</v>
      </c>
      <c r="F590" s="123">
        <v>44022</v>
      </c>
      <c r="G590" s="61">
        <v>106.32</v>
      </c>
      <c r="H590" s="123">
        <v>44022</v>
      </c>
      <c r="I590" s="59">
        <v>118.5</v>
      </c>
      <c r="J590" s="201">
        <v>44022</v>
      </c>
      <c r="K590" s="59">
        <v>124.8</v>
      </c>
      <c r="L590" s="201">
        <v>44022</v>
      </c>
      <c r="M590" s="59">
        <v>104.95</v>
      </c>
      <c r="N590" s="201">
        <v>44022</v>
      </c>
      <c r="O590" s="59">
        <v>113.03</v>
      </c>
      <c r="P590" s="201">
        <v>44022</v>
      </c>
      <c r="Q590" s="59">
        <v>93.83</v>
      </c>
      <c r="Y590" s="123"/>
      <c r="Z590" s="59"/>
    </row>
    <row r="591" spans="2:26" x14ac:dyDescent="0.35">
      <c r="B591" s="201">
        <v>44025</v>
      </c>
      <c r="C591" s="61">
        <v>248.09</v>
      </c>
      <c r="D591" s="201">
        <v>44025</v>
      </c>
      <c r="E591" s="61">
        <v>253.67</v>
      </c>
      <c r="F591" s="123">
        <v>44025</v>
      </c>
      <c r="G591" s="61">
        <v>111.09</v>
      </c>
      <c r="H591" s="123">
        <v>44025</v>
      </c>
      <c r="I591" s="59">
        <v>123</v>
      </c>
      <c r="J591" s="201">
        <v>44025</v>
      </c>
      <c r="K591" s="59">
        <v>123.11</v>
      </c>
      <c r="L591" s="201">
        <v>44025</v>
      </c>
      <c r="M591" s="59">
        <v>104.75</v>
      </c>
      <c r="N591" s="201">
        <v>44025</v>
      </c>
      <c r="O591" s="59">
        <v>112.49</v>
      </c>
      <c r="P591" s="201">
        <v>44025</v>
      </c>
      <c r="Q591" s="59">
        <v>93.66</v>
      </c>
      <c r="Y591" s="123"/>
      <c r="Z591" s="59"/>
    </row>
    <row r="592" spans="2:26" x14ac:dyDescent="0.35">
      <c r="B592" s="201">
        <v>44026</v>
      </c>
      <c r="C592" s="61">
        <v>251.51</v>
      </c>
      <c r="D592" s="201">
        <v>44026</v>
      </c>
      <c r="E592" s="61">
        <v>257.08999999999997</v>
      </c>
      <c r="F592" s="123">
        <v>44026</v>
      </c>
      <c r="G592" s="61">
        <v>112.48</v>
      </c>
      <c r="H592" s="123">
        <v>44026</v>
      </c>
      <c r="I592" s="59">
        <v>123.4</v>
      </c>
      <c r="J592" s="201">
        <v>44026</v>
      </c>
      <c r="K592" s="59">
        <v>121.57</v>
      </c>
      <c r="L592" s="201">
        <v>44026</v>
      </c>
      <c r="M592" s="59">
        <v>102</v>
      </c>
      <c r="N592" s="201">
        <v>44026</v>
      </c>
      <c r="O592" s="59">
        <v>111.11</v>
      </c>
      <c r="P592" s="201">
        <v>44026</v>
      </c>
      <c r="Q592" s="59">
        <v>92.25</v>
      </c>
      <c r="Y592" s="123"/>
      <c r="Z592" s="59"/>
    </row>
    <row r="593" spans="2:26" x14ac:dyDescent="0.35">
      <c r="B593" s="201">
        <v>44027</v>
      </c>
      <c r="C593" s="61">
        <v>252.05</v>
      </c>
      <c r="D593" s="201">
        <v>44027</v>
      </c>
      <c r="E593" s="61">
        <v>257.64</v>
      </c>
      <c r="F593" s="123">
        <v>44027</v>
      </c>
      <c r="G593" s="61">
        <v>112.3</v>
      </c>
      <c r="H593" s="123">
        <v>44027</v>
      </c>
      <c r="I593" s="59">
        <v>123.9</v>
      </c>
      <c r="J593" s="201">
        <v>44027</v>
      </c>
      <c r="K593" s="59">
        <v>120.6</v>
      </c>
      <c r="L593" s="201">
        <v>44027</v>
      </c>
      <c r="M593" s="59">
        <v>101.42</v>
      </c>
      <c r="N593" s="201">
        <v>44027</v>
      </c>
      <c r="O593" s="59">
        <v>110.85</v>
      </c>
      <c r="P593" s="201">
        <v>44027</v>
      </c>
      <c r="Q593" s="59">
        <v>91.42</v>
      </c>
      <c r="Y593" s="123"/>
      <c r="Z593" s="59"/>
    </row>
    <row r="594" spans="2:26" x14ac:dyDescent="0.35">
      <c r="B594" s="201">
        <v>44028</v>
      </c>
      <c r="C594" s="61">
        <v>253.47</v>
      </c>
      <c r="D594" s="201">
        <v>44028</v>
      </c>
      <c r="E594" s="61">
        <v>259.06</v>
      </c>
      <c r="F594" s="123">
        <v>44028</v>
      </c>
      <c r="G594" s="61">
        <v>111.62</v>
      </c>
      <c r="H594" s="123">
        <v>44028</v>
      </c>
      <c r="I594" s="59">
        <v>121.6</v>
      </c>
      <c r="J594" s="201">
        <v>44028</v>
      </c>
      <c r="K594" s="59">
        <v>117.96</v>
      </c>
      <c r="L594" s="201">
        <v>44028</v>
      </c>
      <c r="M594" s="59">
        <v>101.42</v>
      </c>
      <c r="N594" s="201">
        <v>44028</v>
      </c>
      <c r="O594" s="59">
        <v>109.22</v>
      </c>
      <c r="P594" s="201">
        <v>44028</v>
      </c>
      <c r="Q594" s="59">
        <v>91.33</v>
      </c>
      <c r="Y594" s="123"/>
      <c r="Z594" s="59"/>
    </row>
    <row r="595" spans="2:26" x14ac:dyDescent="0.35">
      <c r="B595" s="201">
        <v>44029</v>
      </c>
      <c r="C595" s="61">
        <v>255.93</v>
      </c>
      <c r="D595" s="201">
        <v>44029</v>
      </c>
      <c r="E595" s="61">
        <v>261.51</v>
      </c>
      <c r="F595" s="123">
        <v>44029</v>
      </c>
      <c r="G595" s="61">
        <v>110.31</v>
      </c>
      <c r="H595" s="123">
        <v>44029</v>
      </c>
      <c r="I595" s="59">
        <v>121.5</v>
      </c>
      <c r="J595" s="201">
        <v>44029</v>
      </c>
      <c r="K595" s="59">
        <v>117.61</v>
      </c>
      <c r="L595" s="201">
        <v>44029</v>
      </c>
      <c r="M595" s="59">
        <v>100.02</v>
      </c>
      <c r="N595" s="201">
        <v>44029</v>
      </c>
      <c r="O595" s="59">
        <v>107.5</v>
      </c>
      <c r="P595" s="201">
        <v>44029</v>
      </c>
      <c r="Q595" s="59">
        <v>89.09</v>
      </c>
      <c r="Y595" s="123"/>
      <c r="Z595" s="59"/>
    </row>
    <row r="596" spans="2:26" x14ac:dyDescent="0.35">
      <c r="B596" s="201">
        <v>44032</v>
      </c>
      <c r="C596" s="61">
        <v>260.13</v>
      </c>
      <c r="D596" s="201">
        <v>44032</v>
      </c>
      <c r="E596" s="61">
        <v>265.72000000000003</v>
      </c>
      <c r="F596" s="123">
        <v>44032</v>
      </c>
      <c r="G596" s="61">
        <v>109.54</v>
      </c>
      <c r="H596" s="123">
        <v>44032</v>
      </c>
      <c r="I596" s="59">
        <v>121.2</v>
      </c>
      <c r="J596" s="201">
        <v>44032</v>
      </c>
      <c r="K596" s="59">
        <v>118.56</v>
      </c>
      <c r="L596" s="201">
        <v>44032</v>
      </c>
      <c r="M596" s="59">
        <v>100.5</v>
      </c>
      <c r="N596" s="201">
        <v>44032</v>
      </c>
      <c r="O596" s="59">
        <v>108.35</v>
      </c>
      <c r="P596" s="201">
        <v>44032</v>
      </c>
      <c r="Q596" s="59">
        <v>89.09</v>
      </c>
      <c r="Y596" s="123"/>
      <c r="Z596" s="59"/>
    </row>
    <row r="597" spans="2:26" x14ac:dyDescent="0.35">
      <c r="B597" s="201">
        <v>44033</v>
      </c>
      <c r="C597" s="61">
        <v>260.13</v>
      </c>
      <c r="D597" s="201">
        <v>44033</v>
      </c>
      <c r="E597" s="61">
        <v>265.72000000000003</v>
      </c>
      <c r="F597" s="123">
        <v>44033</v>
      </c>
      <c r="G597" s="61">
        <v>111.43</v>
      </c>
      <c r="H597" s="123">
        <v>44033</v>
      </c>
      <c r="I597" s="59">
        <v>121.8</v>
      </c>
      <c r="J597" s="201">
        <v>44033</v>
      </c>
      <c r="K597" s="59">
        <v>119.47</v>
      </c>
      <c r="L597" s="201">
        <v>44033</v>
      </c>
      <c r="M597" s="59">
        <v>100.5</v>
      </c>
      <c r="N597" s="201">
        <v>44033</v>
      </c>
      <c r="O597" s="59">
        <v>108.26</v>
      </c>
      <c r="P597" s="201">
        <v>44033</v>
      </c>
      <c r="Q597" s="59">
        <v>88.51</v>
      </c>
      <c r="Y597" s="123"/>
      <c r="Z597" s="59"/>
    </row>
    <row r="598" spans="2:26" x14ac:dyDescent="0.35">
      <c r="B598" s="201">
        <v>44034</v>
      </c>
      <c r="C598" s="61">
        <v>262.33999999999997</v>
      </c>
      <c r="D598" s="201">
        <v>44034</v>
      </c>
      <c r="E598" s="61">
        <v>267.92</v>
      </c>
      <c r="F598" s="123">
        <v>44034</v>
      </c>
      <c r="G598" s="61">
        <v>110.95</v>
      </c>
      <c r="H598" s="123">
        <v>44034</v>
      </c>
      <c r="I598" s="59">
        <v>121.4</v>
      </c>
      <c r="J598" s="201">
        <v>44034</v>
      </c>
      <c r="K598" s="59">
        <v>119.23</v>
      </c>
      <c r="L598" s="201">
        <v>44034</v>
      </c>
      <c r="M598" s="59">
        <v>100.5</v>
      </c>
      <c r="N598" s="201">
        <v>44034</v>
      </c>
      <c r="O598" s="59">
        <v>109.93</v>
      </c>
      <c r="P598" s="201">
        <v>44034</v>
      </c>
      <c r="Q598" s="59">
        <v>88.59</v>
      </c>
      <c r="Y598" s="123"/>
      <c r="Z598" s="59"/>
    </row>
    <row r="599" spans="2:26" x14ac:dyDescent="0.35">
      <c r="B599" s="201">
        <v>44035</v>
      </c>
      <c r="C599" s="61">
        <v>265.66000000000003</v>
      </c>
      <c r="D599" s="201">
        <v>44035</v>
      </c>
      <c r="E599" s="61">
        <v>271.24</v>
      </c>
      <c r="F599" s="123">
        <v>44035</v>
      </c>
      <c r="G599" s="61">
        <v>110.12</v>
      </c>
      <c r="H599" s="123">
        <v>44035</v>
      </c>
      <c r="I599" s="59">
        <v>121.4</v>
      </c>
      <c r="J599" s="201">
        <v>44035</v>
      </c>
      <c r="K599" s="59">
        <v>118.69</v>
      </c>
      <c r="L599" s="201">
        <v>44035</v>
      </c>
      <c r="M599" s="59">
        <v>100.27</v>
      </c>
      <c r="N599" s="201">
        <v>44035</v>
      </c>
      <c r="O599" s="59">
        <v>109.02</v>
      </c>
      <c r="P599" s="201">
        <v>44035</v>
      </c>
      <c r="Q599" s="59">
        <v>88.09</v>
      </c>
      <c r="Y599" s="123"/>
      <c r="Z599" s="59"/>
    </row>
    <row r="600" spans="2:26" x14ac:dyDescent="0.35">
      <c r="B600" s="201">
        <v>44036</v>
      </c>
      <c r="C600" s="61">
        <v>265.66000000000003</v>
      </c>
      <c r="D600" s="201">
        <v>44036</v>
      </c>
      <c r="E600" s="61">
        <v>271.24</v>
      </c>
      <c r="F600" s="123">
        <v>44036</v>
      </c>
      <c r="G600" s="61">
        <v>109.39</v>
      </c>
      <c r="H600" s="123">
        <v>44036</v>
      </c>
      <c r="I600" s="59">
        <v>120.8</v>
      </c>
      <c r="J600" s="201">
        <v>44036</v>
      </c>
      <c r="K600" s="59">
        <v>119.39</v>
      </c>
      <c r="L600" s="201">
        <v>44036</v>
      </c>
      <c r="M600" s="59">
        <v>100.25</v>
      </c>
      <c r="N600" s="201">
        <v>44036</v>
      </c>
      <c r="O600" s="59">
        <v>108.22</v>
      </c>
      <c r="P600" s="201">
        <v>44036</v>
      </c>
      <c r="Q600" s="59">
        <v>88.09</v>
      </c>
      <c r="Y600" s="123"/>
      <c r="Z600" s="59"/>
    </row>
    <row r="601" spans="2:26" x14ac:dyDescent="0.35">
      <c r="B601" s="201">
        <v>44039</v>
      </c>
      <c r="C601" s="61">
        <v>264.42</v>
      </c>
      <c r="D601" s="201">
        <v>44039</v>
      </c>
      <c r="E601" s="61">
        <v>270.01</v>
      </c>
      <c r="F601" s="123">
        <v>44039</v>
      </c>
      <c r="G601" s="61">
        <v>107.68</v>
      </c>
      <c r="H601" s="123">
        <v>44039</v>
      </c>
      <c r="I601" s="59">
        <v>119.4</v>
      </c>
      <c r="J601" s="201">
        <v>44039</v>
      </c>
      <c r="K601" s="59">
        <v>118.82</v>
      </c>
      <c r="L601" s="201">
        <v>44039</v>
      </c>
      <c r="M601" s="59">
        <v>100.25</v>
      </c>
      <c r="N601" s="201">
        <v>44039</v>
      </c>
      <c r="O601" s="59">
        <v>109.38</v>
      </c>
      <c r="P601" s="201">
        <v>44039</v>
      </c>
      <c r="Q601" s="59">
        <v>88.17</v>
      </c>
      <c r="Y601" s="123"/>
      <c r="Z601" s="59"/>
    </row>
    <row r="602" spans="2:26" x14ac:dyDescent="0.35">
      <c r="B602" s="201">
        <v>44040</v>
      </c>
      <c r="C602" s="61">
        <v>264.42</v>
      </c>
      <c r="D602" s="201">
        <v>44040</v>
      </c>
      <c r="E602" s="61">
        <v>270.01</v>
      </c>
      <c r="F602" s="123">
        <v>44040</v>
      </c>
      <c r="G602" s="61">
        <v>106.66</v>
      </c>
      <c r="H602" s="123">
        <v>44040</v>
      </c>
      <c r="I602" s="59">
        <v>119.4</v>
      </c>
      <c r="J602" s="201">
        <v>44040</v>
      </c>
      <c r="K602" s="59">
        <v>118.79</v>
      </c>
      <c r="L602" s="201">
        <v>44040</v>
      </c>
      <c r="M602" s="59">
        <v>100.25</v>
      </c>
      <c r="N602" s="201">
        <v>44040</v>
      </c>
      <c r="O602" s="59">
        <v>109.26</v>
      </c>
      <c r="P602" s="201">
        <v>44040</v>
      </c>
      <c r="Q602" s="59">
        <v>88.34</v>
      </c>
      <c r="Y602" s="123"/>
      <c r="Z602" s="59"/>
    </row>
    <row r="603" spans="2:26" x14ac:dyDescent="0.35">
      <c r="B603" s="201">
        <v>44041</v>
      </c>
      <c r="C603" s="61">
        <v>270.82</v>
      </c>
      <c r="D603" s="201">
        <v>44041</v>
      </c>
      <c r="E603" s="61">
        <v>276.41000000000003</v>
      </c>
      <c r="F603" s="123">
        <v>44041</v>
      </c>
      <c r="G603" s="61">
        <v>110.57</v>
      </c>
      <c r="H603" s="123">
        <v>44041</v>
      </c>
      <c r="I603" s="59">
        <v>122.5</v>
      </c>
      <c r="J603" s="201">
        <v>44041</v>
      </c>
      <c r="K603" s="59">
        <v>118.88</v>
      </c>
      <c r="L603" s="201">
        <v>44041</v>
      </c>
      <c r="M603" s="59">
        <v>100.17</v>
      </c>
      <c r="N603" s="201">
        <v>44041</v>
      </c>
      <c r="O603" s="59">
        <v>108.6</v>
      </c>
      <c r="P603" s="201">
        <v>44041</v>
      </c>
      <c r="Q603" s="59">
        <v>89.34</v>
      </c>
      <c r="Y603" s="123"/>
      <c r="Z603" s="59"/>
    </row>
    <row r="604" spans="2:26" x14ac:dyDescent="0.35">
      <c r="B604" s="201">
        <v>44042</v>
      </c>
      <c r="C604" s="61">
        <v>272.08999999999997</v>
      </c>
      <c r="D604" s="201">
        <v>44042</v>
      </c>
      <c r="E604" s="61">
        <v>277.68</v>
      </c>
      <c r="F604" s="123">
        <v>44042</v>
      </c>
      <c r="G604" s="61">
        <v>110.58</v>
      </c>
      <c r="H604" s="123">
        <v>44042</v>
      </c>
      <c r="I604" s="59">
        <v>122.3</v>
      </c>
      <c r="J604" s="201">
        <v>44042</v>
      </c>
      <c r="K604" s="59">
        <v>118.81</v>
      </c>
      <c r="L604" s="201">
        <v>44042</v>
      </c>
      <c r="M604" s="59">
        <v>100.17</v>
      </c>
      <c r="N604" s="201">
        <v>44042</v>
      </c>
      <c r="O604" s="59">
        <v>108.49</v>
      </c>
      <c r="P604" s="201">
        <v>44042</v>
      </c>
      <c r="Q604" s="59">
        <v>89.09</v>
      </c>
      <c r="Y604" s="123"/>
      <c r="Z604" s="59"/>
    </row>
    <row r="605" spans="2:26" x14ac:dyDescent="0.35">
      <c r="B605" s="201">
        <v>44043</v>
      </c>
      <c r="C605" s="61">
        <v>272.08999999999997</v>
      </c>
      <c r="D605" s="201">
        <v>44043</v>
      </c>
      <c r="E605" s="61">
        <v>277.68</v>
      </c>
      <c r="F605" s="123">
        <v>44043</v>
      </c>
      <c r="G605" s="61">
        <v>110.58</v>
      </c>
      <c r="H605" s="123">
        <v>44043</v>
      </c>
      <c r="I605" s="59">
        <v>122.3</v>
      </c>
      <c r="J605" s="201">
        <v>44043</v>
      </c>
      <c r="K605" s="59">
        <v>118.81</v>
      </c>
      <c r="L605" s="201">
        <v>44043</v>
      </c>
      <c r="M605" s="59">
        <v>100.17</v>
      </c>
      <c r="N605" s="201">
        <v>44043</v>
      </c>
      <c r="O605" s="59">
        <v>108.49</v>
      </c>
      <c r="P605" s="201">
        <v>44043</v>
      </c>
      <c r="Q605" s="59">
        <v>89.09</v>
      </c>
      <c r="Y605" s="123"/>
      <c r="Z605" s="59"/>
    </row>
    <row r="606" spans="2:26" x14ac:dyDescent="0.35">
      <c r="B606" s="201">
        <v>44046</v>
      </c>
      <c r="C606" s="61">
        <v>272.08999999999997</v>
      </c>
      <c r="D606" s="201">
        <v>44046</v>
      </c>
      <c r="E606" s="61">
        <v>277.68</v>
      </c>
      <c r="F606" s="123">
        <v>44046</v>
      </c>
      <c r="G606" s="61">
        <v>116.03</v>
      </c>
      <c r="H606" s="123">
        <v>44046</v>
      </c>
      <c r="I606" s="59">
        <v>126.3</v>
      </c>
      <c r="J606" s="201">
        <v>44046</v>
      </c>
      <c r="K606" s="59">
        <v>118.65</v>
      </c>
      <c r="L606" s="201">
        <v>44046</v>
      </c>
      <c r="M606" s="59">
        <v>99.71</v>
      </c>
      <c r="N606" s="201">
        <v>44046</v>
      </c>
      <c r="O606" s="59">
        <v>108.36</v>
      </c>
      <c r="P606" s="201">
        <v>44046</v>
      </c>
      <c r="Q606" s="59">
        <v>89.78</v>
      </c>
      <c r="Y606" s="123"/>
      <c r="Z606" s="59"/>
    </row>
    <row r="607" spans="2:26" x14ac:dyDescent="0.35">
      <c r="B607" s="201">
        <v>44047</v>
      </c>
      <c r="C607" s="61">
        <v>273.67</v>
      </c>
      <c r="D607" s="201">
        <v>44047</v>
      </c>
      <c r="E607" s="61">
        <v>281.33</v>
      </c>
      <c r="F607" s="123">
        <v>44047</v>
      </c>
      <c r="G607" s="61">
        <v>117.88</v>
      </c>
      <c r="H607" s="123">
        <v>44047</v>
      </c>
      <c r="I607" s="59">
        <v>126.9</v>
      </c>
      <c r="J607" s="201">
        <v>44047</v>
      </c>
      <c r="K607" s="59">
        <v>116.38</v>
      </c>
      <c r="L607" s="201">
        <v>44047</v>
      </c>
      <c r="M607" s="59">
        <v>98.96</v>
      </c>
      <c r="N607" s="201">
        <v>44047</v>
      </c>
      <c r="O607" s="59">
        <v>106.4</v>
      </c>
      <c r="P607" s="201">
        <v>44047</v>
      </c>
      <c r="Q607" s="59">
        <v>88.84</v>
      </c>
      <c r="Y607" s="123"/>
      <c r="Z607" s="59"/>
    </row>
    <row r="608" spans="2:26" x14ac:dyDescent="0.35">
      <c r="B608" s="201">
        <v>44048</v>
      </c>
      <c r="C608" s="61">
        <v>273.23</v>
      </c>
      <c r="D608" s="201">
        <v>44048</v>
      </c>
      <c r="E608" s="61">
        <v>280.89</v>
      </c>
      <c r="F608" s="123">
        <v>44048</v>
      </c>
      <c r="G608" s="61">
        <v>118.1</v>
      </c>
      <c r="H608" s="123">
        <v>44048</v>
      </c>
      <c r="I608" s="59">
        <v>127.1</v>
      </c>
      <c r="J608" s="201">
        <v>44048</v>
      </c>
      <c r="K608" s="59">
        <v>116.3</v>
      </c>
      <c r="L608" s="201">
        <v>44048</v>
      </c>
      <c r="M608" s="59">
        <v>98.96</v>
      </c>
      <c r="N608" s="201">
        <v>44048</v>
      </c>
      <c r="O608" s="59">
        <v>106.01</v>
      </c>
      <c r="P608" s="201">
        <v>44048</v>
      </c>
      <c r="Q608" s="59">
        <v>88.77</v>
      </c>
      <c r="Y608" s="123"/>
      <c r="Z608" s="59"/>
    </row>
    <row r="609" spans="2:26" x14ac:dyDescent="0.35">
      <c r="B609" s="201">
        <v>44049</v>
      </c>
      <c r="C609" s="61">
        <v>277.16000000000003</v>
      </c>
      <c r="D609" s="201">
        <v>44049</v>
      </c>
      <c r="E609" s="61">
        <v>284.82</v>
      </c>
      <c r="F609" s="123">
        <v>44049</v>
      </c>
      <c r="G609" s="61">
        <v>121.27</v>
      </c>
      <c r="H609" s="123">
        <v>44049</v>
      </c>
      <c r="I609" s="59">
        <v>128.4</v>
      </c>
      <c r="J609" s="201">
        <v>44049</v>
      </c>
      <c r="K609" s="59">
        <v>116.38</v>
      </c>
      <c r="L609" s="201">
        <v>44049</v>
      </c>
      <c r="M609" s="59">
        <v>98.96</v>
      </c>
      <c r="N609" s="201">
        <v>44049</v>
      </c>
      <c r="O609" s="59">
        <v>105.91</v>
      </c>
      <c r="P609" s="201">
        <v>44049</v>
      </c>
      <c r="Q609" s="59">
        <v>88.02</v>
      </c>
      <c r="Y609" s="123"/>
      <c r="Z609" s="59"/>
    </row>
    <row r="610" spans="2:26" x14ac:dyDescent="0.35">
      <c r="B610" s="201">
        <v>44050</v>
      </c>
      <c r="C610" s="61">
        <v>277.73</v>
      </c>
      <c r="D610" s="201">
        <v>44050</v>
      </c>
      <c r="E610" s="61">
        <v>285.39</v>
      </c>
      <c r="F610" s="123">
        <v>44050</v>
      </c>
      <c r="G610" s="61">
        <v>119.21</v>
      </c>
      <c r="H610" s="123">
        <v>44050</v>
      </c>
      <c r="I610" s="59">
        <v>126.9</v>
      </c>
      <c r="J610" s="201">
        <v>44050</v>
      </c>
      <c r="K610" s="59">
        <v>115.88</v>
      </c>
      <c r="L610" s="201">
        <v>44050</v>
      </c>
      <c r="M610" s="59">
        <v>98.96</v>
      </c>
      <c r="N610" s="201">
        <v>44050</v>
      </c>
      <c r="O610" s="59">
        <v>104.56</v>
      </c>
      <c r="P610" s="201">
        <v>44050</v>
      </c>
      <c r="Q610" s="59">
        <v>88.02</v>
      </c>
      <c r="Y610" s="123"/>
      <c r="Z610" s="59"/>
    </row>
    <row r="611" spans="2:26" x14ac:dyDescent="0.35">
      <c r="B611" s="201">
        <v>44053</v>
      </c>
      <c r="C611" s="61">
        <v>276.12</v>
      </c>
      <c r="D611" s="201">
        <v>44053</v>
      </c>
      <c r="E611" s="61">
        <v>283.77999999999997</v>
      </c>
      <c r="F611" s="123">
        <v>44053</v>
      </c>
      <c r="G611" s="61">
        <v>119.21</v>
      </c>
      <c r="H611" s="123">
        <v>44053</v>
      </c>
      <c r="I611" s="59">
        <v>126.9</v>
      </c>
      <c r="J611" s="201">
        <v>44053</v>
      </c>
      <c r="K611" s="59">
        <v>115.88</v>
      </c>
      <c r="L611" s="201">
        <v>44053</v>
      </c>
      <c r="M611" s="59">
        <v>98.96</v>
      </c>
      <c r="N611" s="201">
        <v>44053</v>
      </c>
      <c r="O611" s="59">
        <v>104.56</v>
      </c>
      <c r="P611" s="201">
        <v>44053</v>
      </c>
      <c r="Q611" s="59">
        <v>88.02</v>
      </c>
      <c r="Y611" s="123"/>
      <c r="Z611" s="59"/>
    </row>
    <row r="612" spans="2:26" x14ac:dyDescent="0.35">
      <c r="B612" s="201">
        <v>44054</v>
      </c>
      <c r="C612" s="61">
        <v>276.12</v>
      </c>
      <c r="D612" s="201">
        <v>44054</v>
      </c>
      <c r="E612" s="61">
        <v>283.77999999999997</v>
      </c>
      <c r="F612" s="123">
        <v>44054</v>
      </c>
      <c r="G612" s="61">
        <v>121.09</v>
      </c>
      <c r="H612" s="123">
        <v>44054</v>
      </c>
      <c r="I612" s="59">
        <v>128.1</v>
      </c>
      <c r="J612" s="201">
        <v>44054</v>
      </c>
      <c r="K612" s="59">
        <v>115.84</v>
      </c>
      <c r="L612" s="201">
        <v>44054</v>
      </c>
      <c r="M612" s="59">
        <v>98.96</v>
      </c>
      <c r="N612" s="201">
        <v>44054</v>
      </c>
      <c r="O612" s="59">
        <v>104.51</v>
      </c>
      <c r="P612" s="201">
        <v>44054</v>
      </c>
      <c r="Q612" s="59">
        <v>87.02</v>
      </c>
      <c r="Y612" s="123"/>
      <c r="Z612" s="59"/>
    </row>
    <row r="613" spans="2:26" x14ac:dyDescent="0.35">
      <c r="B613" s="201">
        <v>44055</v>
      </c>
      <c r="C613" s="61">
        <v>276.12</v>
      </c>
      <c r="D613" s="201">
        <v>44055</v>
      </c>
      <c r="E613" s="61">
        <v>283.77999999999997</v>
      </c>
      <c r="F613" s="123">
        <v>44055</v>
      </c>
      <c r="G613" s="61">
        <v>121.51</v>
      </c>
      <c r="H613" s="123">
        <v>44055</v>
      </c>
      <c r="I613" s="59">
        <v>128.4</v>
      </c>
      <c r="J613" s="201">
        <v>44055</v>
      </c>
      <c r="K613" s="59">
        <v>115.86</v>
      </c>
      <c r="L613" s="201">
        <v>44055</v>
      </c>
      <c r="M613" s="59">
        <v>98.96</v>
      </c>
      <c r="N613" s="201">
        <v>44055</v>
      </c>
      <c r="O613" s="59">
        <v>104.42</v>
      </c>
      <c r="P613" s="201">
        <v>44055</v>
      </c>
      <c r="Q613" s="59">
        <v>87.15</v>
      </c>
      <c r="Y613" s="123"/>
      <c r="Z613" s="59"/>
    </row>
    <row r="614" spans="2:26" x14ac:dyDescent="0.35">
      <c r="B614" s="201">
        <v>44056</v>
      </c>
      <c r="C614" s="61">
        <v>276.12</v>
      </c>
      <c r="D614" s="201">
        <v>44056</v>
      </c>
      <c r="E614" s="61">
        <v>283.77999999999997</v>
      </c>
      <c r="F614" s="123">
        <v>44056</v>
      </c>
      <c r="G614" s="61">
        <v>121.38</v>
      </c>
      <c r="H614" s="123">
        <v>44056</v>
      </c>
      <c r="I614" s="59">
        <v>128.5</v>
      </c>
      <c r="J614" s="201">
        <v>44056</v>
      </c>
      <c r="K614" s="59">
        <v>114.87</v>
      </c>
      <c r="L614" s="201">
        <v>44056</v>
      </c>
      <c r="M614" s="59">
        <v>98.71</v>
      </c>
      <c r="N614" s="201">
        <v>44056</v>
      </c>
      <c r="O614" s="59">
        <v>104.99</v>
      </c>
      <c r="P614" s="201">
        <v>44056</v>
      </c>
      <c r="Q614" s="59">
        <v>85.02</v>
      </c>
      <c r="Y614" s="123"/>
      <c r="Z614" s="59"/>
    </row>
    <row r="615" spans="2:26" x14ac:dyDescent="0.35">
      <c r="B615" s="201">
        <v>44057</v>
      </c>
      <c r="C615" s="61">
        <v>276.12</v>
      </c>
      <c r="D615" s="201">
        <v>44057</v>
      </c>
      <c r="E615" s="61">
        <v>283.77999999999997</v>
      </c>
      <c r="F615" s="123">
        <v>44057</v>
      </c>
      <c r="G615" s="61">
        <v>122.44</v>
      </c>
      <c r="H615" s="123">
        <v>44057</v>
      </c>
      <c r="I615" s="59">
        <v>128.6</v>
      </c>
      <c r="J615" s="201">
        <v>44057</v>
      </c>
      <c r="K615" s="59">
        <v>115.09</v>
      </c>
      <c r="L615" s="201">
        <v>44057</v>
      </c>
      <c r="M615" s="59">
        <v>98.29</v>
      </c>
      <c r="N615" s="201">
        <v>44057</v>
      </c>
      <c r="O615" s="59">
        <v>104.84</v>
      </c>
      <c r="P615" s="201">
        <v>44057</v>
      </c>
      <c r="Q615" s="59">
        <v>85.02</v>
      </c>
      <c r="Y615" s="123"/>
      <c r="Z615" s="59"/>
    </row>
    <row r="616" spans="2:26" x14ac:dyDescent="0.35">
      <c r="B616" s="201">
        <v>44060</v>
      </c>
      <c r="C616" s="61">
        <v>276.20999999999998</v>
      </c>
      <c r="D616" s="201">
        <v>44060</v>
      </c>
      <c r="E616" s="61">
        <v>283.87</v>
      </c>
      <c r="F616" s="123">
        <v>44060</v>
      </c>
      <c r="G616" s="61">
        <v>121.94</v>
      </c>
      <c r="H616" s="123">
        <v>44060</v>
      </c>
      <c r="I616" s="59">
        <v>128.5</v>
      </c>
      <c r="J616" s="201">
        <v>44060</v>
      </c>
      <c r="K616" s="59">
        <v>115.02</v>
      </c>
      <c r="L616" s="201">
        <v>44060</v>
      </c>
      <c r="M616" s="59">
        <v>98.29</v>
      </c>
      <c r="N616" s="201">
        <v>44060</v>
      </c>
      <c r="O616" s="59">
        <v>103.55</v>
      </c>
      <c r="P616" s="201">
        <v>44060</v>
      </c>
      <c r="Q616" s="59">
        <v>85.02</v>
      </c>
      <c r="Y616" s="123"/>
      <c r="Z616" s="59"/>
    </row>
    <row r="617" spans="2:26" x14ac:dyDescent="0.35">
      <c r="B617" s="201">
        <v>44061</v>
      </c>
      <c r="C617" s="61">
        <v>276.20999999999998</v>
      </c>
      <c r="D617" s="201">
        <v>44061</v>
      </c>
      <c r="E617" s="61">
        <v>283.87</v>
      </c>
      <c r="F617" s="123">
        <v>44061</v>
      </c>
      <c r="G617" s="61">
        <v>128.57</v>
      </c>
      <c r="H617" s="123">
        <v>44061</v>
      </c>
      <c r="I617" s="59">
        <v>134.80000000000001</v>
      </c>
      <c r="J617" s="201">
        <v>44061</v>
      </c>
      <c r="K617" s="59">
        <v>115.07</v>
      </c>
      <c r="L617" s="201">
        <v>44061</v>
      </c>
      <c r="M617" s="59">
        <v>98.29</v>
      </c>
      <c r="N617" s="201">
        <v>44061</v>
      </c>
      <c r="O617" s="59">
        <v>103.49</v>
      </c>
      <c r="P617" s="201">
        <v>44061</v>
      </c>
      <c r="Q617" s="59">
        <v>85.02</v>
      </c>
      <c r="Y617" s="123"/>
      <c r="Z617" s="59"/>
    </row>
    <row r="618" spans="2:26" x14ac:dyDescent="0.35">
      <c r="B618" s="201">
        <v>44062</v>
      </c>
      <c r="C618" s="61">
        <v>276.20999999999998</v>
      </c>
      <c r="D618" s="201">
        <v>44062</v>
      </c>
      <c r="E618" s="61">
        <v>283.87</v>
      </c>
      <c r="F618" s="123">
        <v>44062</v>
      </c>
      <c r="G618" s="61">
        <v>129.09</v>
      </c>
      <c r="H618" s="123">
        <v>44062</v>
      </c>
      <c r="I618" s="59">
        <v>136.69999999999999</v>
      </c>
      <c r="J618" s="201">
        <v>44062</v>
      </c>
      <c r="K618" s="59">
        <v>114.57</v>
      </c>
      <c r="L618" s="201">
        <v>44062</v>
      </c>
      <c r="M618" s="59">
        <v>98.29</v>
      </c>
      <c r="N618" s="201">
        <v>44062</v>
      </c>
      <c r="O618" s="59">
        <v>103.56</v>
      </c>
      <c r="P618" s="201">
        <v>44062</v>
      </c>
      <c r="Q618" s="59">
        <v>85.02</v>
      </c>
      <c r="Y618" s="123"/>
      <c r="Z618" s="59"/>
    </row>
    <row r="619" spans="2:26" x14ac:dyDescent="0.35">
      <c r="B619" s="201">
        <v>44063</v>
      </c>
      <c r="C619" s="61">
        <v>274.13</v>
      </c>
      <c r="D619" s="201">
        <v>44063</v>
      </c>
      <c r="E619" s="61">
        <v>281.79000000000002</v>
      </c>
      <c r="F619" s="123">
        <v>44063</v>
      </c>
      <c r="G619" s="61">
        <v>129.32</v>
      </c>
      <c r="H619" s="123">
        <v>44063</v>
      </c>
      <c r="I619" s="59">
        <v>136.69999999999999</v>
      </c>
      <c r="J619" s="201">
        <v>44063</v>
      </c>
      <c r="K619" s="59">
        <v>114.6</v>
      </c>
      <c r="L619" s="201">
        <v>44063</v>
      </c>
      <c r="M619" s="59">
        <v>98.29</v>
      </c>
      <c r="N619" s="201">
        <v>44063</v>
      </c>
      <c r="O619" s="59">
        <v>104.17</v>
      </c>
      <c r="P619" s="201">
        <v>44063</v>
      </c>
      <c r="Q619" s="59">
        <v>85.02</v>
      </c>
      <c r="Y619" s="123"/>
      <c r="Z619" s="59"/>
    </row>
    <row r="620" spans="2:26" x14ac:dyDescent="0.35">
      <c r="B620" s="201">
        <v>44064</v>
      </c>
      <c r="C620" s="61">
        <v>274.13</v>
      </c>
      <c r="D620" s="201">
        <v>44064</v>
      </c>
      <c r="E620" s="61">
        <v>281.79000000000002</v>
      </c>
      <c r="F620" s="123">
        <v>44064</v>
      </c>
      <c r="G620" s="61">
        <v>127.38</v>
      </c>
      <c r="H620" s="123">
        <v>44064</v>
      </c>
      <c r="I620" s="59">
        <v>135.5</v>
      </c>
      <c r="J620" s="201">
        <v>44064</v>
      </c>
      <c r="K620" s="59">
        <v>114.63</v>
      </c>
      <c r="L620" s="201">
        <v>44064</v>
      </c>
      <c r="M620" s="59">
        <v>98.29</v>
      </c>
      <c r="N620" s="201">
        <v>44064</v>
      </c>
      <c r="O620" s="59">
        <v>104.71</v>
      </c>
      <c r="P620" s="201">
        <v>44064</v>
      </c>
      <c r="Q620" s="59">
        <v>85.19</v>
      </c>
      <c r="Y620" s="123"/>
      <c r="Z620" s="59"/>
    </row>
    <row r="621" spans="2:26" x14ac:dyDescent="0.35">
      <c r="B621" s="201">
        <v>44067</v>
      </c>
      <c r="C621" s="61">
        <v>274.13</v>
      </c>
      <c r="D621" s="201">
        <v>44067</v>
      </c>
      <c r="E621" s="61">
        <v>281.79000000000002</v>
      </c>
      <c r="F621" s="123">
        <v>44067</v>
      </c>
      <c r="G621" s="61">
        <v>125.23</v>
      </c>
      <c r="H621" s="123">
        <v>44067</v>
      </c>
      <c r="I621" s="59">
        <v>133.6</v>
      </c>
      <c r="J621" s="201">
        <v>44067</v>
      </c>
      <c r="K621" s="59">
        <v>114.63</v>
      </c>
      <c r="L621" s="201">
        <v>44067</v>
      </c>
      <c r="M621" s="59">
        <v>98.29</v>
      </c>
      <c r="N621" s="201">
        <v>44067</v>
      </c>
      <c r="O621" s="59">
        <v>104.09</v>
      </c>
      <c r="P621" s="201">
        <v>44067</v>
      </c>
      <c r="Q621" s="59">
        <v>85.19</v>
      </c>
      <c r="Y621" s="123"/>
      <c r="Z621" s="59"/>
    </row>
    <row r="622" spans="2:26" x14ac:dyDescent="0.35">
      <c r="B622" s="201">
        <v>44068</v>
      </c>
      <c r="C622" s="61">
        <v>276.05</v>
      </c>
      <c r="D622" s="201">
        <v>44068</v>
      </c>
      <c r="E622" s="61">
        <v>283.70999999999998</v>
      </c>
      <c r="F622" s="123">
        <v>44068</v>
      </c>
      <c r="G622" s="61">
        <v>122.99</v>
      </c>
      <c r="H622" s="123">
        <v>44068</v>
      </c>
      <c r="I622" s="59">
        <v>131.5</v>
      </c>
      <c r="J622" s="201">
        <v>44068</v>
      </c>
      <c r="K622" s="59">
        <v>114.64</v>
      </c>
      <c r="L622" s="201">
        <v>44068</v>
      </c>
      <c r="M622" s="59">
        <v>98.29</v>
      </c>
      <c r="N622" s="201">
        <v>44068</v>
      </c>
      <c r="O622" s="59">
        <v>104.41</v>
      </c>
      <c r="P622" s="201">
        <v>44068</v>
      </c>
      <c r="Q622" s="59">
        <v>85.19</v>
      </c>
      <c r="Y622" s="123"/>
      <c r="Z622" s="59"/>
    </row>
    <row r="623" spans="2:26" x14ac:dyDescent="0.35">
      <c r="B623" s="201">
        <v>44069</v>
      </c>
      <c r="C623" s="61">
        <v>280.14999999999998</v>
      </c>
      <c r="D623" s="201">
        <v>44069</v>
      </c>
      <c r="E623" s="61">
        <v>287.82</v>
      </c>
      <c r="F623" s="123">
        <v>44069</v>
      </c>
      <c r="G623" s="61">
        <v>124.2</v>
      </c>
      <c r="H623" s="123">
        <v>44069</v>
      </c>
      <c r="I623" s="59">
        <v>135.80000000000001</v>
      </c>
      <c r="J623" s="201">
        <v>44069</v>
      </c>
      <c r="K623" s="59">
        <v>114.77</v>
      </c>
      <c r="L623" s="201">
        <v>44069</v>
      </c>
      <c r="M623" s="59">
        <v>98.29</v>
      </c>
      <c r="N623" s="201">
        <v>44069</v>
      </c>
      <c r="O623" s="59">
        <v>105.91</v>
      </c>
      <c r="P623" s="201">
        <v>44069</v>
      </c>
      <c r="Q623" s="59">
        <v>85.52</v>
      </c>
      <c r="Y623" s="123"/>
      <c r="Z623" s="59"/>
    </row>
    <row r="624" spans="2:26" x14ac:dyDescent="0.35">
      <c r="B624" s="201">
        <v>44070</v>
      </c>
      <c r="C624" s="61">
        <v>280.14999999999998</v>
      </c>
      <c r="D624" s="201">
        <v>44070</v>
      </c>
      <c r="E624" s="61">
        <v>287.82</v>
      </c>
      <c r="F624" s="123">
        <v>44070</v>
      </c>
      <c r="G624" s="61">
        <v>122.22</v>
      </c>
      <c r="H624" s="123">
        <v>44070</v>
      </c>
      <c r="I624" s="59">
        <v>133.4</v>
      </c>
      <c r="J624" s="201">
        <v>44070</v>
      </c>
      <c r="K624" s="59">
        <v>114.7</v>
      </c>
      <c r="L624" s="201">
        <v>44070</v>
      </c>
      <c r="M624" s="59">
        <v>98.29</v>
      </c>
      <c r="N624" s="201">
        <v>44070</v>
      </c>
      <c r="O624" s="59">
        <v>105.92</v>
      </c>
      <c r="P624" s="201">
        <v>44070</v>
      </c>
      <c r="Q624" s="59">
        <v>85.52</v>
      </c>
      <c r="Y624" s="123"/>
      <c r="Z624" s="59"/>
    </row>
    <row r="625" spans="2:26" x14ac:dyDescent="0.35">
      <c r="B625" s="201">
        <v>44071</v>
      </c>
      <c r="C625" s="61">
        <v>280.14999999999998</v>
      </c>
      <c r="D625" s="201">
        <v>44071</v>
      </c>
      <c r="E625" s="61">
        <v>287.82</v>
      </c>
      <c r="F625" s="123">
        <v>44071</v>
      </c>
      <c r="G625" s="61">
        <v>124.37</v>
      </c>
      <c r="H625" s="123">
        <v>44071</v>
      </c>
      <c r="I625" s="59">
        <v>135.80000000000001</v>
      </c>
      <c r="J625" s="201">
        <v>44071</v>
      </c>
      <c r="K625" s="59">
        <v>114.71</v>
      </c>
      <c r="L625" s="201">
        <v>44071</v>
      </c>
      <c r="M625" s="59">
        <v>98.29</v>
      </c>
      <c r="N625" s="201">
        <v>44071</v>
      </c>
      <c r="O625" s="59">
        <v>105.9</v>
      </c>
      <c r="P625" s="201">
        <v>44071</v>
      </c>
      <c r="Q625" s="59">
        <v>85.27</v>
      </c>
      <c r="Y625" s="123"/>
      <c r="Z625" s="59"/>
    </row>
    <row r="626" spans="2:26" x14ac:dyDescent="0.35">
      <c r="B626" s="201">
        <v>44074</v>
      </c>
      <c r="C626" s="61">
        <v>280.14999999999998</v>
      </c>
      <c r="D626" s="201">
        <v>44074</v>
      </c>
      <c r="E626" s="61">
        <v>287.82</v>
      </c>
      <c r="F626" s="123">
        <v>44074</v>
      </c>
      <c r="G626" s="61">
        <v>124.47</v>
      </c>
      <c r="H626" s="123">
        <v>44074</v>
      </c>
      <c r="I626" s="59">
        <v>137.30000000000001</v>
      </c>
      <c r="J626" s="201">
        <v>44074</v>
      </c>
      <c r="K626" s="59">
        <v>114.83</v>
      </c>
      <c r="L626" s="201">
        <v>44074</v>
      </c>
      <c r="M626" s="59">
        <v>98.29</v>
      </c>
      <c r="N626" s="201">
        <v>44074</v>
      </c>
      <c r="O626" s="59">
        <v>105.59</v>
      </c>
      <c r="P626" s="201">
        <v>44074</v>
      </c>
      <c r="Q626" s="59">
        <v>85.93</v>
      </c>
      <c r="Y626" s="123"/>
      <c r="Z626" s="59"/>
    </row>
    <row r="627" spans="2:26" x14ac:dyDescent="0.35">
      <c r="B627" s="201">
        <v>44075</v>
      </c>
      <c r="C627" s="61">
        <v>284.35000000000002</v>
      </c>
      <c r="D627" s="201">
        <v>44075</v>
      </c>
      <c r="E627" s="61">
        <v>289.04000000000002</v>
      </c>
      <c r="F627" s="123">
        <v>44075</v>
      </c>
      <c r="G627" s="61">
        <v>124.66</v>
      </c>
      <c r="H627" s="123">
        <v>44075</v>
      </c>
      <c r="I627" s="59">
        <v>137.6</v>
      </c>
      <c r="J627" s="201">
        <v>44075</v>
      </c>
      <c r="K627" s="59">
        <v>114.49</v>
      </c>
      <c r="L627" s="201">
        <v>44075</v>
      </c>
      <c r="M627" s="59">
        <v>98.21</v>
      </c>
      <c r="N627" s="201">
        <v>44075</v>
      </c>
      <c r="O627" s="59">
        <v>106.07</v>
      </c>
      <c r="P627" s="201">
        <v>44075</v>
      </c>
      <c r="Q627" s="59">
        <v>85.76</v>
      </c>
      <c r="Y627" s="123"/>
      <c r="Z627" s="59"/>
    </row>
    <row r="628" spans="2:26" x14ac:dyDescent="0.35">
      <c r="B628" s="201">
        <v>44076</v>
      </c>
      <c r="C628" s="61">
        <v>292.81</v>
      </c>
      <c r="D628" s="201">
        <v>44076</v>
      </c>
      <c r="E628" s="61">
        <v>297.24</v>
      </c>
      <c r="F628" s="123">
        <v>44076</v>
      </c>
      <c r="G628" s="61">
        <v>127.31</v>
      </c>
      <c r="H628" s="123">
        <v>44076</v>
      </c>
      <c r="I628" s="59">
        <v>140</v>
      </c>
      <c r="J628" s="201">
        <v>44076</v>
      </c>
      <c r="K628" s="59">
        <v>114.44</v>
      </c>
      <c r="L628" s="201">
        <v>44076</v>
      </c>
      <c r="M628" s="59">
        <v>98.21</v>
      </c>
      <c r="N628" s="201">
        <v>44076</v>
      </c>
      <c r="O628" s="59">
        <v>106.1</v>
      </c>
      <c r="P628" s="201">
        <v>44076</v>
      </c>
      <c r="Q628" s="59">
        <v>85.76</v>
      </c>
      <c r="Y628" s="123"/>
      <c r="Z628" s="59"/>
    </row>
    <row r="629" spans="2:26" x14ac:dyDescent="0.35">
      <c r="B629" s="201">
        <v>44077</v>
      </c>
      <c r="C629" s="61">
        <v>296.14999999999998</v>
      </c>
      <c r="D629" s="201">
        <v>44077</v>
      </c>
      <c r="E629" s="61">
        <v>300.58</v>
      </c>
      <c r="F629" s="123">
        <v>44077</v>
      </c>
      <c r="G629" s="61">
        <v>129.91999999999999</v>
      </c>
      <c r="H629" s="123">
        <v>44077</v>
      </c>
      <c r="I629" s="59">
        <v>141.9</v>
      </c>
      <c r="J629" s="201">
        <v>44077</v>
      </c>
      <c r="K629" s="59">
        <v>114.43</v>
      </c>
      <c r="L629" s="201">
        <v>44077</v>
      </c>
      <c r="M629" s="59">
        <v>98.21</v>
      </c>
      <c r="N629" s="201">
        <v>44077</v>
      </c>
      <c r="O629" s="59">
        <v>106.22</v>
      </c>
      <c r="P629" s="201">
        <v>44077</v>
      </c>
      <c r="Q629" s="59">
        <v>85.76</v>
      </c>
      <c r="Y629" s="123"/>
      <c r="Z629" s="59"/>
    </row>
    <row r="630" spans="2:26" x14ac:dyDescent="0.35">
      <c r="B630" s="201">
        <v>44078</v>
      </c>
      <c r="C630" s="61">
        <v>294.77999999999997</v>
      </c>
      <c r="D630" s="201">
        <v>44078</v>
      </c>
      <c r="E630" s="61">
        <v>299.20999999999998</v>
      </c>
      <c r="F630" s="123">
        <v>44078</v>
      </c>
      <c r="G630" s="61">
        <v>128.80000000000001</v>
      </c>
      <c r="H630" s="123">
        <v>44078</v>
      </c>
      <c r="I630" s="59">
        <v>141.1</v>
      </c>
      <c r="J630" s="201">
        <v>44078</v>
      </c>
      <c r="K630" s="59">
        <v>114.66</v>
      </c>
      <c r="L630" s="201">
        <v>44078</v>
      </c>
      <c r="M630" s="59">
        <v>98.21</v>
      </c>
      <c r="N630" s="201">
        <v>44078</v>
      </c>
      <c r="O630" s="59">
        <v>110</v>
      </c>
      <c r="P630" s="201">
        <v>44078</v>
      </c>
      <c r="Q630" s="59">
        <v>86.26</v>
      </c>
      <c r="Y630" s="123"/>
      <c r="Z630" s="59"/>
    </row>
    <row r="631" spans="2:26" x14ac:dyDescent="0.35">
      <c r="B631" s="201">
        <v>44081</v>
      </c>
      <c r="C631" s="61">
        <v>295.27999999999997</v>
      </c>
      <c r="D631" s="201">
        <v>44081</v>
      </c>
      <c r="E631" s="61">
        <v>299.70999999999998</v>
      </c>
      <c r="F631" s="123">
        <v>44081</v>
      </c>
      <c r="G631" s="61">
        <v>129.11000000000001</v>
      </c>
      <c r="H631" s="123">
        <v>44081</v>
      </c>
      <c r="I631" s="59">
        <v>143.30000000000001</v>
      </c>
      <c r="J631" s="201">
        <v>44081</v>
      </c>
      <c r="K631" s="59">
        <v>115.88</v>
      </c>
      <c r="L631" s="201">
        <v>44081</v>
      </c>
      <c r="M631" s="59">
        <v>98.21</v>
      </c>
      <c r="N631" s="201">
        <v>44081</v>
      </c>
      <c r="O631" s="59">
        <v>110.05</v>
      </c>
      <c r="P631" s="201">
        <v>44081</v>
      </c>
      <c r="Q631" s="59">
        <v>86.76</v>
      </c>
      <c r="Y631" s="123"/>
      <c r="Z631" s="59"/>
    </row>
    <row r="632" spans="2:26" x14ac:dyDescent="0.35">
      <c r="B632" s="201">
        <v>44082</v>
      </c>
      <c r="C632" s="61">
        <v>298.49</v>
      </c>
      <c r="D632" s="201">
        <v>44082</v>
      </c>
      <c r="E632" s="61">
        <v>302.92</v>
      </c>
      <c r="F632" s="123">
        <v>44082</v>
      </c>
      <c r="G632" s="61">
        <v>129.12</v>
      </c>
      <c r="H632" s="123">
        <v>44082</v>
      </c>
      <c r="I632" s="59">
        <v>142.1</v>
      </c>
      <c r="J632" s="201">
        <v>44082</v>
      </c>
      <c r="K632" s="59">
        <v>115.6</v>
      </c>
      <c r="L632" s="201">
        <v>44082</v>
      </c>
      <c r="M632" s="59">
        <v>98.21</v>
      </c>
      <c r="N632" s="201">
        <v>44082</v>
      </c>
      <c r="O632" s="59">
        <v>110.47</v>
      </c>
      <c r="P632" s="201">
        <v>44082</v>
      </c>
      <c r="Q632" s="59">
        <v>86.76</v>
      </c>
      <c r="Y632" s="123"/>
      <c r="Z632" s="59"/>
    </row>
    <row r="633" spans="2:26" x14ac:dyDescent="0.35">
      <c r="B633" s="201">
        <v>44083</v>
      </c>
      <c r="C633" s="61">
        <v>297.48</v>
      </c>
      <c r="D633" s="201">
        <v>44083</v>
      </c>
      <c r="E633" s="61">
        <v>301.91000000000003</v>
      </c>
      <c r="F633" s="123">
        <v>44083</v>
      </c>
      <c r="G633" s="61">
        <v>126.54</v>
      </c>
      <c r="H633" s="123">
        <v>44083</v>
      </c>
      <c r="I633" s="59">
        <v>139.4</v>
      </c>
      <c r="J633" s="201">
        <v>44083</v>
      </c>
      <c r="K633" s="59">
        <v>127.18</v>
      </c>
      <c r="L633" s="201">
        <v>44083</v>
      </c>
      <c r="M633" s="59">
        <v>98.96</v>
      </c>
      <c r="N633" s="201">
        <v>44083</v>
      </c>
      <c r="O633" s="59">
        <v>111.65</v>
      </c>
      <c r="P633" s="201">
        <v>44083</v>
      </c>
      <c r="Q633" s="59">
        <v>87.26</v>
      </c>
      <c r="Y633" s="123"/>
      <c r="Z633" s="59"/>
    </row>
    <row r="634" spans="2:26" x14ac:dyDescent="0.35">
      <c r="B634" s="201">
        <v>44084</v>
      </c>
      <c r="C634" s="61">
        <v>297.48</v>
      </c>
      <c r="D634" s="201">
        <v>44084</v>
      </c>
      <c r="E634" s="61">
        <v>301.91000000000003</v>
      </c>
      <c r="F634" s="123">
        <v>44084</v>
      </c>
      <c r="G634" s="61">
        <v>126.09</v>
      </c>
      <c r="H634" s="123">
        <v>44084</v>
      </c>
      <c r="I634" s="59">
        <v>139.4</v>
      </c>
      <c r="J634" s="201">
        <v>44084</v>
      </c>
      <c r="K634" s="59">
        <v>126.81</v>
      </c>
      <c r="L634" s="201">
        <v>44084</v>
      </c>
      <c r="M634" s="59">
        <v>103.04</v>
      </c>
      <c r="N634" s="201">
        <v>44084</v>
      </c>
      <c r="O634" s="59">
        <v>112.18</v>
      </c>
      <c r="P634" s="201">
        <v>44084</v>
      </c>
      <c r="Q634" s="59">
        <v>92.18</v>
      </c>
      <c r="Y634" s="123"/>
      <c r="Z634" s="59"/>
    </row>
    <row r="635" spans="2:26" x14ac:dyDescent="0.35">
      <c r="B635" s="201">
        <v>44085</v>
      </c>
      <c r="C635" s="61">
        <v>297.52999999999997</v>
      </c>
      <c r="D635" s="201">
        <v>44085</v>
      </c>
      <c r="E635" s="61">
        <v>301.95999999999998</v>
      </c>
      <c r="F635" s="123">
        <v>44085</v>
      </c>
      <c r="G635" s="61">
        <v>128.37</v>
      </c>
      <c r="H635" s="123">
        <v>44085</v>
      </c>
      <c r="I635" s="59">
        <v>141.4</v>
      </c>
      <c r="J635" s="201">
        <v>44085</v>
      </c>
      <c r="K635" s="59">
        <v>127.59</v>
      </c>
      <c r="L635" s="201">
        <v>44085</v>
      </c>
      <c r="M635" s="59">
        <v>103.04</v>
      </c>
      <c r="N635" s="201">
        <v>44085</v>
      </c>
      <c r="O635" s="59">
        <v>113.38</v>
      </c>
      <c r="P635" s="201">
        <v>44085</v>
      </c>
      <c r="Q635" s="59">
        <v>92.18</v>
      </c>
      <c r="Y635" s="123"/>
      <c r="Z635" s="59"/>
    </row>
    <row r="636" spans="2:26" x14ac:dyDescent="0.35">
      <c r="B636" s="201">
        <v>44088</v>
      </c>
      <c r="C636" s="61">
        <v>297.69</v>
      </c>
      <c r="D636" s="201">
        <v>44088</v>
      </c>
      <c r="E636" s="61">
        <v>302.12</v>
      </c>
      <c r="F636" s="123">
        <v>44088</v>
      </c>
      <c r="G636" s="61">
        <v>130.16999999999999</v>
      </c>
      <c r="H636" s="123">
        <v>44088</v>
      </c>
      <c r="I636" s="59">
        <v>143.1</v>
      </c>
      <c r="J636" s="201">
        <v>44088</v>
      </c>
      <c r="K636" s="59">
        <v>126.48</v>
      </c>
      <c r="L636" s="201">
        <v>44088</v>
      </c>
      <c r="M636" s="59">
        <v>103.96</v>
      </c>
      <c r="N636" s="201">
        <v>44088</v>
      </c>
      <c r="O636" s="59">
        <v>113.23</v>
      </c>
      <c r="P636" s="201">
        <v>44088</v>
      </c>
      <c r="Q636" s="59">
        <v>92.93</v>
      </c>
      <c r="Y636" s="123"/>
      <c r="Z636" s="59"/>
    </row>
    <row r="637" spans="2:26" x14ac:dyDescent="0.35">
      <c r="B637" s="201">
        <v>44089</v>
      </c>
      <c r="C637" s="61">
        <v>297.69</v>
      </c>
      <c r="D637" s="201">
        <v>44089</v>
      </c>
      <c r="E637" s="61">
        <v>302.12</v>
      </c>
      <c r="F637" s="123">
        <v>44089</v>
      </c>
      <c r="G637" s="61">
        <v>128.52000000000001</v>
      </c>
      <c r="H637" s="123">
        <v>44089</v>
      </c>
      <c r="I637" s="59">
        <v>142.80000000000001</v>
      </c>
      <c r="J637" s="201">
        <v>44089</v>
      </c>
      <c r="K637" s="59">
        <v>126.6</v>
      </c>
      <c r="L637" s="201">
        <v>44089</v>
      </c>
      <c r="M637" s="59">
        <v>104.96</v>
      </c>
      <c r="N637" s="201">
        <v>44089</v>
      </c>
      <c r="O637" s="59">
        <v>119.54</v>
      </c>
      <c r="P637" s="201">
        <v>44089</v>
      </c>
      <c r="Q637" s="59">
        <v>95.26</v>
      </c>
      <c r="Y637" s="123"/>
      <c r="Z637" s="59"/>
    </row>
    <row r="638" spans="2:26" x14ac:dyDescent="0.35">
      <c r="B638" s="201">
        <v>44090</v>
      </c>
      <c r="C638" s="61">
        <v>297.69</v>
      </c>
      <c r="D638" s="201">
        <v>44090</v>
      </c>
      <c r="E638" s="61">
        <v>302.12</v>
      </c>
      <c r="F638" s="123">
        <v>44090</v>
      </c>
      <c r="G638" s="61">
        <v>124.2</v>
      </c>
      <c r="H638" s="123">
        <v>44090</v>
      </c>
      <c r="I638" s="59">
        <v>137.80000000000001</v>
      </c>
      <c r="J638" s="201">
        <v>44090</v>
      </c>
      <c r="K638" s="59">
        <v>135.13999999999999</v>
      </c>
      <c r="L638" s="201">
        <v>44090</v>
      </c>
      <c r="M638" s="59">
        <v>109.12</v>
      </c>
      <c r="N638" s="201">
        <v>44090</v>
      </c>
      <c r="O638" s="59">
        <v>121.73</v>
      </c>
      <c r="P638" s="201">
        <v>44090</v>
      </c>
      <c r="Q638" s="59">
        <v>101.97</v>
      </c>
      <c r="Y638" s="123"/>
      <c r="Z638" s="59"/>
    </row>
    <row r="639" spans="2:26" x14ac:dyDescent="0.35">
      <c r="B639" s="201">
        <v>44091</v>
      </c>
      <c r="C639" s="61">
        <v>297.69</v>
      </c>
      <c r="D639" s="201">
        <v>44091</v>
      </c>
      <c r="E639" s="61">
        <v>302.12</v>
      </c>
      <c r="F639" s="123">
        <v>44091</v>
      </c>
      <c r="G639" s="61">
        <v>122.36</v>
      </c>
      <c r="H639" s="123">
        <v>44091</v>
      </c>
      <c r="I639" s="59">
        <v>135</v>
      </c>
      <c r="J639" s="201">
        <v>44091</v>
      </c>
      <c r="K639" s="59">
        <v>135.13999999999999</v>
      </c>
      <c r="L639" s="201">
        <v>44091</v>
      </c>
      <c r="M639" s="59">
        <v>110.46</v>
      </c>
      <c r="N639" s="201">
        <v>44091</v>
      </c>
      <c r="O639" s="59">
        <v>121.73</v>
      </c>
      <c r="P639" s="201">
        <v>44091</v>
      </c>
      <c r="Q639" s="59">
        <v>104.03</v>
      </c>
      <c r="Y639" s="123"/>
      <c r="Z639" s="59"/>
    </row>
    <row r="640" spans="2:26" x14ac:dyDescent="0.35">
      <c r="B640" s="201">
        <v>44092</v>
      </c>
      <c r="C640" s="61">
        <v>297.24</v>
      </c>
      <c r="D640" s="201">
        <v>44092</v>
      </c>
      <c r="E640" s="61">
        <v>301.67</v>
      </c>
      <c r="F640" s="123">
        <v>44092</v>
      </c>
      <c r="G640" s="61">
        <v>124.9</v>
      </c>
      <c r="H640" s="123">
        <v>44092</v>
      </c>
      <c r="I640" s="59">
        <v>137.5</v>
      </c>
      <c r="J640" s="201">
        <v>44092</v>
      </c>
      <c r="K640" s="59">
        <v>134.41</v>
      </c>
      <c r="L640" s="201">
        <v>44092</v>
      </c>
      <c r="M640" s="59">
        <v>113.21</v>
      </c>
      <c r="N640" s="201">
        <v>44092</v>
      </c>
      <c r="O640" s="59">
        <v>122.95</v>
      </c>
      <c r="P640" s="201">
        <v>44092</v>
      </c>
      <c r="Q640" s="59">
        <v>107.49</v>
      </c>
      <c r="Y640" s="123"/>
      <c r="Z640" s="59"/>
    </row>
    <row r="641" spans="2:26" x14ac:dyDescent="0.35">
      <c r="B641" s="201">
        <v>44095</v>
      </c>
      <c r="C641" s="61">
        <v>295.37</v>
      </c>
      <c r="D641" s="201">
        <v>44095</v>
      </c>
      <c r="E641" s="61">
        <v>299.8</v>
      </c>
      <c r="F641" s="123">
        <v>44095</v>
      </c>
      <c r="G641" s="61">
        <v>119.82</v>
      </c>
      <c r="H641" s="123">
        <v>44095</v>
      </c>
      <c r="I641" s="59">
        <v>133.80000000000001</v>
      </c>
      <c r="J641" s="201">
        <v>44095</v>
      </c>
      <c r="K641" s="59">
        <v>135.84</v>
      </c>
      <c r="L641" s="201">
        <v>44095</v>
      </c>
      <c r="M641" s="59">
        <v>114.08</v>
      </c>
      <c r="N641" s="201">
        <v>44095</v>
      </c>
      <c r="O641" s="59">
        <v>128.79</v>
      </c>
      <c r="P641" s="201">
        <v>44095</v>
      </c>
      <c r="Q641" s="59">
        <v>108.01</v>
      </c>
      <c r="Y641" s="123"/>
      <c r="Z641" s="59"/>
    </row>
    <row r="642" spans="2:26" x14ac:dyDescent="0.35">
      <c r="B642" s="201">
        <v>44096</v>
      </c>
      <c r="C642" s="61">
        <v>295.37</v>
      </c>
      <c r="D642" s="201">
        <v>44096</v>
      </c>
      <c r="E642" s="61">
        <v>299.8</v>
      </c>
      <c r="F642" s="123">
        <v>44096</v>
      </c>
      <c r="G642" s="61">
        <v>117.3</v>
      </c>
      <c r="H642" s="123">
        <v>44096</v>
      </c>
      <c r="I642" s="59">
        <v>130.30000000000001</v>
      </c>
      <c r="J642" s="201">
        <v>44096</v>
      </c>
      <c r="K642" s="59">
        <v>138.84</v>
      </c>
      <c r="L642" s="201">
        <v>44096</v>
      </c>
      <c r="M642" s="59">
        <v>118.45</v>
      </c>
      <c r="N642" s="201">
        <v>44096</v>
      </c>
      <c r="O642" s="59">
        <v>129.01</v>
      </c>
      <c r="P642" s="201">
        <v>44096</v>
      </c>
      <c r="Q642" s="59">
        <v>108.35</v>
      </c>
      <c r="Y642" s="123"/>
      <c r="Z642" s="59"/>
    </row>
    <row r="643" spans="2:26" x14ac:dyDescent="0.35">
      <c r="B643" s="201">
        <v>44097</v>
      </c>
      <c r="C643" s="61">
        <v>293.32</v>
      </c>
      <c r="D643" s="201">
        <v>44097</v>
      </c>
      <c r="E643" s="61">
        <v>297.75</v>
      </c>
      <c r="F643" s="123">
        <v>44097</v>
      </c>
      <c r="G643" s="61">
        <v>113.81</v>
      </c>
      <c r="H643" s="123">
        <v>44097</v>
      </c>
      <c r="I643" s="59">
        <v>127.2</v>
      </c>
      <c r="J643" s="201">
        <v>44097</v>
      </c>
      <c r="K643" s="59">
        <v>141.69</v>
      </c>
      <c r="L643" s="201">
        <v>44097</v>
      </c>
      <c r="M643" s="59">
        <v>119.45</v>
      </c>
      <c r="N643" s="201">
        <v>44097</v>
      </c>
      <c r="O643" s="59">
        <v>133.77000000000001</v>
      </c>
      <c r="P643" s="201">
        <v>44097</v>
      </c>
      <c r="Q643" s="59">
        <v>110.18</v>
      </c>
      <c r="Y643" s="123"/>
      <c r="Z643" s="59"/>
    </row>
    <row r="644" spans="2:26" x14ac:dyDescent="0.35">
      <c r="B644" s="201">
        <v>44098</v>
      </c>
      <c r="C644" s="61">
        <v>292.20999999999998</v>
      </c>
      <c r="D644" s="201">
        <v>44098</v>
      </c>
      <c r="E644" s="61">
        <v>296.64</v>
      </c>
      <c r="F644" s="123">
        <v>44098</v>
      </c>
      <c r="G644" s="61">
        <v>114.67</v>
      </c>
      <c r="H644" s="123">
        <v>44098</v>
      </c>
      <c r="I644" s="59">
        <v>128.9</v>
      </c>
      <c r="J644" s="201">
        <v>44098</v>
      </c>
      <c r="K644" s="59">
        <v>143.38999999999999</v>
      </c>
      <c r="L644" s="201">
        <v>44098</v>
      </c>
      <c r="M644" s="59">
        <v>119.45</v>
      </c>
      <c r="N644" s="201">
        <v>44098</v>
      </c>
      <c r="O644" s="59">
        <v>133.86000000000001</v>
      </c>
      <c r="P644" s="201">
        <v>44098</v>
      </c>
      <c r="Q644" s="59">
        <v>110.76</v>
      </c>
      <c r="Y644" s="123"/>
      <c r="Z644" s="59"/>
    </row>
    <row r="645" spans="2:26" x14ac:dyDescent="0.35">
      <c r="B645" s="201">
        <v>44099</v>
      </c>
      <c r="C645" s="61">
        <v>292.57</v>
      </c>
      <c r="D645" s="201">
        <v>44099</v>
      </c>
      <c r="E645" s="61">
        <v>297</v>
      </c>
      <c r="F645" s="123">
        <v>44099</v>
      </c>
      <c r="G645" s="61">
        <v>115.21</v>
      </c>
      <c r="H645" s="123">
        <v>44099</v>
      </c>
      <c r="I645" s="59">
        <v>128</v>
      </c>
      <c r="J645" s="201">
        <v>44099</v>
      </c>
      <c r="K645" s="59">
        <v>143.49</v>
      </c>
      <c r="L645" s="201">
        <v>44099</v>
      </c>
      <c r="M645" s="59">
        <v>121.12</v>
      </c>
      <c r="N645" s="201">
        <v>44099</v>
      </c>
      <c r="O645" s="59">
        <v>133.81</v>
      </c>
      <c r="P645" s="201">
        <v>44099</v>
      </c>
      <c r="Q645" s="59">
        <v>110.76</v>
      </c>
      <c r="Y645" s="123"/>
      <c r="Z645" s="59"/>
    </row>
    <row r="646" spans="2:26" x14ac:dyDescent="0.35">
      <c r="B646" s="201">
        <v>44102</v>
      </c>
      <c r="C646" s="61">
        <v>292.57</v>
      </c>
      <c r="D646" s="201">
        <v>44102</v>
      </c>
      <c r="E646" s="61">
        <v>297</v>
      </c>
      <c r="F646" s="123">
        <v>44102</v>
      </c>
      <c r="G646" s="61">
        <v>116.15</v>
      </c>
      <c r="H646" s="123">
        <v>44102</v>
      </c>
      <c r="I646" s="59">
        <v>128.5</v>
      </c>
      <c r="J646" s="201">
        <v>44102</v>
      </c>
      <c r="K646" s="59">
        <v>143.57</v>
      </c>
      <c r="L646" s="201">
        <v>44102</v>
      </c>
      <c r="M646" s="59">
        <v>121.12</v>
      </c>
      <c r="N646" s="201">
        <v>44102</v>
      </c>
      <c r="O646" s="59">
        <v>133.86000000000001</v>
      </c>
      <c r="P646" s="201">
        <v>44102</v>
      </c>
      <c r="Q646" s="59">
        <v>112.26</v>
      </c>
      <c r="Y646" s="123"/>
      <c r="Z646" s="59"/>
    </row>
    <row r="647" spans="2:26" x14ac:dyDescent="0.35">
      <c r="B647" s="201">
        <v>44103</v>
      </c>
      <c r="C647" s="61">
        <v>292.57</v>
      </c>
      <c r="D647" s="201">
        <v>44103</v>
      </c>
      <c r="E647" s="61">
        <v>297</v>
      </c>
      <c r="F647" s="123">
        <v>44103</v>
      </c>
      <c r="G647" s="61">
        <v>117.61</v>
      </c>
      <c r="H647" s="123">
        <v>44103</v>
      </c>
      <c r="I647" s="59">
        <v>129.5</v>
      </c>
      <c r="J647" s="201">
        <v>44103</v>
      </c>
      <c r="K647" s="59">
        <v>144.97</v>
      </c>
      <c r="L647" s="201">
        <v>44103</v>
      </c>
      <c r="M647" s="59">
        <v>121.45</v>
      </c>
      <c r="N647" s="201">
        <v>44103</v>
      </c>
      <c r="O647" s="59">
        <v>134.47999999999999</v>
      </c>
      <c r="P647" s="201">
        <v>44103</v>
      </c>
      <c r="Q647" s="59">
        <v>112.26</v>
      </c>
      <c r="Y647" s="123"/>
      <c r="Z647" s="59"/>
    </row>
    <row r="648" spans="2:26" x14ac:dyDescent="0.35">
      <c r="B648" s="201">
        <v>44104</v>
      </c>
      <c r="C648" s="61">
        <v>292.57</v>
      </c>
      <c r="D648" s="201">
        <v>44104</v>
      </c>
      <c r="E648" s="61">
        <v>297</v>
      </c>
      <c r="F648" s="123">
        <v>44104</v>
      </c>
      <c r="G648" s="61">
        <v>123.47</v>
      </c>
      <c r="H648" s="123">
        <v>44104</v>
      </c>
      <c r="I648" s="59">
        <v>134.4</v>
      </c>
      <c r="J648" s="201">
        <v>44104</v>
      </c>
      <c r="K648" s="59">
        <v>145.1</v>
      </c>
      <c r="L648" s="201">
        <v>44104</v>
      </c>
      <c r="M648" s="59">
        <v>121.45</v>
      </c>
      <c r="N648" s="201">
        <v>44104</v>
      </c>
      <c r="O648" s="59">
        <v>134.55000000000001</v>
      </c>
      <c r="P648" s="201">
        <v>44104</v>
      </c>
      <c r="Q648" s="59">
        <v>112.26</v>
      </c>
      <c r="Y648" s="123"/>
      <c r="Z648" s="59"/>
    </row>
    <row r="649" spans="2:26" x14ac:dyDescent="0.35">
      <c r="B649" s="201">
        <v>44105</v>
      </c>
      <c r="C649" s="61">
        <v>284.52999999999997</v>
      </c>
      <c r="D649" s="201">
        <v>44105</v>
      </c>
      <c r="E649" s="61">
        <v>292.92</v>
      </c>
      <c r="F649" s="123">
        <v>44105</v>
      </c>
      <c r="G649" s="61">
        <v>123.47</v>
      </c>
      <c r="H649" s="123">
        <v>44105</v>
      </c>
      <c r="I649" s="59">
        <v>134.4</v>
      </c>
      <c r="J649" s="201">
        <v>44105</v>
      </c>
      <c r="K649" s="59">
        <v>145.1</v>
      </c>
      <c r="L649" s="201">
        <v>44105</v>
      </c>
      <c r="M649" s="59">
        <v>121.45</v>
      </c>
      <c r="N649" s="201">
        <v>44105</v>
      </c>
      <c r="O649" s="59">
        <v>134.55000000000001</v>
      </c>
      <c r="P649" s="201">
        <v>44105</v>
      </c>
      <c r="Q649" s="59">
        <v>112.26</v>
      </c>
      <c r="Y649" s="123"/>
      <c r="Z649" s="59"/>
    </row>
    <row r="650" spans="2:26" x14ac:dyDescent="0.35">
      <c r="B650" s="201">
        <v>44106</v>
      </c>
      <c r="C650" s="61">
        <v>283.19</v>
      </c>
      <c r="D650" s="201">
        <v>44106</v>
      </c>
      <c r="E650" s="61">
        <v>291.58999999999997</v>
      </c>
      <c r="F650" s="123">
        <v>44106</v>
      </c>
      <c r="G650" s="61">
        <v>123.47</v>
      </c>
      <c r="H650" s="123">
        <v>44106</v>
      </c>
      <c r="I650" s="59">
        <v>134.4</v>
      </c>
      <c r="J650" s="201">
        <v>44106</v>
      </c>
      <c r="K650" s="59">
        <v>145.1</v>
      </c>
      <c r="L650" s="201">
        <v>44106</v>
      </c>
      <c r="M650" s="59">
        <v>121.45</v>
      </c>
      <c r="N650" s="201">
        <v>44106</v>
      </c>
      <c r="O650" s="59">
        <v>137.71</v>
      </c>
      <c r="P650" s="201">
        <v>44106</v>
      </c>
      <c r="Q650" s="59">
        <v>114.02</v>
      </c>
      <c r="Y650" s="123"/>
      <c r="Z650" s="59"/>
    </row>
    <row r="651" spans="2:26" x14ac:dyDescent="0.35">
      <c r="B651" s="201">
        <v>44109</v>
      </c>
      <c r="C651" s="61">
        <v>283.19</v>
      </c>
      <c r="D651" s="201">
        <v>44109</v>
      </c>
      <c r="E651" s="61">
        <v>291.58999999999997</v>
      </c>
      <c r="F651" s="123">
        <v>44109</v>
      </c>
      <c r="G651" s="61">
        <v>123.47</v>
      </c>
      <c r="H651" s="123">
        <v>44109</v>
      </c>
      <c r="I651" s="59">
        <v>134.4</v>
      </c>
      <c r="J651" s="201">
        <v>44109</v>
      </c>
      <c r="K651" s="59">
        <v>145.1</v>
      </c>
      <c r="L651" s="201">
        <v>44109</v>
      </c>
      <c r="M651" s="59">
        <v>121.45</v>
      </c>
      <c r="N651" s="201">
        <v>44109</v>
      </c>
      <c r="O651" s="59">
        <v>137.71</v>
      </c>
      <c r="P651" s="201">
        <v>44109</v>
      </c>
      <c r="Q651" s="59">
        <v>114.02</v>
      </c>
      <c r="Y651" s="123"/>
      <c r="Z651" s="59"/>
    </row>
    <row r="652" spans="2:26" x14ac:dyDescent="0.35">
      <c r="B652" s="201">
        <v>44110</v>
      </c>
      <c r="C652" s="61">
        <v>283.19</v>
      </c>
      <c r="D652" s="201">
        <v>44110</v>
      </c>
      <c r="E652" s="61">
        <v>291.58999999999997</v>
      </c>
      <c r="F652" s="123">
        <v>44110</v>
      </c>
      <c r="G652" s="61">
        <v>123.47</v>
      </c>
      <c r="H652" s="123">
        <v>44110</v>
      </c>
      <c r="I652" s="59">
        <v>134.4</v>
      </c>
      <c r="J652" s="201">
        <v>44110</v>
      </c>
      <c r="K652" s="59">
        <v>145.1</v>
      </c>
      <c r="L652" s="201">
        <v>44110</v>
      </c>
      <c r="M652" s="59">
        <v>121.45</v>
      </c>
      <c r="N652" s="201">
        <v>44110</v>
      </c>
      <c r="O652" s="59">
        <v>137.46</v>
      </c>
      <c r="P652" s="201">
        <v>44110</v>
      </c>
      <c r="Q652" s="59">
        <v>113.52</v>
      </c>
      <c r="Y652" s="123"/>
      <c r="Z652" s="59"/>
    </row>
    <row r="653" spans="2:26" x14ac:dyDescent="0.35">
      <c r="B653" s="201">
        <v>44111</v>
      </c>
      <c r="C653" s="61">
        <v>283.19</v>
      </c>
      <c r="D653" s="201">
        <v>44111</v>
      </c>
      <c r="E653" s="61">
        <v>291.58999999999997</v>
      </c>
      <c r="F653" s="123">
        <v>44111</v>
      </c>
      <c r="G653" s="61">
        <v>123.47</v>
      </c>
      <c r="H653" s="123">
        <v>44111</v>
      </c>
      <c r="I653" s="59">
        <v>134.4</v>
      </c>
      <c r="J653" s="201">
        <v>44111</v>
      </c>
      <c r="K653" s="59">
        <v>145.1</v>
      </c>
      <c r="L653" s="201">
        <v>44111</v>
      </c>
      <c r="M653" s="59">
        <v>121.45</v>
      </c>
      <c r="N653" s="201">
        <v>44111</v>
      </c>
      <c r="O653" s="59">
        <v>137.6</v>
      </c>
      <c r="P653" s="201">
        <v>44111</v>
      </c>
      <c r="Q653" s="59">
        <v>113.52</v>
      </c>
      <c r="Y653" s="123"/>
      <c r="Z653" s="59"/>
    </row>
    <row r="654" spans="2:26" x14ac:dyDescent="0.35">
      <c r="B654" s="201">
        <v>44112</v>
      </c>
      <c r="C654" s="61">
        <v>274.61</v>
      </c>
      <c r="D654" s="201">
        <v>44112</v>
      </c>
      <c r="E654" s="61">
        <v>283.01</v>
      </c>
      <c r="F654" s="123">
        <v>44112</v>
      </c>
      <c r="G654" s="61">
        <v>123.47</v>
      </c>
      <c r="H654" s="123">
        <v>44112</v>
      </c>
      <c r="I654" s="59">
        <v>134.4</v>
      </c>
      <c r="J654" s="201">
        <v>44112</v>
      </c>
      <c r="K654" s="59">
        <v>145.1</v>
      </c>
      <c r="L654" s="201">
        <v>44112</v>
      </c>
      <c r="M654" s="59">
        <v>121.45</v>
      </c>
      <c r="N654" s="201">
        <v>44112</v>
      </c>
      <c r="O654" s="59">
        <v>135.12</v>
      </c>
      <c r="P654" s="201">
        <v>44112</v>
      </c>
      <c r="Q654" s="59">
        <v>111.02</v>
      </c>
      <c r="Y654" s="123"/>
      <c r="Z654" s="59"/>
    </row>
    <row r="655" spans="2:26" x14ac:dyDescent="0.35">
      <c r="B655" s="201">
        <v>44113</v>
      </c>
      <c r="C655" s="61">
        <v>274.60000000000002</v>
      </c>
      <c r="D655" s="201">
        <v>44113</v>
      </c>
      <c r="E655" s="61">
        <v>283</v>
      </c>
      <c r="F655" s="123">
        <v>44113</v>
      </c>
      <c r="G655" s="61">
        <v>125.72</v>
      </c>
      <c r="H655" s="123">
        <v>44113</v>
      </c>
      <c r="I655" s="59">
        <v>138</v>
      </c>
      <c r="J655" s="201">
        <v>44113</v>
      </c>
      <c r="K655" s="59">
        <v>141.15</v>
      </c>
      <c r="L655" s="201">
        <v>44113</v>
      </c>
      <c r="M655" s="59">
        <v>121.01</v>
      </c>
      <c r="N655" s="201">
        <v>44113</v>
      </c>
      <c r="O655" s="59">
        <v>132.84</v>
      </c>
      <c r="P655" s="201">
        <v>44113</v>
      </c>
      <c r="Q655" s="59">
        <v>111.02</v>
      </c>
      <c r="Y655" s="123"/>
      <c r="Z655" s="59"/>
    </row>
    <row r="656" spans="2:26" x14ac:dyDescent="0.35">
      <c r="B656" s="201">
        <v>44116</v>
      </c>
      <c r="C656" s="61">
        <v>274.60000000000002</v>
      </c>
      <c r="D656" s="201">
        <v>44116</v>
      </c>
      <c r="E656" s="61">
        <v>283</v>
      </c>
      <c r="F656" s="123">
        <v>44116</v>
      </c>
      <c r="G656" s="61">
        <v>124.23</v>
      </c>
      <c r="H656" s="123">
        <v>44116</v>
      </c>
      <c r="I656" s="59">
        <v>136.80000000000001</v>
      </c>
      <c r="J656" s="201">
        <v>44116</v>
      </c>
      <c r="K656" s="59">
        <v>140.13999999999999</v>
      </c>
      <c r="L656" s="201">
        <v>44116</v>
      </c>
      <c r="M656" s="59">
        <v>121.01</v>
      </c>
      <c r="N656" s="201">
        <v>44116</v>
      </c>
      <c r="O656" s="59">
        <v>131.08000000000001</v>
      </c>
      <c r="P656" s="201">
        <v>44116</v>
      </c>
      <c r="Q656" s="59">
        <v>111.52</v>
      </c>
      <c r="Y656" s="123"/>
      <c r="Z656" s="59"/>
    </row>
    <row r="657" spans="1:26" x14ac:dyDescent="0.35">
      <c r="B657" s="201">
        <v>44117</v>
      </c>
      <c r="C657" s="61">
        <v>276.94</v>
      </c>
      <c r="D657" s="201">
        <v>44117</v>
      </c>
      <c r="E657" s="61">
        <v>285.33999999999997</v>
      </c>
      <c r="F657" s="123">
        <v>44117</v>
      </c>
      <c r="G657" s="61">
        <v>121.15</v>
      </c>
      <c r="H657" s="123">
        <v>44117</v>
      </c>
      <c r="I657" s="59">
        <v>133.80000000000001</v>
      </c>
      <c r="J657" s="201">
        <v>44117</v>
      </c>
      <c r="K657" s="59">
        <v>135.76</v>
      </c>
      <c r="L657" s="201">
        <v>44117</v>
      </c>
      <c r="M657" s="59">
        <v>121.01</v>
      </c>
      <c r="N657" s="201">
        <v>44117</v>
      </c>
      <c r="O657" s="59">
        <v>125.04</v>
      </c>
      <c r="P657" s="201">
        <v>44117</v>
      </c>
      <c r="Q657" s="59">
        <v>111.02</v>
      </c>
      <c r="Y657" s="123"/>
      <c r="Z657" s="59"/>
    </row>
    <row r="658" spans="1:26" x14ac:dyDescent="0.35">
      <c r="B658" s="201">
        <v>44118</v>
      </c>
      <c r="C658" s="61">
        <v>278.82</v>
      </c>
      <c r="D658" s="201">
        <v>44118</v>
      </c>
      <c r="E658" s="61">
        <v>287.22000000000003</v>
      </c>
      <c r="F658" s="123">
        <v>44118</v>
      </c>
      <c r="G658" s="61">
        <v>119.52</v>
      </c>
      <c r="H658" s="123">
        <v>44118</v>
      </c>
      <c r="I658" s="59">
        <v>132.69999999999999</v>
      </c>
      <c r="J658" s="201">
        <v>44118</v>
      </c>
      <c r="K658" s="59">
        <v>134.97999999999999</v>
      </c>
      <c r="L658" s="201">
        <v>44118</v>
      </c>
      <c r="M658" s="59">
        <v>117.26</v>
      </c>
      <c r="N658" s="201">
        <v>44118</v>
      </c>
      <c r="O658" s="59">
        <v>124.21</v>
      </c>
      <c r="P658" s="201">
        <v>44118</v>
      </c>
      <c r="Q658" s="59">
        <v>108.52</v>
      </c>
      <c r="Y658" s="123"/>
      <c r="Z658" s="59"/>
    </row>
    <row r="659" spans="1:26" x14ac:dyDescent="0.35">
      <c r="B659" s="201">
        <v>44119</v>
      </c>
      <c r="C659" s="61">
        <v>278.82</v>
      </c>
      <c r="D659" s="201">
        <v>44119</v>
      </c>
      <c r="E659" s="61">
        <v>287.22000000000003</v>
      </c>
      <c r="F659" s="123">
        <v>44119</v>
      </c>
      <c r="G659" s="61">
        <v>118.7</v>
      </c>
      <c r="H659" s="123">
        <v>44119</v>
      </c>
      <c r="I659" s="59">
        <v>131.69999999999999</v>
      </c>
      <c r="J659" s="201">
        <v>44119</v>
      </c>
      <c r="K659" s="59">
        <v>134.27000000000001</v>
      </c>
      <c r="L659" s="201">
        <v>44119</v>
      </c>
      <c r="M659" s="59">
        <v>117.26</v>
      </c>
      <c r="N659" s="201">
        <v>44119</v>
      </c>
      <c r="O659" s="59">
        <v>124.21</v>
      </c>
      <c r="P659" s="201">
        <v>44119</v>
      </c>
      <c r="Q659" s="59">
        <v>108.52</v>
      </c>
      <c r="Y659" s="123"/>
      <c r="Z659" s="59"/>
    </row>
    <row r="660" spans="1:26" x14ac:dyDescent="0.35">
      <c r="B660" s="201">
        <v>44120</v>
      </c>
      <c r="C660" s="61">
        <v>277.26</v>
      </c>
      <c r="D660" s="201">
        <v>44120</v>
      </c>
      <c r="E660" s="61">
        <v>285.66000000000003</v>
      </c>
      <c r="F660" s="123">
        <v>44120</v>
      </c>
      <c r="G660" s="61">
        <v>119.08</v>
      </c>
      <c r="H660" s="123">
        <v>44120</v>
      </c>
      <c r="I660" s="59">
        <v>132.4</v>
      </c>
      <c r="J660" s="201">
        <v>44120</v>
      </c>
      <c r="K660" s="59">
        <v>130.5</v>
      </c>
      <c r="L660" s="201">
        <v>44120</v>
      </c>
      <c r="M660" s="59">
        <v>115.51</v>
      </c>
      <c r="N660" s="201">
        <v>44120</v>
      </c>
      <c r="O660" s="59">
        <v>118.25</v>
      </c>
      <c r="P660" s="201">
        <v>44120</v>
      </c>
      <c r="Q660" s="59">
        <v>105.02</v>
      </c>
      <c r="Y660" s="123"/>
      <c r="Z660" s="59"/>
    </row>
    <row r="661" spans="1:26" x14ac:dyDescent="0.35">
      <c r="B661" s="201">
        <v>44123</v>
      </c>
      <c r="C661" s="61">
        <v>279.58999999999997</v>
      </c>
      <c r="D661" s="201">
        <v>44123</v>
      </c>
      <c r="E661" s="61">
        <v>287.99</v>
      </c>
      <c r="F661" s="123">
        <v>44123</v>
      </c>
      <c r="G661" s="61">
        <v>119.53</v>
      </c>
      <c r="H661" s="123">
        <v>44123</v>
      </c>
      <c r="I661" s="59">
        <v>132.30000000000001</v>
      </c>
      <c r="J661" s="201">
        <v>44123</v>
      </c>
      <c r="K661" s="59">
        <v>130.29</v>
      </c>
      <c r="L661" s="201">
        <v>44123</v>
      </c>
      <c r="M661" s="59">
        <v>115.51</v>
      </c>
      <c r="N661" s="201">
        <v>44123</v>
      </c>
      <c r="O661" s="59">
        <v>117.88</v>
      </c>
      <c r="P661" s="201">
        <v>44123</v>
      </c>
      <c r="Q661" s="59">
        <v>105.02</v>
      </c>
      <c r="Y661" s="123"/>
      <c r="Z661" s="59"/>
    </row>
    <row r="662" spans="1:26" s="203" customFormat="1" x14ac:dyDescent="0.35">
      <c r="A662" s="123"/>
      <c r="B662" s="201">
        <v>44124</v>
      </c>
      <c r="C662" s="61">
        <v>279.58999999999997</v>
      </c>
      <c r="D662" s="201">
        <v>44124</v>
      </c>
      <c r="E662" s="61">
        <v>287.99</v>
      </c>
      <c r="F662" s="123">
        <v>44124</v>
      </c>
      <c r="G662" s="61">
        <v>119.61</v>
      </c>
      <c r="H662" s="123">
        <v>44124</v>
      </c>
      <c r="I662" s="59">
        <v>133</v>
      </c>
      <c r="J662" s="201">
        <v>44124</v>
      </c>
      <c r="K662" s="59">
        <v>126.78</v>
      </c>
      <c r="L662" s="201">
        <v>44124</v>
      </c>
      <c r="M662" s="59">
        <v>115.51</v>
      </c>
      <c r="N662" s="201">
        <v>44124</v>
      </c>
      <c r="O662" s="59">
        <v>113.98</v>
      </c>
      <c r="P662" s="201">
        <v>44124</v>
      </c>
      <c r="Q662" s="59">
        <v>105.02</v>
      </c>
      <c r="Y662" s="123"/>
      <c r="Z662" s="59"/>
    </row>
    <row r="663" spans="1:26" s="203" customFormat="1" x14ac:dyDescent="0.35">
      <c r="A663" s="123"/>
      <c r="B663" s="201">
        <v>44125</v>
      </c>
      <c r="C663" s="61">
        <v>279.58999999999997</v>
      </c>
      <c r="D663" s="201">
        <v>44125</v>
      </c>
      <c r="E663" s="61">
        <v>287.99</v>
      </c>
      <c r="F663" s="123">
        <v>44125</v>
      </c>
      <c r="G663" s="61">
        <v>120.49</v>
      </c>
      <c r="H663" s="123">
        <v>44125</v>
      </c>
      <c r="I663" s="59">
        <v>133.80000000000001</v>
      </c>
      <c r="J663" s="201">
        <v>44125</v>
      </c>
      <c r="K663" s="59">
        <v>126.78</v>
      </c>
      <c r="L663" s="201">
        <v>44125</v>
      </c>
      <c r="M663" s="59">
        <v>115.51</v>
      </c>
      <c r="N663" s="201">
        <v>44125</v>
      </c>
      <c r="O663" s="59">
        <v>113.74</v>
      </c>
      <c r="P663" s="201">
        <v>44125</v>
      </c>
      <c r="Q663" s="59">
        <v>105.02</v>
      </c>
      <c r="Y663" s="123"/>
      <c r="Z663" s="59"/>
    </row>
    <row r="664" spans="1:26" s="203" customFormat="1" x14ac:dyDescent="0.35">
      <c r="A664" s="123"/>
      <c r="B664" s="201">
        <v>44126</v>
      </c>
      <c r="C664" s="61">
        <v>285.52999999999997</v>
      </c>
      <c r="D664" s="201">
        <v>44126</v>
      </c>
      <c r="E664" s="61">
        <v>293.93</v>
      </c>
      <c r="F664" s="123">
        <v>44126</v>
      </c>
      <c r="G664" s="61">
        <v>119.91</v>
      </c>
      <c r="H664" s="123">
        <v>44126</v>
      </c>
      <c r="I664" s="59">
        <v>133.30000000000001</v>
      </c>
      <c r="J664" s="201">
        <v>44126</v>
      </c>
      <c r="K664" s="59">
        <v>126.78</v>
      </c>
      <c r="L664" s="201">
        <v>44126</v>
      </c>
      <c r="M664" s="59">
        <v>115.51</v>
      </c>
      <c r="N664" s="201">
        <v>44126</v>
      </c>
      <c r="O664" s="59">
        <v>113.74</v>
      </c>
      <c r="P664" s="201">
        <v>44126</v>
      </c>
      <c r="Q664" s="59">
        <v>105.02</v>
      </c>
      <c r="Y664" s="123"/>
      <c r="Z664" s="59"/>
    </row>
    <row r="665" spans="1:26" s="203" customFormat="1" x14ac:dyDescent="0.35">
      <c r="A665" s="123"/>
      <c r="B665" s="201">
        <v>44127</v>
      </c>
      <c r="C665" s="61">
        <v>285.52999999999997</v>
      </c>
      <c r="D665" s="201">
        <v>44127</v>
      </c>
      <c r="E665" s="61">
        <v>293.93</v>
      </c>
      <c r="F665" s="123">
        <v>44127</v>
      </c>
      <c r="G665" s="61">
        <v>115.6</v>
      </c>
      <c r="H665" s="123">
        <v>44127</v>
      </c>
      <c r="I665" s="59">
        <v>130.1</v>
      </c>
      <c r="J665" s="201">
        <v>44127</v>
      </c>
      <c r="K665" s="59">
        <v>126.05</v>
      </c>
      <c r="L665" s="201">
        <v>44127</v>
      </c>
      <c r="M665" s="59">
        <v>111.51</v>
      </c>
      <c r="N665" s="201">
        <v>44127</v>
      </c>
      <c r="O665" s="59">
        <v>113.25</v>
      </c>
      <c r="P665" s="201">
        <v>44127</v>
      </c>
      <c r="Q665" s="59">
        <v>102.52</v>
      </c>
      <c r="Y665" s="123"/>
      <c r="Z665" s="59"/>
    </row>
    <row r="666" spans="1:26" s="204" customFormat="1" x14ac:dyDescent="0.35">
      <c r="A666" s="123"/>
      <c r="B666" s="201">
        <v>44130</v>
      </c>
      <c r="C666" s="61">
        <v>282.42</v>
      </c>
      <c r="D666" s="201">
        <v>44130</v>
      </c>
      <c r="E666" s="61">
        <v>290.82</v>
      </c>
      <c r="F666" s="123">
        <v>44130</v>
      </c>
      <c r="G666" s="61">
        <v>114.63</v>
      </c>
      <c r="H666" s="123">
        <v>44130</v>
      </c>
      <c r="I666" s="59">
        <v>129.4</v>
      </c>
      <c r="J666" s="201">
        <v>44130</v>
      </c>
      <c r="K666" s="59">
        <v>119.83</v>
      </c>
      <c r="L666" s="201">
        <v>44130</v>
      </c>
      <c r="M666" s="59">
        <v>104.01</v>
      </c>
      <c r="N666" s="201">
        <v>44130</v>
      </c>
      <c r="O666" s="59">
        <v>107.74</v>
      </c>
      <c r="P666" s="201">
        <v>44130</v>
      </c>
      <c r="Q666" s="59">
        <v>95.52</v>
      </c>
      <c r="Y666" s="123"/>
      <c r="Z666" s="59"/>
    </row>
    <row r="667" spans="1:26" s="204" customFormat="1" x14ac:dyDescent="0.35">
      <c r="A667" s="123"/>
      <c r="B667" s="201">
        <v>44131</v>
      </c>
      <c r="C667" s="61">
        <v>284.45999999999998</v>
      </c>
      <c r="D667" s="201">
        <v>44131</v>
      </c>
      <c r="E667" s="61">
        <v>292.86</v>
      </c>
      <c r="F667" s="123">
        <v>44131</v>
      </c>
      <c r="G667" s="61">
        <v>115.13</v>
      </c>
      <c r="H667" s="123">
        <v>44131</v>
      </c>
      <c r="I667" s="59">
        <v>129.80000000000001</v>
      </c>
      <c r="J667" s="201">
        <v>44131</v>
      </c>
      <c r="K667" s="59">
        <v>119.83</v>
      </c>
      <c r="L667" s="201">
        <v>44131</v>
      </c>
      <c r="M667" s="59">
        <v>104.01</v>
      </c>
      <c r="N667" s="201">
        <v>44131</v>
      </c>
      <c r="O667" s="59">
        <v>115.78</v>
      </c>
      <c r="P667" s="201">
        <v>44131</v>
      </c>
      <c r="Q667" s="59">
        <v>95.77</v>
      </c>
      <c r="Y667" s="123"/>
      <c r="Z667" s="59"/>
    </row>
    <row r="668" spans="1:26" s="204" customFormat="1" x14ac:dyDescent="0.35">
      <c r="A668" s="123"/>
      <c r="B668" s="201">
        <v>44132</v>
      </c>
      <c r="C668" s="61">
        <v>284.93</v>
      </c>
      <c r="D668" s="201">
        <v>44132</v>
      </c>
      <c r="E668" s="61">
        <v>293.33</v>
      </c>
      <c r="F668" s="123">
        <v>44132</v>
      </c>
      <c r="G668" s="61">
        <v>116.87</v>
      </c>
      <c r="H668" s="123">
        <v>44132</v>
      </c>
      <c r="I668" s="59">
        <v>130.30000000000001</v>
      </c>
      <c r="J668" s="201">
        <v>44132</v>
      </c>
      <c r="K668" s="59">
        <v>119.83</v>
      </c>
      <c r="L668" s="201">
        <v>44132</v>
      </c>
      <c r="M668" s="59">
        <v>104.01</v>
      </c>
      <c r="N668" s="201">
        <v>44132</v>
      </c>
      <c r="O668" s="59">
        <v>115.35</v>
      </c>
      <c r="P668" s="201">
        <v>44132</v>
      </c>
      <c r="Q668" s="59">
        <v>95.77</v>
      </c>
      <c r="Y668" s="123"/>
      <c r="Z668" s="59"/>
    </row>
    <row r="669" spans="1:26" s="204" customFormat="1" x14ac:dyDescent="0.35">
      <c r="A669" s="123"/>
      <c r="B669" s="201">
        <v>44133</v>
      </c>
      <c r="C669" s="61">
        <v>284.93</v>
      </c>
      <c r="D669" s="201">
        <v>44133</v>
      </c>
      <c r="E669" s="61">
        <v>293.33</v>
      </c>
      <c r="F669" s="123">
        <v>44133</v>
      </c>
      <c r="G669" s="61">
        <v>116</v>
      </c>
      <c r="H669" s="123">
        <v>44133</v>
      </c>
      <c r="I669" s="59">
        <v>129.69999999999999</v>
      </c>
      <c r="J669" s="201">
        <v>44133</v>
      </c>
      <c r="K669" s="59">
        <v>135.26</v>
      </c>
      <c r="L669" s="201">
        <v>44133</v>
      </c>
      <c r="M669" s="59">
        <v>104.01</v>
      </c>
      <c r="N669" s="201">
        <v>44133</v>
      </c>
      <c r="O669" s="59">
        <v>107.74</v>
      </c>
      <c r="P669" s="201">
        <v>44133</v>
      </c>
      <c r="Q669" s="59">
        <v>95.52</v>
      </c>
      <c r="Y669" s="123"/>
      <c r="Z669" s="59"/>
    </row>
    <row r="670" spans="1:26" s="204" customFormat="1" x14ac:dyDescent="0.35">
      <c r="A670" s="123"/>
      <c r="B670" s="201">
        <v>44134</v>
      </c>
      <c r="C670" s="61">
        <v>284.93</v>
      </c>
      <c r="D670" s="201">
        <v>44134</v>
      </c>
      <c r="E670" s="61">
        <v>293.33</v>
      </c>
      <c r="F670" s="123">
        <v>44134</v>
      </c>
      <c r="G670" s="61">
        <v>117.49</v>
      </c>
      <c r="H670" s="123">
        <v>44134</v>
      </c>
      <c r="I670" s="59">
        <v>130.4</v>
      </c>
      <c r="J670" s="201">
        <v>44134</v>
      </c>
      <c r="K670" s="59">
        <v>135.80000000000001</v>
      </c>
      <c r="L670" s="201">
        <v>44134</v>
      </c>
      <c r="M670" s="59">
        <v>104.01</v>
      </c>
      <c r="N670" s="201">
        <v>44134</v>
      </c>
      <c r="O670" s="59">
        <v>107.94</v>
      </c>
      <c r="P670" s="201">
        <v>44134</v>
      </c>
      <c r="Q670" s="59">
        <v>95.52</v>
      </c>
      <c r="Y670" s="123"/>
      <c r="Z670" s="59"/>
    </row>
    <row r="671" spans="1:26" x14ac:dyDescent="0.35">
      <c r="B671" s="201">
        <v>44137</v>
      </c>
      <c r="C671" s="61">
        <v>284.93</v>
      </c>
      <c r="D671" s="201">
        <v>44137</v>
      </c>
      <c r="E671" s="61">
        <v>293.33</v>
      </c>
      <c r="F671" s="123">
        <v>44137</v>
      </c>
      <c r="G671" s="61">
        <v>118.06</v>
      </c>
      <c r="H671" s="123">
        <v>44137</v>
      </c>
      <c r="I671" s="59">
        <v>130.80000000000001</v>
      </c>
      <c r="J671" s="201">
        <v>44137</v>
      </c>
      <c r="K671" s="59">
        <v>134.94</v>
      </c>
      <c r="L671" s="201">
        <v>44137</v>
      </c>
      <c r="M671" s="59">
        <v>107.52</v>
      </c>
      <c r="N671" s="201">
        <v>44137</v>
      </c>
      <c r="O671" s="59">
        <v>107.95</v>
      </c>
      <c r="P671" s="201">
        <v>44137</v>
      </c>
      <c r="Q671" s="59">
        <v>95.53</v>
      </c>
      <c r="Y671" s="123"/>
      <c r="Z671" s="59"/>
    </row>
    <row r="672" spans="1:26" x14ac:dyDescent="0.35">
      <c r="B672" s="201">
        <v>44138</v>
      </c>
      <c r="C672" s="61">
        <v>286.74</v>
      </c>
      <c r="D672" s="201">
        <v>44138</v>
      </c>
      <c r="E672" s="61">
        <v>294.89</v>
      </c>
      <c r="F672" s="123">
        <v>44138</v>
      </c>
      <c r="G672" s="61">
        <v>117.09</v>
      </c>
      <c r="H672" s="123">
        <v>44138</v>
      </c>
      <c r="I672" s="59">
        <v>129.80000000000001</v>
      </c>
      <c r="J672" s="201">
        <v>44138</v>
      </c>
      <c r="K672" s="59">
        <v>134.94</v>
      </c>
      <c r="L672" s="201">
        <v>44138</v>
      </c>
      <c r="M672" s="59">
        <v>107.52</v>
      </c>
      <c r="N672" s="201">
        <v>44138</v>
      </c>
      <c r="O672" s="59">
        <v>107.76</v>
      </c>
      <c r="P672" s="201">
        <v>44138</v>
      </c>
      <c r="Q672" s="59">
        <v>95.03</v>
      </c>
      <c r="Y672" s="123"/>
      <c r="Z672" s="59"/>
    </row>
    <row r="673" spans="2:26" x14ac:dyDescent="0.35">
      <c r="B673" s="201">
        <v>44139</v>
      </c>
      <c r="C673" s="61">
        <v>287.98</v>
      </c>
      <c r="D673" s="201">
        <v>44139</v>
      </c>
      <c r="E673" s="61">
        <v>295.63</v>
      </c>
      <c r="F673" s="123">
        <v>44139</v>
      </c>
      <c r="G673" s="61">
        <v>116.91</v>
      </c>
      <c r="H673" s="123">
        <v>44139</v>
      </c>
      <c r="I673" s="59">
        <v>129.1</v>
      </c>
      <c r="J673" s="201">
        <v>44139</v>
      </c>
      <c r="K673" s="59">
        <v>137.02000000000001</v>
      </c>
      <c r="L673" s="201">
        <v>44139</v>
      </c>
      <c r="M673" s="59">
        <v>107.52</v>
      </c>
      <c r="N673" s="201">
        <v>44139</v>
      </c>
      <c r="O673" s="59">
        <v>106.8</v>
      </c>
      <c r="P673" s="201">
        <v>44139</v>
      </c>
      <c r="Q673" s="59">
        <v>95.03</v>
      </c>
      <c r="Y673" s="123"/>
      <c r="Z673" s="59"/>
    </row>
    <row r="674" spans="2:26" x14ac:dyDescent="0.35">
      <c r="B674" s="201">
        <v>44140</v>
      </c>
      <c r="C674" s="61">
        <v>287.98</v>
      </c>
      <c r="D674" s="201">
        <v>44140</v>
      </c>
      <c r="E674" s="61">
        <v>295.63</v>
      </c>
      <c r="F674" s="123">
        <v>44140</v>
      </c>
      <c r="G674" s="61">
        <v>116.95</v>
      </c>
      <c r="H674" s="123">
        <v>44140</v>
      </c>
      <c r="I674" s="59">
        <v>129.1</v>
      </c>
      <c r="J674" s="201">
        <v>44140</v>
      </c>
      <c r="K674" s="59">
        <v>139.47</v>
      </c>
      <c r="L674" s="201">
        <v>44140</v>
      </c>
      <c r="M674" s="59">
        <v>111.27</v>
      </c>
      <c r="N674" s="201">
        <v>44140</v>
      </c>
      <c r="O674" s="59">
        <v>106.25</v>
      </c>
      <c r="P674" s="201">
        <v>44140</v>
      </c>
      <c r="Q674" s="59">
        <v>95.03</v>
      </c>
      <c r="Y674" s="123"/>
      <c r="Z674" s="59"/>
    </row>
    <row r="675" spans="2:26" x14ac:dyDescent="0.35">
      <c r="B675" s="201">
        <v>44141</v>
      </c>
      <c r="C675" s="61">
        <v>293.32</v>
      </c>
      <c r="D675" s="201">
        <v>44141</v>
      </c>
      <c r="E675" s="61">
        <v>300.97000000000003</v>
      </c>
      <c r="F675" s="123">
        <v>44141</v>
      </c>
      <c r="G675" s="61">
        <v>117.8</v>
      </c>
      <c r="H675" s="123">
        <v>44141</v>
      </c>
      <c r="I675" s="59">
        <v>130</v>
      </c>
      <c r="J675" s="201">
        <v>44141</v>
      </c>
      <c r="K675" s="59">
        <v>143.93</v>
      </c>
      <c r="L675" s="201">
        <v>44141</v>
      </c>
      <c r="M675" s="59">
        <v>112.51</v>
      </c>
      <c r="N675" s="201">
        <v>44141</v>
      </c>
      <c r="O675" s="59">
        <v>107.45</v>
      </c>
      <c r="P675" s="201">
        <v>44141</v>
      </c>
      <c r="Q675" s="59">
        <v>95.03</v>
      </c>
      <c r="Y675" s="123"/>
      <c r="Z675" s="59"/>
    </row>
    <row r="676" spans="2:26" x14ac:dyDescent="0.35">
      <c r="B676" s="201">
        <v>44144</v>
      </c>
      <c r="C676" s="61">
        <v>293.32</v>
      </c>
      <c r="D676" s="201">
        <v>44144</v>
      </c>
      <c r="E676" s="61">
        <v>300.97000000000003</v>
      </c>
      <c r="F676" s="123">
        <v>44144</v>
      </c>
      <c r="G676" s="61">
        <v>121.75</v>
      </c>
      <c r="H676" s="123">
        <v>44144</v>
      </c>
      <c r="I676" s="59">
        <v>134</v>
      </c>
      <c r="J676" s="201">
        <v>44144</v>
      </c>
      <c r="K676" s="59">
        <v>144.34</v>
      </c>
      <c r="L676" s="201">
        <v>44144</v>
      </c>
      <c r="M676" s="59">
        <v>125</v>
      </c>
      <c r="N676" s="201">
        <v>44144</v>
      </c>
      <c r="O676" s="59">
        <v>106.78</v>
      </c>
      <c r="P676" s="201">
        <v>44144</v>
      </c>
      <c r="Q676" s="59">
        <v>95.03</v>
      </c>
      <c r="Y676" s="123"/>
      <c r="Z676" s="59"/>
    </row>
    <row r="677" spans="2:26" x14ac:dyDescent="0.35">
      <c r="B677" s="201">
        <v>44145</v>
      </c>
      <c r="C677" s="61">
        <v>293.32</v>
      </c>
      <c r="D677" s="201">
        <v>44145</v>
      </c>
      <c r="E677" s="61">
        <v>300.97000000000003</v>
      </c>
      <c r="F677" s="123">
        <v>44145</v>
      </c>
      <c r="G677" s="61">
        <v>122.27</v>
      </c>
      <c r="H677" s="123">
        <v>44145</v>
      </c>
      <c r="I677" s="59">
        <v>134.6</v>
      </c>
      <c r="J677" s="201">
        <v>44145</v>
      </c>
      <c r="K677" s="59">
        <v>146.69999999999999</v>
      </c>
      <c r="L677" s="201">
        <v>44145</v>
      </c>
      <c r="M677" s="59">
        <v>130</v>
      </c>
      <c r="N677" s="201">
        <v>44145</v>
      </c>
      <c r="O677" s="59">
        <v>108.09</v>
      </c>
      <c r="P677" s="201">
        <v>44145</v>
      </c>
      <c r="Q677" s="59">
        <v>95.03</v>
      </c>
      <c r="Y677" s="123"/>
      <c r="Z677" s="59"/>
    </row>
    <row r="678" spans="2:26" x14ac:dyDescent="0.35">
      <c r="B678" s="201">
        <v>44146</v>
      </c>
      <c r="C678" s="61">
        <v>297.89</v>
      </c>
      <c r="D678" s="201">
        <v>44146</v>
      </c>
      <c r="E678" s="61">
        <v>305.54000000000002</v>
      </c>
      <c r="F678" s="123">
        <v>44146</v>
      </c>
      <c r="G678" s="61">
        <v>124.56</v>
      </c>
      <c r="H678" s="123">
        <v>44146</v>
      </c>
      <c r="I678" s="59">
        <v>136</v>
      </c>
      <c r="J678" s="201">
        <v>44146</v>
      </c>
      <c r="K678" s="59">
        <v>148.94999999999999</v>
      </c>
      <c r="L678" s="201">
        <v>44146</v>
      </c>
      <c r="M678" s="59">
        <v>135.62</v>
      </c>
      <c r="N678" s="201">
        <v>44146</v>
      </c>
      <c r="O678" s="59">
        <v>104.4</v>
      </c>
      <c r="P678" s="201">
        <v>44146</v>
      </c>
      <c r="Q678" s="59">
        <v>95.03</v>
      </c>
      <c r="Y678" s="123"/>
      <c r="Z678" s="59"/>
    </row>
    <row r="679" spans="2:26" x14ac:dyDescent="0.35">
      <c r="B679" s="201">
        <v>44147</v>
      </c>
      <c r="C679" s="61">
        <v>298.85000000000002</v>
      </c>
      <c r="D679" s="201">
        <v>44147</v>
      </c>
      <c r="E679" s="61">
        <v>306.5</v>
      </c>
      <c r="F679" s="123">
        <v>44147</v>
      </c>
      <c r="G679" s="61">
        <v>123.74</v>
      </c>
      <c r="H679" s="123">
        <v>44147</v>
      </c>
      <c r="I679" s="59">
        <v>135</v>
      </c>
      <c r="J679" s="201">
        <v>44147</v>
      </c>
      <c r="K679" s="59">
        <v>153.07</v>
      </c>
      <c r="L679" s="201">
        <v>44147</v>
      </c>
      <c r="M679" s="59">
        <v>140.44</v>
      </c>
      <c r="N679" s="201">
        <v>44147</v>
      </c>
      <c r="O679" s="59">
        <v>104.4</v>
      </c>
      <c r="P679" s="201">
        <v>44147</v>
      </c>
      <c r="Q679" s="59">
        <v>95.03</v>
      </c>
      <c r="Y679" s="123"/>
      <c r="Z679" s="59"/>
    </row>
    <row r="680" spans="2:26" x14ac:dyDescent="0.35">
      <c r="B680" s="201">
        <v>44148</v>
      </c>
      <c r="C680" s="61">
        <v>299.41000000000003</v>
      </c>
      <c r="D680" s="201">
        <v>44148</v>
      </c>
      <c r="E680" s="61">
        <v>307.06</v>
      </c>
      <c r="F680" s="123">
        <v>44148</v>
      </c>
      <c r="G680" s="61">
        <v>122.37</v>
      </c>
      <c r="H680" s="123">
        <v>44148</v>
      </c>
      <c r="I680" s="59">
        <v>134.6</v>
      </c>
      <c r="J680" s="201">
        <v>44148</v>
      </c>
      <c r="K680" s="59">
        <v>153.58000000000001</v>
      </c>
      <c r="L680" s="201">
        <v>44148</v>
      </c>
      <c r="M680" s="59">
        <v>140.44</v>
      </c>
      <c r="N680" s="201">
        <v>44148</v>
      </c>
      <c r="O680" s="59">
        <v>104.4</v>
      </c>
      <c r="P680" s="201">
        <v>44148</v>
      </c>
      <c r="Q680" s="59">
        <v>95.03</v>
      </c>
      <c r="Y680" s="123"/>
      <c r="Z680" s="59"/>
    </row>
    <row r="681" spans="2:26" x14ac:dyDescent="0.35">
      <c r="B681" s="201">
        <v>44151</v>
      </c>
      <c r="C681" s="61">
        <v>308.60000000000002</v>
      </c>
      <c r="D681" s="201">
        <v>44151</v>
      </c>
      <c r="E681" s="61">
        <v>316.25</v>
      </c>
      <c r="F681" s="123">
        <v>44151</v>
      </c>
      <c r="G681" s="61">
        <v>124.07</v>
      </c>
      <c r="H681" s="123">
        <v>44151</v>
      </c>
      <c r="I681" s="59">
        <v>137</v>
      </c>
      <c r="J681" s="201">
        <v>44151</v>
      </c>
      <c r="K681" s="59">
        <v>154.32</v>
      </c>
      <c r="L681" s="201">
        <v>44151</v>
      </c>
      <c r="M681" s="59">
        <v>141.68</v>
      </c>
      <c r="N681" s="201">
        <v>44151</v>
      </c>
      <c r="O681" s="59">
        <v>100.38</v>
      </c>
      <c r="P681" s="201">
        <v>44151</v>
      </c>
      <c r="Q681" s="59">
        <v>95.8</v>
      </c>
      <c r="Y681" s="123"/>
      <c r="Z681" s="59"/>
    </row>
    <row r="682" spans="2:26" x14ac:dyDescent="0.35">
      <c r="B682" s="201">
        <v>44152</v>
      </c>
      <c r="C682" s="61">
        <v>308.60000000000002</v>
      </c>
      <c r="D682" s="201">
        <v>44152</v>
      </c>
      <c r="E682" s="61">
        <v>316.25</v>
      </c>
      <c r="F682" s="123">
        <v>44152</v>
      </c>
      <c r="G682" s="61">
        <v>125.44</v>
      </c>
      <c r="H682" s="123">
        <v>44152</v>
      </c>
      <c r="I682" s="59">
        <v>138.30000000000001</v>
      </c>
      <c r="J682" s="201">
        <v>44152</v>
      </c>
      <c r="K682" s="59">
        <v>154.33000000000001</v>
      </c>
      <c r="L682" s="201">
        <v>44152</v>
      </c>
      <c r="M682" s="59">
        <v>141.68</v>
      </c>
      <c r="N682" s="201">
        <v>44152</v>
      </c>
      <c r="O682" s="59">
        <v>100.38</v>
      </c>
      <c r="P682" s="201">
        <v>44152</v>
      </c>
      <c r="Q682" s="59">
        <v>95.5</v>
      </c>
      <c r="Y682" s="123"/>
      <c r="Z682" s="59"/>
    </row>
    <row r="683" spans="2:26" x14ac:dyDescent="0.35">
      <c r="B683" s="201">
        <v>44153</v>
      </c>
      <c r="C683" s="61">
        <v>321.35000000000002</v>
      </c>
      <c r="D683" s="201">
        <v>44153</v>
      </c>
      <c r="E683" s="61">
        <v>329</v>
      </c>
      <c r="F683" s="123">
        <v>44153</v>
      </c>
      <c r="G683" s="61">
        <v>126.34</v>
      </c>
      <c r="H683" s="123">
        <v>44153</v>
      </c>
      <c r="I683" s="59">
        <v>138.6</v>
      </c>
      <c r="J683" s="201">
        <v>44153</v>
      </c>
      <c r="K683" s="59">
        <v>156.22999999999999</v>
      </c>
      <c r="L683" s="201">
        <v>44153</v>
      </c>
      <c r="M683" s="59">
        <v>141.68</v>
      </c>
      <c r="N683" s="201">
        <v>44153</v>
      </c>
      <c r="O683" s="59">
        <v>98.87</v>
      </c>
      <c r="P683" s="201">
        <v>44153</v>
      </c>
      <c r="Q683" s="59">
        <v>91.78</v>
      </c>
      <c r="Y683" s="123"/>
      <c r="Z683" s="59"/>
    </row>
    <row r="684" spans="2:26" x14ac:dyDescent="0.35">
      <c r="B684" s="201">
        <v>44154</v>
      </c>
      <c r="C684" s="61">
        <v>327.22000000000003</v>
      </c>
      <c r="D684" s="201">
        <v>44154</v>
      </c>
      <c r="E684" s="61">
        <v>334.87</v>
      </c>
      <c r="F684" s="123">
        <v>44154</v>
      </c>
      <c r="G684" s="61">
        <v>127.89</v>
      </c>
      <c r="H684" s="123">
        <v>44154</v>
      </c>
      <c r="I684" s="59">
        <v>139.69999999999999</v>
      </c>
      <c r="J684" s="201">
        <v>44154</v>
      </c>
      <c r="K684" s="59">
        <v>159.78</v>
      </c>
      <c r="L684" s="201">
        <v>44154</v>
      </c>
      <c r="M684" s="59">
        <v>141.68</v>
      </c>
      <c r="N684" s="201">
        <v>44154</v>
      </c>
      <c r="O684" s="59">
        <v>97.58</v>
      </c>
      <c r="P684" s="201">
        <v>44154</v>
      </c>
      <c r="Q684" s="59">
        <v>92.78</v>
      </c>
      <c r="Y684" s="123"/>
      <c r="Z684" s="59"/>
    </row>
    <row r="685" spans="2:26" x14ac:dyDescent="0.35">
      <c r="B685" s="201">
        <v>44155</v>
      </c>
      <c r="C685" s="61">
        <v>330.6</v>
      </c>
      <c r="D685" s="201">
        <v>44155</v>
      </c>
      <c r="E685" s="61">
        <v>338.25</v>
      </c>
      <c r="F685" s="123">
        <v>44155</v>
      </c>
      <c r="G685" s="61">
        <v>128.83000000000001</v>
      </c>
      <c r="H685" s="123">
        <v>44155</v>
      </c>
      <c r="I685" s="59">
        <v>140.5</v>
      </c>
      <c r="J685" s="201">
        <v>44155</v>
      </c>
      <c r="K685" s="59">
        <v>160.27000000000001</v>
      </c>
      <c r="L685" s="201">
        <v>44155</v>
      </c>
      <c r="M685" s="59">
        <v>144</v>
      </c>
      <c r="N685" s="201">
        <v>44155</v>
      </c>
      <c r="O685" s="59">
        <v>98.4</v>
      </c>
      <c r="P685" s="201">
        <v>44155</v>
      </c>
      <c r="Q685" s="59">
        <v>92.78</v>
      </c>
      <c r="Y685" s="123"/>
      <c r="Z685" s="59"/>
    </row>
    <row r="686" spans="2:26" x14ac:dyDescent="0.35">
      <c r="B686" s="201">
        <v>44158</v>
      </c>
      <c r="C686" s="61">
        <v>332.22</v>
      </c>
      <c r="D686" s="201">
        <v>44158</v>
      </c>
      <c r="E686" s="61">
        <v>339.87</v>
      </c>
      <c r="F686" s="123">
        <v>44158</v>
      </c>
      <c r="G686" s="61">
        <v>127.24</v>
      </c>
      <c r="H686" s="123">
        <v>44158</v>
      </c>
      <c r="I686" s="59">
        <v>139.1</v>
      </c>
      <c r="J686" s="201">
        <v>44158</v>
      </c>
      <c r="K686" s="59">
        <v>160.27000000000001</v>
      </c>
      <c r="L686" s="201">
        <v>44158</v>
      </c>
      <c r="M686" s="59">
        <v>144</v>
      </c>
      <c r="N686" s="201">
        <v>44158</v>
      </c>
      <c r="O686" s="59">
        <v>99.22</v>
      </c>
      <c r="P686" s="201">
        <v>44158</v>
      </c>
      <c r="Q686" s="59">
        <v>90.53</v>
      </c>
      <c r="Y686" s="123"/>
      <c r="Z686" s="59"/>
    </row>
    <row r="687" spans="2:26" x14ac:dyDescent="0.35">
      <c r="B687" s="201">
        <v>44159</v>
      </c>
      <c r="C687" s="61">
        <v>332.22</v>
      </c>
      <c r="D687" s="201">
        <v>44159</v>
      </c>
      <c r="E687" s="61">
        <v>339.87</v>
      </c>
      <c r="F687" s="123">
        <v>44159</v>
      </c>
      <c r="G687" s="61">
        <v>127.42</v>
      </c>
      <c r="H687" s="123">
        <v>44159</v>
      </c>
      <c r="I687" s="59">
        <v>139</v>
      </c>
      <c r="J687" s="201">
        <v>44159</v>
      </c>
      <c r="K687" s="59">
        <v>163.35</v>
      </c>
      <c r="L687" s="201">
        <v>44159</v>
      </c>
      <c r="M687" s="59">
        <v>150.63</v>
      </c>
      <c r="N687" s="201">
        <v>44159</v>
      </c>
      <c r="O687" s="59">
        <v>108.67</v>
      </c>
      <c r="P687" s="201">
        <v>44159</v>
      </c>
      <c r="Q687" s="59">
        <v>90.53</v>
      </c>
      <c r="Y687" s="123"/>
      <c r="Z687" s="59"/>
    </row>
    <row r="688" spans="2:26" x14ac:dyDescent="0.35">
      <c r="B688" s="201">
        <v>44160</v>
      </c>
      <c r="C688" s="61">
        <v>337.34</v>
      </c>
      <c r="D688" s="201">
        <v>44160</v>
      </c>
      <c r="E688" s="61">
        <v>344.99</v>
      </c>
      <c r="F688" s="123">
        <v>44160</v>
      </c>
      <c r="G688" s="61">
        <v>127.41</v>
      </c>
      <c r="H688" s="123">
        <v>44160</v>
      </c>
      <c r="I688" s="59">
        <v>139.6</v>
      </c>
      <c r="J688" s="201">
        <v>44160</v>
      </c>
      <c r="K688" s="59">
        <v>163.22999999999999</v>
      </c>
      <c r="L688" s="201">
        <v>44160</v>
      </c>
      <c r="M688" s="59">
        <v>150.63</v>
      </c>
      <c r="N688" s="201">
        <v>44160</v>
      </c>
      <c r="O688" s="59">
        <v>101.5</v>
      </c>
      <c r="P688" s="201">
        <v>44160</v>
      </c>
      <c r="Q688" s="59">
        <v>90.03</v>
      </c>
      <c r="Y688" s="123"/>
      <c r="Z688" s="59"/>
    </row>
    <row r="689" spans="2:26" x14ac:dyDescent="0.35">
      <c r="B689" s="201">
        <v>44161</v>
      </c>
      <c r="C689" s="61">
        <v>341.06</v>
      </c>
      <c r="D689" s="201">
        <v>44161</v>
      </c>
      <c r="E689" s="61">
        <v>348.71</v>
      </c>
      <c r="F689" s="123">
        <v>44161</v>
      </c>
      <c r="G689" s="61">
        <v>128.38999999999999</v>
      </c>
      <c r="H689" s="123">
        <v>44161</v>
      </c>
      <c r="I689" s="59">
        <v>141.4</v>
      </c>
      <c r="J689" s="201">
        <v>44161</v>
      </c>
      <c r="K689" s="59">
        <v>164</v>
      </c>
      <c r="L689" s="201">
        <v>44161</v>
      </c>
      <c r="M689" s="59">
        <v>154.11000000000001</v>
      </c>
      <c r="N689" s="201">
        <v>44161</v>
      </c>
      <c r="O689" s="59">
        <v>101.54</v>
      </c>
      <c r="P689" s="201">
        <v>44161</v>
      </c>
      <c r="Q689" s="59">
        <v>90.03</v>
      </c>
      <c r="Y689" s="123"/>
      <c r="Z689" s="59"/>
    </row>
    <row r="690" spans="2:26" x14ac:dyDescent="0.35">
      <c r="B690" s="201">
        <v>44162</v>
      </c>
      <c r="C690" s="61">
        <v>347.14</v>
      </c>
      <c r="D690" s="201">
        <v>44162</v>
      </c>
      <c r="E690" s="61">
        <v>354.79</v>
      </c>
      <c r="F690" s="123">
        <v>44162</v>
      </c>
      <c r="G690" s="61">
        <v>129.62</v>
      </c>
      <c r="H690" s="123">
        <v>44162</v>
      </c>
      <c r="I690" s="59">
        <v>141.6</v>
      </c>
      <c r="J690" s="201">
        <v>44162</v>
      </c>
      <c r="K690" s="59">
        <v>164</v>
      </c>
      <c r="L690" s="201">
        <v>44162</v>
      </c>
      <c r="M690" s="59">
        <v>154.11000000000001</v>
      </c>
      <c r="N690" s="201">
        <v>44162</v>
      </c>
      <c r="O690" s="59">
        <v>101.07</v>
      </c>
      <c r="P690" s="201">
        <v>44162</v>
      </c>
      <c r="Q690" s="59">
        <v>90.03</v>
      </c>
      <c r="Y690" s="123"/>
      <c r="Z690" s="59"/>
    </row>
    <row r="691" spans="2:26" x14ac:dyDescent="0.35">
      <c r="B691" s="201">
        <v>44165</v>
      </c>
      <c r="C691" s="61">
        <v>347.14</v>
      </c>
      <c r="D691" s="201">
        <v>44165</v>
      </c>
      <c r="E691" s="61">
        <v>354.79</v>
      </c>
      <c r="F691" s="123">
        <v>44165</v>
      </c>
      <c r="G691" s="61">
        <v>131.63</v>
      </c>
      <c r="H691" s="123">
        <v>44165</v>
      </c>
      <c r="I691" s="59">
        <v>143.1</v>
      </c>
      <c r="J691" s="201">
        <v>44165</v>
      </c>
      <c r="K691" s="59">
        <v>165.03</v>
      </c>
      <c r="L691" s="201">
        <v>44165</v>
      </c>
      <c r="M691" s="59">
        <v>154.11000000000001</v>
      </c>
      <c r="N691" s="201">
        <v>44165</v>
      </c>
      <c r="O691" s="59">
        <v>101.4</v>
      </c>
      <c r="P691" s="201">
        <v>44165</v>
      </c>
      <c r="Q691" s="59">
        <v>90.03</v>
      </c>
      <c r="Y691" s="123"/>
      <c r="Z691" s="59"/>
    </row>
    <row r="692" spans="2:26" x14ac:dyDescent="0.35">
      <c r="B692" s="201">
        <v>44166</v>
      </c>
      <c r="C692" s="61">
        <v>348.61</v>
      </c>
      <c r="D692" s="201">
        <v>44166</v>
      </c>
      <c r="E692" s="61">
        <v>356.56</v>
      </c>
      <c r="F692" s="123">
        <v>44166</v>
      </c>
      <c r="G692" s="61">
        <v>132.13</v>
      </c>
      <c r="H692" s="123">
        <v>44166</v>
      </c>
      <c r="I692" s="59">
        <v>144.4</v>
      </c>
      <c r="J692" s="201">
        <v>44166</v>
      </c>
      <c r="K692" s="59">
        <v>165</v>
      </c>
      <c r="L692" s="201">
        <v>44166</v>
      </c>
      <c r="M692" s="59">
        <v>154.11000000000001</v>
      </c>
      <c r="N692" s="201">
        <v>44166</v>
      </c>
      <c r="O692" s="59">
        <v>101.97</v>
      </c>
      <c r="P692" s="201">
        <v>44166</v>
      </c>
      <c r="Q692" s="59">
        <v>90.05</v>
      </c>
      <c r="Y692" s="123"/>
      <c r="Z692" s="59"/>
    </row>
    <row r="693" spans="2:26" x14ac:dyDescent="0.35">
      <c r="B693" s="201">
        <v>44167</v>
      </c>
      <c r="C693" s="61">
        <v>351.01</v>
      </c>
      <c r="D693" s="201">
        <v>44167</v>
      </c>
      <c r="E693" s="61">
        <v>359.48</v>
      </c>
      <c r="F693" s="123">
        <v>44167</v>
      </c>
      <c r="G693" s="61">
        <v>136.29</v>
      </c>
      <c r="H693" s="123">
        <v>44167</v>
      </c>
      <c r="I693" s="59">
        <v>148.1</v>
      </c>
      <c r="J693" s="201">
        <v>44167</v>
      </c>
      <c r="K693" s="59">
        <v>167.26</v>
      </c>
      <c r="L693" s="201">
        <v>44167</v>
      </c>
      <c r="M693" s="59">
        <v>154.11000000000001</v>
      </c>
      <c r="N693" s="201">
        <v>44167</v>
      </c>
      <c r="O693" s="59">
        <v>102.33</v>
      </c>
      <c r="P693" s="201">
        <v>44167</v>
      </c>
      <c r="Q693" s="59">
        <v>90.05</v>
      </c>
      <c r="Y693" s="123"/>
      <c r="Z693" s="59"/>
    </row>
    <row r="694" spans="2:26" x14ac:dyDescent="0.35">
      <c r="B694" s="201">
        <v>44168</v>
      </c>
      <c r="C694" s="61">
        <v>353.14</v>
      </c>
      <c r="D694" s="201">
        <v>44168</v>
      </c>
      <c r="E694" s="61">
        <v>361.61</v>
      </c>
      <c r="F694" s="123">
        <v>44168</v>
      </c>
      <c r="G694" s="61">
        <v>137.08000000000001</v>
      </c>
      <c r="H694" s="123">
        <v>44168</v>
      </c>
      <c r="I694" s="59">
        <v>149.5</v>
      </c>
      <c r="J694" s="201">
        <v>44168</v>
      </c>
      <c r="K694" s="59">
        <v>168.78</v>
      </c>
      <c r="L694" s="201">
        <v>44168</v>
      </c>
      <c r="M694" s="59">
        <v>154.11000000000001</v>
      </c>
      <c r="N694" s="201">
        <v>44168</v>
      </c>
      <c r="O694" s="59">
        <v>103.08</v>
      </c>
      <c r="P694" s="201">
        <v>44168</v>
      </c>
      <c r="Q694" s="59">
        <v>90.8</v>
      </c>
      <c r="Y694" s="123"/>
      <c r="Z694" s="59"/>
    </row>
    <row r="695" spans="2:26" x14ac:dyDescent="0.35">
      <c r="B695" s="201">
        <v>44169</v>
      </c>
      <c r="C695" s="61">
        <v>352.47</v>
      </c>
      <c r="D695" s="201">
        <v>44169</v>
      </c>
      <c r="E695" s="61">
        <v>360.95</v>
      </c>
      <c r="F695" s="123">
        <v>44169</v>
      </c>
      <c r="G695" s="61">
        <v>145.01</v>
      </c>
      <c r="H695" s="123">
        <v>44169</v>
      </c>
      <c r="I695" s="59">
        <v>157</v>
      </c>
      <c r="J695" s="201">
        <v>44169</v>
      </c>
      <c r="K695" s="59">
        <v>168.78</v>
      </c>
      <c r="L695" s="201">
        <v>44169</v>
      </c>
      <c r="M695" s="59">
        <v>154.11000000000001</v>
      </c>
      <c r="N695" s="201">
        <v>44169</v>
      </c>
      <c r="O695" s="59">
        <v>102.62</v>
      </c>
      <c r="P695" s="201">
        <v>44169</v>
      </c>
      <c r="Q695" s="59">
        <v>92.97</v>
      </c>
      <c r="Y695" s="123"/>
      <c r="Z695" s="59"/>
    </row>
    <row r="696" spans="2:26" x14ac:dyDescent="0.35">
      <c r="B696" s="201">
        <v>44172</v>
      </c>
      <c r="C696" s="61">
        <v>367.94</v>
      </c>
      <c r="D696" s="201">
        <v>44172</v>
      </c>
      <c r="E696" s="61">
        <v>376.41</v>
      </c>
      <c r="F696" s="123">
        <v>44172</v>
      </c>
      <c r="G696" s="61">
        <v>146.93</v>
      </c>
      <c r="H696" s="123">
        <v>44172</v>
      </c>
      <c r="I696" s="59">
        <v>159.1</v>
      </c>
      <c r="J696" s="201">
        <v>44172</v>
      </c>
      <c r="K696" s="59">
        <v>169.52</v>
      </c>
      <c r="L696" s="201">
        <v>44172</v>
      </c>
      <c r="M696" s="59">
        <v>154.11000000000001</v>
      </c>
      <c r="N696" s="201">
        <v>44172</v>
      </c>
      <c r="O696" s="59">
        <v>103.07</v>
      </c>
      <c r="P696" s="201">
        <v>44172</v>
      </c>
      <c r="Q696" s="59">
        <v>92.68</v>
      </c>
      <c r="Y696" s="123"/>
      <c r="Z696" s="59"/>
    </row>
    <row r="697" spans="2:26" x14ac:dyDescent="0.35">
      <c r="B697" s="201">
        <v>44173</v>
      </c>
      <c r="C697" s="61">
        <v>367.94</v>
      </c>
      <c r="D697" s="201">
        <v>44173</v>
      </c>
      <c r="E697" s="61">
        <v>376.41</v>
      </c>
      <c r="F697" s="123">
        <v>44173</v>
      </c>
      <c r="G697" s="61">
        <v>148.35</v>
      </c>
      <c r="H697" s="123">
        <v>44173</v>
      </c>
      <c r="I697" s="59">
        <v>160.4</v>
      </c>
      <c r="J697" s="201">
        <v>44173</v>
      </c>
      <c r="K697" s="59">
        <v>169.52</v>
      </c>
      <c r="L697" s="201">
        <v>44173</v>
      </c>
      <c r="M697" s="59">
        <v>154.11000000000001</v>
      </c>
      <c r="N697" s="201">
        <v>44173</v>
      </c>
      <c r="O697" s="59">
        <v>103.08</v>
      </c>
      <c r="P697" s="201">
        <v>44173</v>
      </c>
      <c r="Q697" s="59">
        <v>92.68</v>
      </c>
      <c r="Y697" s="123"/>
      <c r="Z697" s="59"/>
    </row>
    <row r="698" spans="2:26" x14ac:dyDescent="0.35">
      <c r="B698" s="201">
        <v>44174</v>
      </c>
      <c r="C698" s="61">
        <v>380.43</v>
      </c>
      <c r="D698" s="201">
        <v>44174</v>
      </c>
      <c r="E698" s="61">
        <v>388.9</v>
      </c>
      <c r="F698" s="123">
        <v>44174</v>
      </c>
      <c r="G698" s="61">
        <v>150.16</v>
      </c>
      <c r="H698" s="123">
        <v>44174</v>
      </c>
      <c r="I698" s="59">
        <v>162.4</v>
      </c>
      <c r="J698" s="201">
        <v>44174</v>
      </c>
      <c r="K698" s="59">
        <v>176.55</v>
      </c>
      <c r="L698" s="201">
        <v>44174</v>
      </c>
      <c r="M698" s="59">
        <v>160.26</v>
      </c>
      <c r="N698" s="201">
        <v>44174</v>
      </c>
      <c r="O698" s="59">
        <v>102.81</v>
      </c>
      <c r="P698" s="201">
        <v>44174</v>
      </c>
      <c r="Q698" s="59">
        <v>92.56</v>
      </c>
      <c r="Y698" s="123"/>
      <c r="Z698" s="59"/>
    </row>
    <row r="699" spans="2:26" x14ac:dyDescent="0.35">
      <c r="B699" s="201">
        <v>44175</v>
      </c>
      <c r="C699" s="61">
        <v>380.43</v>
      </c>
      <c r="D699" s="201">
        <v>44175</v>
      </c>
      <c r="E699" s="61">
        <v>388.9</v>
      </c>
      <c r="F699" s="123">
        <v>44175</v>
      </c>
      <c r="G699" s="61">
        <v>156.58000000000001</v>
      </c>
      <c r="H699" s="123">
        <v>44175</v>
      </c>
      <c r="I699" s="59">
        <v>170.3</v>
      </c>
      <c r="J699" s="201">
        <v>44175</v>
      </c>
      <c r="K699" s="59">
        <v>178.6</v>
      </c>
      <c r="L699" s="201">
        <v>44175</v>
      </c>
      <c r="M699" s="59">
        <v>160.26</v>
      </c>
      <c r="N699" s="201">
        <v>44175</v>
      </c>
      <c r="O699" s="59">
        <v>102.89</v>
      </c>
      <c r="P699" s="201">
        <v>44175</v>
      </c>
      <c r="Q699" s="59">
        <v>92.56</v>
      </c>
      <c r="Y699" s="123"/>
      <c r="Z699" s="59"/>
    </row>
    <row r="700" spans="2:26" x14ac:dyDescent="0.35">
      <c r="B700" s="201">
        <v>44176</v>
      </c>
      <c r="C700" s="61">
        <v>392.66</v>
      </c>
      <c r="D700" s="201">
        <v>44176</v>
      </c>
      <c r="E700" s="61">
        <v>401.13</v>
      </c>
      <c r="F700" s="123">
        <v>44176</v>
      </c>
      <c r="G700" s="61">
        <v>160.13</v>
      </c>
      <c r="H700" s="123">
        <v>44176</v>
      </c>
      <c r="I700" s="59">
        <v>173.3</v>
      </c>
      <c r="J700" s="201">
        <v>44176</v>
      </c>
      <c r="K700" s="59">
        <v>179.63</v>
      </c>
      <c r="L700" s="201">
        <v>44176</v>
      </c>
      <c r="M700" s="59">
        <v>160.26</v>
      </c>
      <c r="N700" s="201">
        <v>44176</v>
      </c>
      <c r="O700" s="59">
        <v>103.04</v>
      </c>
      <c r="P700" s="201">
        <v>44176</v>
      </c>
      <c r="Q700" s="59">
        <v>92.97</v>
      </c>
      <c r="Y700" s="123"/>
      <c r="Z700" s="59"/>
    </row>
    <row r="701" spans="2:26" x14ac:dyDescent="0.35">
      <c r="B701" s="201">
        <v>44179</v>
      </c>
      <c r="C701" s="61">
        <v>412.77</v>
      </c>
      <c r="D701" s="201">
        <v>44179</v>
      </c>
      <c r="E701" s="61">
        <v>421.24</v>
      </c>
      <c r="F701" s="123">
        <v>44179</v>
      </c>
      <c r="G701" s="61">
        <v>154.37</v>
      </c>
      <c r="H701" s="123">
        <v>44179</v>
      </c>
      <c r="I701" s="59">
        <v>167</v>
      </c>
      <c r="J701" s="201">
        <v>44179</v>
      </c>
      <c r="K701" s="59">
        <v>182.4</v>
      </c>
      <c r="L701" s="201">
        <v>44179</v>
      </c>
      <c r="M701" s="59">
        <v>162.03</v>
      </c>
      <c r="N701" s="201">
        <v>44179</v>
      </c>
      <c r="O701" s="59">
        <v>102.91</v>
      </c>
      <c r="P701" s="201">
        <v>44179</v>
      </c>
      <c r="Q701" s="59">
        <v>92.06</v>
      </c>
      <c r="Y701" s="123"/>
      <c r="Z701" s="59"/>
    </row>
    <row r="702" spans="2:26" x14ac:dyDescent="0.35">
      <c r="B702" s="201">
        <v>44180</v>
      </c>
      <c r="C702" s="61">
        <v>420.39</v>
      </c>
      <c r="D702" s="201">
        <v>44180</v>
      </c>
      <c r="E702" s="61">
        <v>428.86</v>
      </c>
      <c r="F702" s="123">
        <v>44180</v>
      </c>
      <c r="G702" s="61">
        <v>155.07</v>
      </c>
      <c r="H702" s="123">
        <v>44180</v>
      </c>
      <c r="I702" s="59">
        <v>167.2</v>
      </c>
      <c r="J702" s="201">
        <v>44180</v>
      </c>
      <c r="K702" s="59">
        <v>182.47</v>
      </c>
      <c r="L702" s="201">
        <v>44180</v>
      </c>
      <c r="M702" s="59">
        <v>162.03</v>
      </c>
      <c r="N702" s="201">
        <v>44180</v>
      </c>
      <c r="O702" s="59">
        <v>102.76</v>
      </c>
      <c r="P702" s="201">
        <v>44180</v>
      </c>
      <c r="Q702" s="59">
        <v>92.97</v>
      </c>
      <c r="Y702" s="123"/>
      <c r="Z702" s="59"/>
    </row>
    <row r="703" spans="2:26" x14ac:dyDescent="0.35">
      <c r="B703" s="201">
        <v>44181</v>
      </c>
      <c r="C703" s="61">
        <v>428.86</v>
      </c>
      <c r="D703" s="201">
        <v>44181</v>
      </c>
      <c r="E703" s="61">
        <v>437.33</v>
      </c>
      <c r="F703" s="123">
        <v>44181</v>
      </c>
      <c r="G703" s="61">
        <v>156.44999999999999</v>
      </c>
      <c r="H703" s="123">
        <v>44181</v>
      </c>
      <c r="I703" s="59">
        <v>168.9</v>
      </c>
      <c r="J703" s="201">
        <v>44181</v>
      </c>
      <c r="K703" s="59">
        <v>182.64</v>
      </c>
      <c r="L703" s="201">
        <v>44181</v>
      </c>
      <c r="M703" s="59">
        <v>166.44</v>
      </c>
      <c r="N703" s="201">
        <v>44181</v>
      </c>
      <c r="O703" s="59">
        <v>101.46</v>
      </c>
      <c r="P703" s="201">
        <v>44181</v>
      </c>
      <c r="Q703" s="59">
        <v>93.56</v>
      </c>
      <c r="Y703" s="123"/>
      <c r="Z703" s="59"/>
    </row>
    <row r="704" spans="2:26" x14ac:dyDescent="0.35">
      <c r="B704" s="201">
        <v>44182</v>
      </c>
      <c r="C704" s="61">
        <v>436.47</v>
      </c>
      <c r="D704" s="201">
        <v>44182</v>
      </c>
      <c r="E704" s="61">
        <v>444.95</v>
      </c>
      <c r="F704" s="123">
        <v>44182</v>
      </c>
      <c r="G704" s="61">
        <v>158.49</v>
      </c>
      <c r="H704" s="123">
        <v>44182</v>
      </c>
      <c r="I704" s="59">
        <v>171.1</v>
      </c>
      <c r="J704" s="201">
        <v>44182</v>
      </c>
      <c r="K704" s="59">
        <v>188.42</v>
      </c>
      <c r="L704" s="201">
        <v>44182</v>
      </c>
      <c r="M704" s="59">
        <v>166.44</v>
      </c>
      <c r="N704" s="201">
        <v>44182</v>
      </c>
      <c r="O704" s="59">
        <v>101.46</v>
      </c>
      <c r="P704" s="201">
        <v>44182</v>
      </c>
      <c r="Q704" s="59">
        <v>93.56</v>
      </c>
      <c r="Y704" s="123"/>
      <c r="Z704" s="59"/>
    </row>
    <row r="705" spans="2:26" x14ac:dyDescent="0.35">
      <c r="B705" s="201">
        <v>44183</v>
      </c>
      <c r="C705" s="61">
        <v>442.44</v>
      </c>
      <c r="D705" s="201">
        <v>44183</v>
      </c>
      <c r="E705" s="61">
        <v>450.91</v>
      </c>
      <c r="F705" s="123">
        <v>44183</v>
      </c>
      <c r="G705" s="61">
        <v>164.39</v>
      </c>
      <c r="H705" s="123">
        <v>44183</v>
      </c>
      <c r="I705" s="59">
        <v>177</v>
      </c>
      <c r="J705" s="201">
        <v>44183</v>
      </c>
      <c r="K705" s="59">
        <v>188.42</v>
      </c>
      <c r="L705" s="201">
        <v>44183</v>
      </c>
      <c r="M705" s="59">
        <v>171.38</v>
      </c>
      <c r="N705" s="201">
        <v>44183</v>
      </c>
      <c r="O705" s="59">
        <v>102.24</v>
      </c>
      <c r="P705" s="201">
        <v>44183</v>
      </c>
      <c r="Q705" s="59">
        <v>91.72</v>
      </c>
      <c r="Y705" s="123"/>
      <c r="Z705" s="59"/>
    </row>
    <row r="706" spans="2:26" x14ac:dyDescent="0.35">
      <c r="B706" s="201">
        <v>44186</v>
      </c>
      <c r="C706" s="61">
        <v>457.88</v>
      </c>
      <c r="D706" s="201">
        <v>44186</v>
      </c>
      <c r="E706" s="61">
        <v>466.35</v>
      </c>
      <c r="F706" s="123">
        <v>44186</v>
      </c>
      <c r="G706" s="61">
        <v>176.45</v>
      </c>
      <c r="H706" s="123">
        <v>44186</v>
      </c>
      <c r="I706" s="59">
        <v>190.1</v>
      </c>
      <c r="J706" s="201">
        <v>44186</v>
      </c>
      <c r="K706" s="59">
        <v>190.2</v>
      </c>
      <c r="L706" s="201">
        <v>44186</v>
      </c>
      <c r="M706" s="59">
        <v>175.69</v>
      </c>
      <c r="N706" s="201">
        <v>44186</v>
      </c>
      <c r="O706" s="59">
        <v>102.39</v>
      </c>
      <c r="P706" s="201">
        <v>44186</v>
      </c>
      <c r="Q706" s="59">
        <v>90.05</v>
      </c>
      <c r="Y706" s="123"/>
      <c r="Z706" s="59"/>
    </row>
    <row r="707" spans="2:26" x14ac:dyDescent="0.35">
      <c r="B707" s="201">
        <v>44187</v>
      </c>
      <c r="C707" s="61">
        <v>462.78</v>
      </c>
      <c r="D707" s="201">
        <v>44187</v>
      </c>
      <c r="E707" s="61">
        <v>471.25</v>
      </c>
      <c r="F707" s="123">
        <v>44187</v>
      </c>
      <c r="G707" s="61">
        <v>164.53</v>
      </c>
      <c r="H707" s="123">
        <v>44187</v>
      </c>
      <c r="I707" s="59">
        <v>178.2</v>
      </c>
      <c r="J707" s="201">
        <v>44187</v>
      </c>
      <c r="K707" s="59">
        <v>190.2</v>
      </c>
      <c r="L707" s="201">
        <v>44187</v>
      </c>
      <c r="M707" s="59">
        <v>177.66</v>
      </c>
      <c r="N707" s="201">
        <v>44187</v>
      </c>
      <c r="O707" s="59">
        <v>102.68</v>
      </c>
      <c r="P707" s="201">
        <v>44187</v>
      </c>
      <c r="Q707" s="59">
        <v>90.05</v>
      </c>
      <c r="Y707" s="123"/>
      <c r="Z707" s="59"/>
    </row>
    <row r="708" spans="2:26" x14ac:dyDescent="0.35">
      <c r="B708" s="201">
        <v>44188</v>
      </c>
      <c r="C708" s="61">
        <v>462.78</v>
      </c>
      <c r="D708" s="201">
        <v>44188</v>
      </c>
      <c r="E708" s="61">
        <v>471.25</v>
      </c>
      <c r="F708" s="123">
        <v>44188</v>
      </c>
      <c r="G708" s="61">
        <v>162.03</v>
      </c>
      <c r="H708" s="123">
        <v>44188</v>
      </c>
      <c r="I708" s="59">
        <v>175.7</v>
      </c>
      <c r="J708" s="201">
        <v>44188</v>
      </c>
      <c r="K708" s="59">
        <v>195.76</v>
      </c>
      <c r="L708" s="201">
        <v>44188</v>
      </c>
      <c r="M708" s="59">
        <v>185</v>
      </c>
      <c r="N708" s="201">
        <v>44188</v>
      </c>
      <c r="O708" s="59">
        <v>103.76</v>
      </c>
      <c r="P708" s="201">
        <v>44188</v>
      </c>
      <c r="Q708" s="59">
        <v>90.05</v>
      </c>
      <c r="Y708" s="123"/>
      <c r="Z708" s="59"/>
    </row>
    <row r="709" spans="2:26" x14ac:dyDescent="0.35">
      <c r="B709" s="201">
        <v>44189</v>
      </c>
      <c r="C709" s="61">
        <v>464.17</v>
      </c>
      <c r="D709" s="201">
        <v>44189</v>
      </c>
      <c r="E709" s="61">
        <v>472.64</v>
      </c>
      <c r="F709" s="123">
        <v>44189</v>
      </c>
      <c r="G709" s="61">
        <v>166.05</v>
      </c>
      <c r="H709" s="123">
        <v>44189</v>
      </c>
      <c r="I709" s="59">
        <v>179.6</v>
      </c>
      <c r="J709" s="201">
        <v>44189</v>
      </c>
      <c r="K709" s="59">
        <v>198.54</v>
      </c>
      <c r="L709" s="201">
        <v>44189</v>
      </c>
      <c r="M709" s="59">
        <v>185</v>
      </c>
      <c r="N709" s="201">
        <v>44189</v>
      </c>
      <c r="O709" s="59">
        <v>103.71</v>
      </c>
      <c r="P709" s="201">
        <v>44189</v>
      </c>
      <c r="Q709" s="59">
        <v>90.05</v>
      </c>
      <c r="Y709" s="123"/>
      <c r="Z709" s="59"/>
    </row>
    <row r="710" spans="2:26" x14ac:dyDescent="0.35">
      <c r="B710" s="201">
        <v>44190</v>
      </c>
      <c r="C710" s="61">
        <v>464.17</v>
      </c>
      <c r="D710" s="201">
        <v>44190</v>
      </c>
      <c r="E710" s="61">
        <v>472.64</v>
      </c>
      <c r="F710" s="123">
        <v>44190</v>
      </c>
      <c r="G710" s="61">
        <v>166.05</v>
      </c>
      <c r="H710" s="123">
        <v>44190</v>
      </c>
      <c r="I710" s="59">
        <v>179.6</v>
      </c>
      <c r="J710" s="201">
        <v>44190</v>
      </c>
      <c r="K710" s="59">
        <v>198.54</v>
      </c>
      <c r="L710" s="201">
        <v>44190</v>
      </c>
      <c r="M710" s="59">
        <v>185</v>
      </c>
      <c r="N710" s="201">
        <v>44190</v>
      </c>
      <c r="O710" s="59">
        <v>103.71</v>
      </c>
      <c r="P710" s="201">
        <v>44190</v>
      </c>
      <c r="Q710" s="59">
        <v>90.05</v>
      </c>
      <c r="Y710" s="123"/>
      <c r="Z710" s="59"/>
    </row>
    <row r="711" spans="2:26" x14ac:dyDescent="0.35">
      <c r="B711" s="201">
        <v>44193</v>
      </c>
      <c r="C711" s="61">
        <v>464.17</v>
      </c>
      <c r="D711" s="201">
        <v>44193</v>
      </c>
      <c r="E711" s="61">
        <v>472.64</v>
      </c>
      <c r="F711" s="123">
        <v>44193</v>
      </c>
      <c r="G711" s="61">
        <v>163.85</v>
      </c>
      <c r="H711" s="123">
        <v>44193</v>
      </c>
      <c r="I711" s="59">
        <v>177.9</v>
      </c>
      <c r="J711" s="201">
        <v>44193</v>
      </c>
      <c r="K711" s="59">
        <v>199.8</v>
      </c>
      <c r="L711" s="201">
        <v>44193</v>
      </c>
      <c r="M711" s="59">
        <v>185</v>
      </c>
      <c r="N711" s="201">
        <v>44193</v>
      </c>
      <c r="O711" s="59">
        <v>104.08</v>
      </c>
      <c r="P711" s="201">
        <v>44193</v>
      </c>
      <c r="Q711" s="59">
        <v>90.05</v>
      </c>
      <c r="Y711" s="123"/>
      <c r="Z711" s="59"/>
    </row>
    <row r="712" spans="2:26" x14ac:dyDescent="0.35">
      <c r="B712" s="201">
        <v>44194</v>
      </c>
      <c r="C712" s="61">
        <v>464.17</v>
      </c>
      <c r="D712" s="201">
        <v>44194</v>
      </c>
      <c r="E712" s="61">
        <v>472.64</v>
      </c>
      <c r="F712" s="123">
        <v>44194</v>
      </c>
      <c r="G712" s="61">
        <v>163.02000000000001</v>
      </c>
      <c r="H712" s="123">
        <v>44194</v>
      </c>
      <c r="I712" s="59">
        <v>176.2</v>
      </c>
      <c r="J712" s="201">
        <v>44194</v>
      </c>
      <c r="K712" s="59">
        <v>199.8</v>
      </c>
      <c r="L712" s="201">
        <v>44194</v>
      </c>
      <c r="M712" s="59">
        <v>186</v>
      </c>
      <c r="N712" s="201">
        <v>44194</v>
      </c>
      <c r="O712" s="59">
        <v>104.88</v>
      </c>
      <c r="P712" s="201">
        <v>44194</v>
      </c>
      <c r="Q712" s="59">
        <v>90.05</v>
      </c>
      <c r="Y712" s="123"/>
      <c r="Z712" s="59"/>
    </row>
    <row r="713" spans="2:26" x14ac:dyDescent="0.35">
      <c r="B713" s="201">
        <v>44195</v>
      </c>
      <c r="C713" s="61">
        <v>464.17</v>
      </c>
      <c r="D713" s="201">
        <v>44195</v>
      </c>
      <c r="E713" s="61">
        <v>472.64</v>
      </c>
      <c r="F713" s="123">
        <v>44195</v>
      </c>
      <c r="G713" s="61">
        <v>159.85</v>
      </c>
      <c r="H713" s="123">
        <v>44195</v>
      </c>
      <c r="I713" s="59">
        <v>172.9</v>
      </c>
      <c r="J713" s="201">
        <v>44195</v>
      </c>
      <c r="K713" s="59">
        <v>200.06</v>
      </c>
      <c r="L713" s="201">
        <v>44195</v>
      </c>
      <c r="M713" s="59">
        <v>186</v>
      </c>
      <c r="N713" s="201">
        <v>44195</v>
      </c>
      <c r="O713" s="59">
        <v>104.39</v>
      </c>
      <c r="P713" s="201">
        <v>44195</v>
      </c>
      <c r="Q713" s="59">
        <v>90.05</v>
      </c>
      <c r="Y713" s="123"/>
      <c r="Z713" s="59"/>
    </row>
    <row r="714" spans="2:26" x14ac:dyDescent="0.35">
      <c r="B714" s="201">
        <v>44196</v>
      </c>
      <c r="C714" s="61">
        <v>464.17</v>
      </c>
      <c r="D714" s="201">
        <v>44196</v>
      </c>
      <c r="E714" s="61">
        <v>472.64</v>
      </c>
      <c r="F714" s="123">
        <v>44196</v>
      </c>
      <c r="G714" s="61">
        <v>160.47</v>
      </c>
      <c r="H714" s="123">
        <v>44196</v>
      </c>
      <c r="I714" s="59">
        <v>173.7</v>
      </c>
      <c r="J714" s="201">
        <v>44196</v>
      </c>
      <c r="K714" s="59">
        <v>200.06</v>
      </c>
      <c r="L714" s="201">
        <v>44196</v>
      </c>
      <c r="M714" s="59">
        <v>186</v>
      </c>
      <c r="N714" s="201">
        <v>44196</v>
      </c>
      <c r="O714" s="59">
        <v>104.36</v>
      </c>
      <c r="P714" s="201">
        <v>44196</v>
      </c>
      <c r="Q714" s="59">
        <v>90.05</v>
      </c>
      <c r="Y714" s="123"/>
      <c r="Z714" s="59"/>
    </row>
    <row r="715" spans="2:26" x14ac:dyDescent="0.35">
      <c r="B715" s="201">
        <v>44197</v>
      </c>
      <c r="C715" s="61">
        <v>464.17</v>
      </c>
      <c r="D715" s="201">
        <v>44197</v>
      </c>
      <c r="E715" s="61">
        <v>472.64</v>
      </c>
      <c r="F715" s="123">
        <v>44197</v>
      </c>
      <c r="G715" s="61">
        <v>160.47</v>
      </c>
      <c r="H715" s="123">
        <v>44197</v>
      </c>
      <c r="I715" s="59">
        <v>173.7</v>
      </c>
      <c r="J715" s="201">
        <v>44197</v>
      </c>
      <c r="K715" s="59">
        <v>200.06</v>
      </c>
      <c r="L715" s="201">
        <v>44197</v>
      </c>
      <c r="M715" s="59">
        <v>186</v>
      </c>
      <c r="N715" s="201">
        <v>44197</v>
      </c>
      <c r="O715" s="59">
        <v>104.36</v>
      </c>
      <c r="P715" s="201">
        <v>44197</v>
      </c>
      <c r="Q715" s="59">
        <v>90.05</v>
      </c>
      <c r="Y715" s="123"/>
      <c r="Z715" s="59"/>
    </row>
    <row r="716" spans="2:26" x14ac:dyDescent="0.35">
      <c r="B716" s="201">
        <v>44200</v>
      </c>
      <c r="C716" s="61">
        <v>464.17</v>
      </c>
      <c r="D716" s="201">
        <v>44200</v>
      </c>
      <c r="E716" s="61">
        <v>472.64</v>
      </c>
      <c r="F716" s="123">
        <v>44200</v>
      </c>
      <c r="G716" s="61">
        <v>165.29</v>
      </c>
      <c r="H716" s="123">
        <v>44200</v>
      </c>
      <c r="I716" s="59">
        <v>181.5</v>
      </c>
      <c r="J716" s="201">
        <v>44200</v>
      </c>
      <c r="K716" s="59">
        <v>203.17</v>
      </c>
      <c r="L716" s="201">
        <v>44200</v>
      </c>
      <c r="M716" s="59">
        <v>188.89</v>
      </c>
      <c r="N716" s="201">
        <v>44200</v>
      </c>
      <c r="O716" s="59">
        <v>103.49</v>
      </c>
      <c r="P716" s="201">
        <v>44200</v>
      </c>
      <c r="Q716" s="59">
        <v>94.31</v>
      </c>
      <c r="Y716" s="123"/>
      <c r="Z716" s="59"/>
    </row>
    <row r="717" spans="2:26" x14ac:dyDescent="0.35">
      <c r="B717" s="201">
        <v>44201</v>
      </c>
      <c r="C717" s="61">
        <v>464.17</v>
      </c>
      <c r="D717" s="201">
        <v>44201</v>
      </c>
      <c r="E717" s="61">
        <v>472.64</v>
      </c>
      <c r="F717" s="123">
        <v>44201</v>
      </c>
      <c r="G717" s="61">
        <v>167.86</v>
      </c>
      <c r="H717" s="123">
        <v>44201</v>
      </c>
      <c r="I717" s="59">
        <v>184.1</v>
      </c>
      <c r="J717" s="201">
        <v>44201</v>
      </c>
      <c r="K717" s="59">
        <v>207.44</v>
      </c>
      <c r="L717" s="201">
        <v>44201</v>
      </c>
      <c r="M717" s="59">
        <v>189</v>
      </c>
      <c r="N717" s="201">
        <v>44201</v>
      </c>
      <c r="O717" s="59">
        <v>103.74</v>
      </c>
      <c r="P717" s="201">
        <v>44201</v>
      </c>
      <c r="Q717" s="59">
        <v>93.89</v>
      </c>
      <c r="Y717" s="123"/>
      <c r="Z717" s="59"/>
    </row>
    <row r="718" spans="2:26" x14ac:dyDescent="0.35">
      <c r="B718" s="201">
        <v>44202</v>
      </c>
      <c r="C718" s="61">
        <v>475.14</v>
      </c>
      <c r="D718" s="201">
        <v>44202</v>
      </c>
      <c r="E718" s="61">
        <v>480.33</v>
      </c>
      <c r="F718" s="123">
        <v>44202</v>
      </c>
      <c r="G718" s="61">
        <v>168.72</v>
      </c>
      <c r="H718" s="123">
        <v>44202</v>
      </c>
      <c r="I718" s="59">
        <v>186.4</v>
      </c>
      <c r="J718" s="201">
        <v>44202</v>
      </c>
      <c r="K718" s="59">
        <v>207.44</v>
      </c>
      <c r="L718" s="201">
        <v>44202</v>
      </c>
      <c r="M718" s="59">
        <v>192.03</v>
      </c>
      <c r="N718" s="201">
        <v>44202</v>
      </c>
      <c r="O718" s="59">
        <v>103.92</v>
      </c>
      <c r="P718" s="201">
        <v>44202</v>
      </c>
      <c r="Q718" s="59">
        <v>93.47</v>
      </c>
      <c r="Y718" s="123"/>
      <c r="Z718" s="59"/>
    </row>
    <row r="719" spans="2:26" x14ac:dyDescent="0.35">
      <c r="B719" s="201">
        <v>44203</v>
      </c>
      <c r="C719" s="61">
        <v>475.31</v>
      </c>
      <c r="D719" s="201">
        <v>44203</v>
      </c>
      <c r="E719" s="61">
        <v>480.5</v>
      </c>
      <c r="F719" s="123">
        <v>44203</v>
      </c>
      <c r="G719" s="61">
        <v>171.69</v>
      </c>
      <c r="H719" s="123">
        <v>44203</v>
      </c>
      <c r="I719" s="59">
        <v>189.6</v>
      </c>
      <c r="J719" s="201">
        <v>44203</v>
      </c>
      <c r="K719" s="59">
        <v>208.19</v>
      </c>
      <c r="L719" s="201">
        <v>44203</v>
      </c>
      <c r="M719" s="59">
        <v>195.03</v>
      </c>
      <c r="N719" s="201">
        <v>44203</v>
      </c>
      <c r="O719" s="59">
        <v>103.99</v>
      </c>
      <c r="P719" s="201">
        <v>44203</v>
      </c>
      <c r="Q719" s="59">
        <v>93.47</v>
      </c>
      <c r="Y719" s="123"/>
      <c r="Z719" s="59"/>
    </row>
    <row r="720" spans="2:26" x14ac:dyDescent="0.35">
      <c r="B720" s="201">
        <v>44204</v>
      </c>
      <c r="C720" s="61">
        <v>474.27</v>
      </c>
      <c r="D720" s="201">
        <v>44204</v>
      </c>
      <c r="E720" s="61">
        <v>479.46</v>
      </c>
      <c r="F720" s="123">
        <v>44204</v>
      </c>
      <c r="G720" s="61">
        <v>173.06</v>
      </c>
      <c r="H720" s="123">
        <v>44204</v>
      </c>
      <c r="I720" s="59">
        <v>192</v>
      </c>
      <c r="J720" s="201">
        <v>44204</v>
      </c>
      <c r="K720" s="59">
        <v>208.18</v>
      </c>
      <c r="L720" s="201">
        <v>44204</v>
      </c>
      <c r="M720" s="59">
        <v>195.03</v>
      </c>
      <c r="N720" s="201">
        <v>44204</v>
      </c>
      <c r="O720" s="59">
        <v>103.93</v>
      </c>
      <c r="P720" s="201">
        <v>44204</v>
      </c>
      <c r="Q720" s="59">
        <v>94.31</v>
      </c>
      <c r="Y720" s="123"/>
      <c r="Z720" s="59"/>
    </row>
    <row r="721" spans="2:26" x14ac:dyDescent="0.35">
      <c r="B721" s="201">
        <v>44207</v>
      </c>
      <c r="C721" s="61">
        <v>476.04</v>
      </c>
      <c r="D721" s="201">
        <v>44207</v>
      </c>
      <c r="E721" s="61">
        <v>481.23</v>
      </c>
      <c r="F721" s="123">
        <v>44207</v>
      </c>
      <c r="G721" s="61">
        <v>172.13</v>
      </c>
      <c r="H721" s="123">
        <v>44207</v>
      </c>
      <c r="I721" s="59">
        <v>193.7</v>
      </c>
      <c r="J721" s="201">
        <v>44207</v>
      </c>
      <c r="K721" s="59">
        <v>208.18</v>
      </c>
      <c r="L721" s="201">
        <v>44207</v>
      </c>
      <c r="M721" s="59">
        <v>196.03</v>
      </c>
      <c r="N721" s="201">
        <v>44207</v>
      </c>
      <c r="O721" s="59">
        <v>103.93</v>
      </c>
      <c r="P721" s="201">
        <v>44207</v>
      </c>
      <c r="Q721" s="59">
        <v>94.31</v>
      </c>
      <c r="Y721" s="123"/>
      <c r="Z721" s="59"/>
    </row>
    <row r="722" spans="2:26" x14ac:dyDescent="0.35">
      <c r="B722" s="201">
        <v>44208</v>
      </c>
      <c r="C722" s="61">
        <v>476.04</v>
      </c>
      <c r="D722" s="201">
        <v>44208</v>
      </c>
      <c r="E722" s="61">
        <v>481.23</v>
      </c>
      <c r="F722" s="123">
        <v>44208</v>
      </c>
      <c r="G722" s="61">
        <v>172.67</v>
      </c>
      <c r="H722" s="123">
        <v>44208</v>
      </c>
      <c r="I722" s="59">
        <v>193.6</v>
      </c>
      <c r="J722" s="201">
        <v>44208</v>
      </c>
      <c r="K722" s="59">
        <v>208.19</v>
      </c>
      <c r="L722" s="201">
        <v>44208</v>
      </c>
      <c r="M722" s="59">
        <v>196.03</v>
      </c>
      <c r="N722" s="201">
        <v>44208</v>
      </c>
      <c r="O722" s="59">
        <v>103.99</v>
      </c>
      <c r="P722" s="201">
        <v>44208</v>
      </c>
      <c r="Q722" s="59">
        <v>94.31</v>
      </c>
      <c r="Y722" s="123"/>
      <c r="Z722" s="59"/>
    </row>
    <row r="723" spans="2:26" x14ac:dyDescent="0.35">
      <c r="B723" s="201">
        <v>44209</v>
      </c>
      <c r="C723" s="61">
        <v>475.99</v>
      </c>
      <c r="D723" s="201">
        <v>44209</v>
      </c>
      <c r="E723" s="61">
        <v>481.18</v>
      </c>
      <c r="F723" s="123">
        <v>44209</v>
      </c>
      <c r="G723" s="61">
        <v>170.11</v>
      </c>
      <c r="H723" s="123">
        <v>44209</v>
      </c>
      <c r="I723" s="59">
        <v>191.5</v>
      </c>
      <c r="J723" s="201">
        <v>44209</v>
      </c>
      <c r="K723" s="59">
        <v>208.95</v>
      </c>
      <c r="L723" s="201">
        <v>44209</v>
      </c>
      <c r="M723" s="59">
        <v>197.03</v>
      </c>
      <c r="N723" s="201">
        <v>44209</v>
      </c>
      <c r="O723" s="59">
        <v>114.38</v>
      </c>
      <c r="P723" s="201">
        <v>44209</v>
      </c>
      <c r="Q723" s="59">
        <v>102.29</v>
      </c>
      <c r="Y723" s="123"/>
      <c r="Z723" s="59"/>
    </row>
    <row r="724" spans="2:26" x14ac:dyDescent="0.35">
      <c r="B724" s="201">
        <v>44210</v>
      </c>
      <c r="C724" s="61">
        <v>475.99</v>
      </c>
      <c r="D724" s="201">
        <v>44210</v>
      </c>
      <c r="E724" s="61">
        <v>481.18</v>
      </c>
      <c r="F724" s="123">
        <v>44210</v>
      </c>
      <c r="G724" s="61">
        <v>172.36</v>
      </c>
      <c r="H724" s="123">
        <v>44210</v>
      </c>
      <c r="I724" s="59">
        <v>194.3</v>
      </c>
      <c r="J724" s="201">
        <v>44210</v>
      </c>
      <c r="K724" s="59">
        <v>208.57</v>
      </c>
      <c r="L724" s="201">
        <v>44210</v>
      </c>
      <c r="M724" s="59">
        <v>197.03</v>
      </c>
      <c r="N724" s="201">
        <v>44210</v>
      </c>
      <c r="O724" s="59">
        <v>113.89</v>
      </c>
      <c r="P724" s="201">
        <v>44210</v>
      </c>
      <c r="Q724" s="59">
        <v>98.8</v>
      </c>
      <c r="Y724" s="123"/>
      <c r="Z724" s="59"/>
    </row>
    <row r="725" spans="2:26" x14ac:dyDescent="0.35">
      <c r="B725" s="201">
        <v>44211</v>
      </c>
      <c r="C725" s="61">
        <v>455.33</v>
      </c>
      <c r="D725" s="201">
        <v>44211</v>
      </c>
      <c r="E725" s="61">
        <v>460.52</v>
      </c>
      <c r="F725" s="123">
        <v>44211</v>
      </c>
      <c r="G725" s="61">
        <v>173.69</v>
      </c>
      <c r="H725" s="123">
        <v>44211</v>
      </c>
      <c r="I725" s="59">
        <v>194.9</v>
      </c>
      <c r="J725" s="201">
        <v>44211</v>
      </c>
      <c r="K725" s="59">
        <v>208.69</v>
      </c>
      <c r="L725" s="201">
        <v>44211</v>
      </c>
      <c r="M725" s="59">
        <v>197.03</v>
      </c>
      <c r="N725" s="201">
        <v>44211</v>
      </c>
      <c r="O725" s="59">
        <v>123.91</v>
      </c>
      <c r="P725" s="201">
        <v>44211</v>
      </c>
      <c r="Q725" s="59">
        <v>101.54</v>
      </c>
      <c r="Y725" s="123"/>
      <c r="Z725" s="59"/>
    </row>
    <row r="726" spans="2:26" x14ac:dyDescent="0.35">
      <c r="B726" s="201">
        <v>44214</v>
      </c>
      <c r="C726" s="61">
        <v>455.33</v>
      </c>
      <c r="D726" s="201">
        <v>44214</v>
      </c>
      <c r="E726" s="61">
        <v>460.52</v>
      </c>
      <c r="F726" s="123">
        <v>44214</v>
      </c>
      <c r="G726" s="61">
        <v>174.07</v>
      </c>
      <c r="H726" s="123">
        <v>44214</v>
      </c>
      <c r="I726" s="59">
        <v>195.3</v>
      </c>
      <c r="J726" s="201">
        <v>44214</v>
      </c>
      <c r="K726" s="59">
        <v>208.69</v>
      </c>
      <c r="L726" s="201">
        <v>44214</v>
      </c>
      <c r="M726" s="59">
        <v>197.03</v>
      </c>
      <c r="N726" s="201">
        <v>44214</v>
      </c>
      <c r="O726" s="59">
        <v>124.15</v>
      </c>
      <c r="P726" s="201">
        <v>44214</v>
      </c>
      <c r="Q726" s="59">
        <v>101.54</v>
      </c>
      <c r="Y726" s="123"/>
      <c r="Z726" s="59"/>
    </row>
    <row r="727" spans="2:26" x14ac:dyDescent="0.35">
      <c r="B727" s="201">
        <v>44215</v>
      </c>
      <c r="C727" s="61">
        <v>446.21</v>
      </c>
      <c r="D727" s="201">
        <v>44215</v>
      </c>
      <c r="E727" s="61">
        <v>451.4</v>
      </c>
      <c r="F727" s="123">
        <v>44215</v>
      </c>
      <c r="G727" s="61">
        <v>171.33</v>
      </c>
      <c r="H727" s="123">
        <v>44215</v>
      </c>
      <c r="I727" s="59">
        <v>192.5</v>
      </c>
      <c r="J727" s="201">
        <v>44215</v>
      </c>
      <c r="K727" s="59">
        <v>208.44</v>
      </c>
      <c r="L727" s="201">
        <v>44215</v>
      </c>
      <c r="M727" s="59">
        <v>197.03</v>
      </c>
      <c r="N727" s="201">
        <v>44215</v>
      </c>
      <c r="O727" s="59">
        <v>123.81</v>
      </c>
      <c r="P727" s="201">
        <v>44215</v>
      </c>
      <c r="Q727" s="59">
        <v>101.54</v>
      </c>
      <c r="Y727" s="123"/>
      <c r="Z727" s="59"/>
    </row>
    <row r="728" spans="2:26" x14ac:dyDescent="0.35">
      <c r="B728" s="201">
        <v>44216</v>
      </c>
      <c r="C728" s="61">
        <v>433.99</v>
      </c>
      <c r="D728" s="201">
        <v>44216</v>
      </c>
      <c r="E728" s="61">
        <v>439.18</v>
      </c>
      <c r="F728" s="123">
        <v>44216</v>
      </c>
      <c r="G728" s="61">
        <v>170.55</v>
      </c>
      <c r="H728" s="123">
        <v>44216</v>
      </c>
      <c r="I728" s="59">
        <v>194.1</v>
      </c>
      <c r="J728" s="201">
        <v>44216</v>
      </c>
      <c r="K728" s="59">
        <v>208.44</v>
      </c>
      <c r="L728" s="201">
        <v>44216</v>
      </c>
      <c r="M728" s="59">
        <v>197.03</v>
      </c>
      <c r="N728" s="201">
        <v>44216</v>
      </c>
      <c r="O728" s="59">
        <v>132.25</v>
      </c>
      <c r="P728" s="201">
        <v>44216</v>
      </c>
      <c r="Q728" s="59">
        <v>104.78</v>
      </c>
      <c r="Y728" s="123"/>
      <c r="Z728" s="59"/>
    </row>
    <row r="729" spans="2:26" x14ac:dyDescent="0.35">
      <c r="B729" s="201">
        <v>44217</v>
      </c>
      <c r="C729" s="61">
        <v>432.61</v>
      </c>
      <c r="D729" s="201">
        <v>44217</v>
      </c>
      <c r="E729" s="61">
        <v>437.8</v>
      </c>
      <c r="F729" s="123">
        <v>44217</v>
      </c>
      <c r="G729" s="61">
        <v>171.51</v>
      </c>
      <c r="H729" s="123">
        <v>44217</v>
      </c>
      <c r="I729" s="59">
        <v>194.7</v>
      </c>
      <c r="J729" s="201">
        <v>44217</v>
      </c>
      <c r="K729" s="59">
        <v>211.82</v>
      </c>
      <c r="L729" s="201">
        <v>44217</v>
      </c>
      <c r="M729" s="59">
        <v>198.03</v>
      </c>
      <c r="N729" s="201">
        <v>44217</v>
      </c>
      <c r="O729" s="59">
        <v>134.47</v>
      </c>
      <c r="P729" s="201">
        <v>44217</v>
      </c>
      <c r="Q729" s="59">
        <v>107.78</v>
      </c>
      <c r="Y729" s="123"/>
      <c r="Z729" s="59"/>
    </row>
    <row r="730" spans="2:26" x14ac:dyDescent="0.35">
      <c r="B730" s="201">
        <v>44218</v>
      </c>
      <c r="C730" s="61">
        <v>432.61</v>
      </c>
      <c r="D730" s="201">
        <v>44218</v>
      </c>
      <c r="E730" s="61">
        <v>437.8</v>
      </c>
      <c r="F730" s="123">
        <v>44218</v>
      </c>
      <c r="G730" s="61">
        <v>169.97</v>
      </c>
      <c r="H730" s="123">
        <v>44218</v>
      </c>
      <c r="I730" s="59">
        <v>193.3</v>
      </c>
      <c r="J730" s="201">
        <v>44218</v>
      </c>
      <c r="K730" s="59">
        <v>212.95</v>
      </c>
      <c r="L730" s="201">
        <v>44218</v>
      </c>
      <c r="M730" s="59">
        <v>198.03</v>
      </c>
      <c r="N730" s="201">
        <v>44218</v>
      </c>
      <c r="O730" s="59">
        <v>133.99</v>
      </c>
      <c r="P730" s="201">
        <v>44218</v>
      </c>
      <c r="Q730" s="59">
        <v>107.78</v>
      </c>
      <c r="Y730" s="123"/>
      <c r="Z730" s="59"/>
    </row>
    <row r="731" spans="2:26" x14ac:dyDescent="0.35">
      <c r="B731" s="201">
        <v>44221</v>
      </c>
      <c r="C731" s="61">
        <v>432.61</v>
      </c>
      <c r="D731" s="201">
        <v>44221</v>
      </c>
      <c r="E731" s="61">
        <v>437.8</v>
      </c>
      <c r="F731" s="123">
        <v>44221</v>
      </c>
      <c r="G731" s="61">
        <v>169.16</v>
      </c>
      <c r="H731" s="123">
        <v>44221</v>
      </c>
      <c r="I731" s="59">
        <v>193</v>
      </c>
      <c r="J731" s="201">
        <v>44221</v>
      </c>
      <c r="K731" s="59">
        <v>216.69</v>
      </c>
      <c r="L731" s="201">
        <v>44221</v>
      </c>
      <c r="M731" s="59">
        <v>203.03</v>
      </c>
      <c r="N731" s="201">
        <v>44221</v>
      </c>
      <c r="O731" s="59">
        <v>145.94999999999999</v>
      </c>
      <c r="P731" s="201">
        <v>44221</v>
      </c>
      <c r="Q731" s="59">
        <v>112.27</v>
      </c>
      <c r="Y731" s="123"/>
      <c r="Z731" s="59"/>
    </row>
    <row r="732" spans="2:26" x14ac:dyDescent="0.35">
      <c r="B732" s="201">
        <v>44222</v>
      </c>
      <c r="C732" s="61">
        <v>429.47</v>
      </c>
      <c r="D732" s="201">
        <v>44222</v>
      </c>
      <c r="E732" s="61">
        <v>434.66</v>
      </c>
      <c r="F732" s="123">
        <v>44222</v>
      </c>
      <c r="G732" s="61">
        <v>165.07</v>
      </c>
      <c r="H732" s="123">
        <v>44222</v>
      </c>
      <c r="I732" s="59">
        <v>189.2</v>
      </c>
      <c r="J732" s="201">
        <v>44222</v>
      </c>
      <c r="K732" s="59">
        <v>217.16</v>
      </c>
      <c r="L732" s="201">
        <v>44222</v>
      </c>
      <c r="M732" s="59">
        <v>203.03</v>
      </c>
      <c r="N732" s="201">
        <v>44222</v>
      </c>
      <c r="O732" s="59">
        <v>150.21</v>
      </c>
      <c r="P732" s="201">
        <v>44222</v>
      </c>
      <c r="Q732" s="59">
        <v>118.26</v>
      </c>
      <c r="Y732" s="123"/>
      <c r="Z732" s="59"/>
    </row>
    <row r="733" spans="2:26" x14ac:dyDescent="0.35">
      <c r="B733" s="201">
        <v>44223</v>
      </c>
      <c r="C733" s="61">
        <v>407.98</v>
      </c>
      <c r="D733" s="201">
        <v>44223</v>
      </c>
      <c r="E733" s="61">
        <v>413.17</v>
      </c>
      <c r="F733" s="123">
        <v>44223</v>
      </c>
      <c r="G733" s="61">
        <v>166.59</v>
      </c>
      <c r="H733" s="123">
        <v>44223</v>
      </c>
      <c r="I733" s="59">
        <v>190.2</v>
      </c>
      <c r="J733" s="201">
        <v>44223</v>
      </c>
      <c r="K733" s="59">
        <v>217.24</v>
      </c>
      <c r="L733" s="201">
        <v>44223</v>
      </c>
      <c r="M733" s="59">
        <v>203.03</v>
      </c>
      <c r="N733" s="201">
        <v>44223</v>
      </c>
      <c r="O733" s="59">
        <v>155.1</v>
      </c>
      <c r="P733" s="201">
        <v>44223</v>
      </c>
      <c r="Q733" s="59">
        <v>124.74</v>
      </c>
      <c r="Y733" s="123"/>
      <c r="Z733" s="59"/>
    </row>
    <row r="734" spans="2:26" x14ac:dyDescent="0.35">
      <c r="B734" s="201">
        <v>44224</v>
      </c>
      <c r="C734" s="61">
        <v>407.95</v>
      </c>
      <c r="D734" s="201">
        <v>44224</v>
      </c>
      <c r="E734" s="61">
        <v>413.14</v>
      </c>
      <c r="F734" s="123">
        <v>44224</v>
      </c>
      <c r="G734" s="61">
        <v>157.41999999999999</v>
      </c>
      <c r="H734" s="123">
        <v>44224</v>
      </c>
      <c r="I734" s="59">
        <v>182.1</v>
      </c>
      <c r="J734" s="201">
        <v>44224</v>
      </c>
      <c r="K734" s="59">
        <v>217.73</v>
      </c>
      <c r="L734" s="201">
        <v>44224</v>
      </c>
      <c r="M734" s="59">
        <v>203.03</v>
      </c>
      <c r="N734" s="201">
        <v>44224</v>
      </c>
      <c r="O734" s="59">
        <v>155.1</v>
      </c>
      <c r="P734" s="201">
        <v>44224</v>
      </c>
      <c r="Q734" s="59">
        <v>129.72999999999999</v>
      </c>
      <c r="Y734" s="123"/>
      <c r="Z734" s="59"/>
    </row>
    <row r="735" spans="2:26" x14ac:dyDescent="0.35">
      <c r="B735" s="201">
        <v>44225</v>
      </c>
      <c r="C735" s="61">
        <v>407.95</v>
      </c>
      <c r="D735" s="201">
        <v>44225</v>
      </c>
      <c r="E735" s="61">
        <v>413.14</v>
      </c>
      <c r="F735" s="123">
        <v>44225</v>
      </c>
      <c r="G735" s="61">
        <v>158.54</v>
      </c>
      <c r="H735" s="123">
        <v>44225</v>
      </c>
      <c r="I735" s="59">
        <v>182.6</v>
      </c>
      <c r="J735" s="201">
        <v>44225</v>
      </c>
      <c r="K735" s="59">
        <v>217.73</v>
      </c>
      <c r="L735" s="201">
        <v>44225</v>
      </c>
      <c r="M735" s="59">
        <v>203.03</v>
      </c>
      <c r="N735" s="201">
        <v>44225</v>
      </c>
      <c r="O735" s="59">
        <v>154.91999999999999</v>
      </c>
      <c r="P735" s="201">
        <v>44225</v>
      </c>
      <c r="Q735" s="59">
        <v>129.72999999999999</v>
      </c>
      <c r="Y735" s="123"/>
      <c r="Z735" s="59"/>
    </row>
    <row r="736" spans="2:26" x14ac:dyDescent="0.35">
      <c r="B736" s="201">
        <v>44228</v>
      </c>
      <c r="C736" s="61">
        <v>407.95</v>
      </c>
      <c r="D736" s="201">
        <v>44228</v>
      </c>
      <c r="E736" s="61">
        <v>413.14</v>
      </c>
      <c r="F736" s="123">
        <v>44228</v>
      </c>
      <c r="G736" s="61">
        <v>157.07</v>
      </c>
      <c r="H736" s="123">
        <v>44228</v>
      </c>
      <c r="I736" s="59">
        <v>180.5</v>
      </c>
      <c r="J736" s="201">
        <v>44228</v>
      </c>
      <c r="K736" s="59">
        <v>217.73</v>
      </c>
      <c r="L736" s="201">
        <v>44228</v>
      </c>
      <c r="M736" s="59">
        <v>203</v>
      </c>
      <c r="N736" s="201">
        <v>44228</v>
      </c>
      <c r="O736" s="59">
        <v>156.54</v>
      </c>
      <c r="P736" s="201">
        <v>44228</v>
      </c>
      <c r="Q736" s="59">
        <v>133.07</v>
      </c>
      <c r="Y736" s="123"/>
      <c r="Z736" s="59"/>
    </row>
    <row r="737" spans="2:26" x14ac:dyDescent="0.35">
      <c r="B737" s="201">
        <v>44229</v>
      </c>
      <c r="C737" s="61">
        <v>403.69</v>
      </c>
      <c r="D737" s="201">
        <v>44229</v>
      </c>
      <c r="E737" s="61">
        <v>408.64</v>
      </c>
      <c r="F737" s="123">
        <v>44229</v>
      </c>
      <c r="G737" s="61">
        <v>149.80000000000001</v>
      </c>
      <c r="H737" s="123">
        <v>44229</v>
      </c>
      <c r="I737" s="59">
        <v>173</v>
      </c>
      <c r="J737" s="201">
        <v>44229</v>
      </c>
      <c r="K737" s="59">
        <v>217.73</v>
      </c>
      <c r="L737" s="201">
        <v>44229</v>
      </c>
      <c r="M737" s="59">
        <v>203</v>
      </c>
      <c r="N737" s="201">
        <v>44229</v>
      </c>
      <c r="O737" s="59">
        <v>156.79</v>
      </c>
      <c r="P737" s="201">
        <v>44229</v>
      </c>
      <c r="Q737" s="59">
        <v>133.07</v>
      </c>
      <c r="Y737" s="123"/>
      <c r="Z737" s="59"/>
    </row>
    <row r="738" spans="2:26" x14ac:dyDescent="0.35">
      <c r="B738" s="201">
        <v>44230</v>
      </c>
      <c r="C738" s="61">
        <v>396.39</v>
      </c>
      <c r="D738" s="201">
        <v>44230</v>
      </c>
      <c r="E738" s="61">
        <v>401.35</v>
      </c>
      <c r="F738" s="123">
        <v>44230</v>
      </c>
      <c r="G738" s="61">
        <v>152.65</v>
      </c>
      <c r="H738" s="123">
        <v>44230</v>
      </c>
      <c r="I738" s="59">
        <v>175.5</v>
      </c>
      <c r="J738" s="201">
        <v>44230</v>
      </c>
      <c r="K738" s="59">
        <v>217.23</v>
      </c>
      <c r="L738" s="201">
        <v>44230</v>
      </c>
      <c r="M738" s="59">
        <v>203</v>
      </c>
      <c r="N738" s="201">
        <v>44230</v>
      </c>
      <c r="O738" s="59">
        <v>157.53</v>
      </c>
      <c r="P738" s="201">
        <v>44230</v>
      </c>
      <c r="Q738" s="59">
        <v>132.57</v>
      </c>
      <c r="Y738" s="123"/>
      <c r="Z738" s="59"/>
    </row>
    <row r="739" spans="2:26" x14ac:dyDescent="0.35">
      <c r="B739" s="201">
        <v>44231</v>
      </c>
      <c r="C739" s="61">
        <v>396.39</v>
      </c>
      <c r="D739" s="201">
        <v>44231</v>
      </c>
      <c r="E739" s="61">
        <v>401.35</v>
      </c>
      <c r="F739" s="123">
        <v>44231</v>
      </c>
      <c r="G739" s="61">
        <v>158.03</v>
      </c>
      <c r="H739" s="123">
        <v>44231</v>
      </c>
      <c r="I739" s="59">
        <v>181.7</v>
      </c>
      <c r="J739" s="201">
        <v>44231</v>
      </c>
      <c r="K739" s="59">
        <v>217.23</v>
      </c>
      <c r="L739" s="201">
        <v>44231</v>
      </c>
      <c r="M739" s="59">
        <v>203</v>
      </c>
      <c r="N739" s="201">
        <v>44231</v>
      </c>
      <c r="O739" s="59">
        <v>157.54</v>
      </c>
      <c r="P739" s="201">
        <v>44231</v>
      </c>
      <c r="Q739" s="59">
        <v>135.07</v>
      </c>
      <c r="Y739" s="123"/>
      <c r="Z739" s="59"/>
    </row>
    <row r="740" spans="2:26" x14ac:dyDescent="0.35">
      <c r="B740" s="201">
        <v>44232</v>
      </c>
      <c r="C740" s="61">
        <v>381.84</v>
      </c>
      <c r="D740" s="201">
        <v>44232</v>
      </c>
      <c r="E740" s="61">
        <v>386.21</v>
      </c>
      <c r="F740" s="123">
        <v>44232</v>
      </c>
      <c r="G740" s="61">
        <v>157.01</v>
      </c>
      <c r="H740" s="123">
        <v>44232</v>
      </c>
      <c r="I740" s="59">
        <v>180.1</v>
      </c>
      <c r="J740" s="201">
        <v>44232</v>
      </c>
      <c r="K740" s="59">
        <v>217.23</v>
      </c>
      <c r="L740" s="201">
        <v>44232</v>
      </c>
      <c r="M740" s="59">
        <v>203</v>
      </c>
      <c r="N740" s="201">
        <v>44232</v>
      </c>
      <c r="O740" s="59">
        <v>156.53</v>
      </c>
      <c r="P740" s="201">
        <v>44232</v>
      </c>
      <c r="Q740" s="59">
        <v>135.19999999999999</v>
      </c>
      <c r="Y740" s="123"/>
      <c r="Z740" s="59"/>
    </row>
    <row r="741" spans="2:26" x14ac:dyDescent="0.35">
      <c r="B741" s="201">
        <v>44235</v>
      </c>
      <c r="C741" s="61">
        <v>381.84</v>
      </c>
      <c r="D741" s="201">
        <v>44235</v>
      </c>
      <c r="E741" s="61">
        <v>386.21</v>
      </c>
      <c r="F741" s="123">
        <v>44235</v>
      </c>
      <c r="G741" s="61">
        <v>160.5</v>
      </c>
      <c r="H741" s="123">
        <v>44235</v>
      </c>
      <c r="I741" s="59">
        <v>184.7</v>
      </c>
      <c r="J741" s="201">
        <v>44235</v>
      </c>
      <c r="K741" s="59">
        <v>217.23</v>
      </c>
      <c r="L741" s="201">
        <v>44235</v>
      </c>
      <c r="M741" s="59">
        <v>203</v>
      </c>
      <c r="N741" s="201">
        <v>44235</v>
      </c>
      <c r="O741" s="59">
        <v>154.04</v>
      </c>
      <c r="P741" s="201">
        <v>44235</v>
      </c>
      <c r="Q741" s="59">
        <v>133.57</v>
      </c>
      <c r="Y741" s="123"/>
      <c r="Z741" s="59"/>
    </row>
    <row r="742" spans="2:26" x14ac:dyDescent="0.35">
      <c r="B742" s="201">
        <v>44236</v>
      </c>
      <c r="C742" s="61">
        <v>381.84</v>
      </c>
      <c r="D742" s="201">
        <v>44236</v>
      </c>
      <c r="E742" s="61">
        <v>386.21</v>
      </c>
      <c r="F742" s="123">
        <v>44236</v>
      </c>
      <c r="G742" s="61">
        <v>164.1</v>
      </c>
      <c r="H742" s="123">
        <v>44236</v>
      </c>
      <c r="I742" s="59">
        <v>187.3</v>
      </c>
      <c r="J742" s="201">
        <v>44236</v>
      </c>
      <c r="K742" s="59">
        <v>217.23</v>
      </c>
      <c r="L742" s="201">
        <v>44236</v>
      </c>
      <c r="M742" s="59">
        <v>203</v>
      </c>
      <c r="N742" s="201">
        <v>44236</v>
      </c>
      <c r="O742" s="59">
        <v>154.04</v>
      </c>
      <c r="P742" s="201">
        <v>44236</v>
      </c>
      <c r="Q742" s="59">
        <v>133.57</v>
      </c>
      <c r="Y742" s="123"/>
      <c r="Z742" s="59"/>
    </row>
    <row r="743" spans="2:26" x14ac:dyDescent="0.35">
      <c r="B743" s="201">
        <v>44237</v>
      </c>
      <c r="C743" s="61">
        <v>391.67</v>
      </c>
      <c r="D743" s="201">
        <v>44237</v>
      </c>
      <c r="E743" s="61">
        <v>396.04</v>
      </c>
      <c r="F743" s="123">
        <v>44237</v>
      </c>
      <c r="G743" s="61">
        <v>166.9</v>
      </c>
      <c r="H743" s="123">
        <v>44237</v>
      </c>
      <c r="I743" s="59">
        <v>190.5</v>
      </c>
      <c r="J743" s="201">
        <v>44237</v>
      </c>
      <c r="K743" s="59">
        <v>217.23</v>
      </c>
      <c r="L743" s="201">
        <v>44237</v>
      </c>
      <c r="M743" s="59">
        <v>203</v>
      </c>
      <c r="N743" s="201">
        <v>44237</v>
      </c>
      <c r="O743" s="59">
        <v>145.52000000000001</v>
      </c>
      <c r="P743" s="201">
        <v>44237</v>
      </c>
      <c r="Q743" s="59">
        <v>130.07</v>
      </c>
      <c r="Y743" s="123"/>
      <c r="Z743" s="59"/>
    </row>
    <row r="744" spans="2:26" x14ac:dyDescent="0.35">
      <c r="B744" s="201">
        <v>44238</v>
      </c>
      <c r="C744" s="61">
        <v>405.2</v>
      </c>
      <c r="D744" s="201">
        <v>44238</v>
      </c>
      <c r="E744" s="61">
        <v>409.57</v>
      </c>
      <c r="F744" s="123">
        <v>44238</v>
      </c>
      <c r="G744" s="61">
        <v>166.88</v>
      </c>
      <c r="H744" s="123">
        <v>44238</v>
      </c>
      <c r="I744" s="59">
        <v>190.2</v>
      </c>
      <c r="J744" s="201">
        <v>44238</v>
      </c>
      <c r="K744" s="59">
        <v>217.23</v>
      </c>
      <c r="L744" s="201">
        <v>44238</v>
      </c>
      <c r="M744" s="59">
        <v>203</v>
      </c>
      <c r="N744" s="201">
        <v>44238</v>
      </c>
      <c r="O744" s="59">
        <v>142.01</v>
      </c>
      <c r="P744" s="201">
        <v>44238</v>
      </c>
      <c r="Q744" s="59">
        <v>127.57</v>
      </c>
      <c r="Y744" s="123"/>
      <c r="Z744" s="59"/>
    </row>
    <row r="745" spans="2:26" x14ac:dyDescent="0.35">
      <c r="B745" s="201">
        <v>44239</v>
      </c>
      <c r="C745" s="61">
        <v>404.31</v>
      </c>
      <c r="D745" s="201">
        <v>44239</v>
      </c>
      <c r="E745" s="61">
        <v>408.69</v>
      </c>
      <c r="F745" s="123">
        <v>44239</v>
      </c>
      <c r="G745" s="61">
        <v>166.88</v>
      </c>
      <c r="H745" s="123">
        <v>44239</v>
      </c>
      <c r="I745" s="59">
        <v>190.2</v>
      </c>
      <c r="J745" s="201">
        <v>44239</v>
      </c>
      <c r="K745" s="59">
        <v>217.23</v>
      </c>
      <c r="L745" s="201">
        <v>44239</v>
      </c>
      <c r="M745" s="59">
        <v>203</v>
      </c>
      <c r="N745" s="201">
        <v>44239</v>
      </c>
      <c r="O745" s="59">
        <v>142.01</v>
      </c>
      <c r="P745" s="201">
        <v>44239</v>
      </c>
      <c r="Q745" s="59">
        <v>127.57</v>
      </c>
      <c r="Y745" s="123"/>
      <c r="Z745" s="59"/>
    </row>
    <row r="746" spans="2:26" x14ac:dyDescent="0.35">
      <c r="B746" s="201">
        <v>44242</v>
      </c>
      <c r="C746" s="61">
        <v>404.31</v>
      </c>
      <c r="D746" s="201">
        <v>44242</v>
      </c>
      <c r="E746" s="61">
        <v>408.69</v>
      </c>
      <c r="F746" s="123">
        <v>44242</v>
      </c>
      <c r="G746" s="61">
        <v>166.88</v>
      </c>
      <c r="H746" s="123">
        <v>44242</v>
      </c>
      <c r="I746" s="59">
        <v>190.2</v>
      </c>
      <c r="J746" s="201">
        <v>44242</v>
      </c>
      <c r="K746" s="59">
        <v>217.23</v>
      </c>
      <c r="L746" s="201">
        <v>44242</v>
      </c>
      <c r="M746" s="59">
        <v>203</v>
      </c>
      <c r="N746" s="201">
        <v>44242</v>
      </c>
      <c r="O746" s="59">
        <v>144.31</v>
      </c>
      <c r="P746" s="201">
        <v>44242</v>
      </c>
      <c r="Q746" s="59">
        <v>128.32</v>
      </c>
      <c r="Y746" s="123"/>
      <c r="Z746" s="59"/>
    </row>
    <row r="747" spans="2:26" x14ac:dyDescent="0.35">
      <c r="B747" s="201">
        <v>44243</v>
      </c>
      <c r="C747" s="61">
        <v>404.31</v>
      </c>
      <c r="D747" s="201">
        <v>44243</v>
      </c>
      <c r="E747" s="61">
        <v>408.69</v>
      </c>
      <c r="F747" s="123">
        <v>44243</v>
      </c>
      <c r="G747" s="61">
        <v>166.88</v>
      </c>
      <c r="H747" s="123">
        <v>44243</v>
      </c>
      <c r="I747" s="59">
        <v>190.2</v>
      </c>
      <c r="J747" s="201">
        <v>44243</v>
      </c>
      <c r="K747" s="59">
        <v>217.23</v>
      </c>
      <c r="L747" s="201">
        <v>44243</v>
      </c>
      <c r="M747" s="59">
        <v>203</v>
      </c>
      <c r="N747" s="201">
        <v>44243</v>
      </c>
      <c r="O747" s="59">
        <v>141.76</v>
      </c>
      <c r="P747" s="201">
        <v>44243</v>
      </c>
      <c r="Q747" s="59">
        <v>125.07</v>
      </c>
      <c r="Y747" s="123"/>
      <c r="Z747" s="59"/>
    </row>
    <row r="748" spans="2:26" x14ac:dyDescent="0.35">
      <c r="B748" s="201">
        <v>44244</v>
      </c>
      <c r="C748" s="61">
        <v>404.31</v>
      </c>
      <c r="D748" s="201">
        <v>44244</v>
      </c>
      <c r="E748" s="61">
        <v>408.69</v>
      </c>
      <c r="F748" s="123">
        <v>44244</v>
      </c>
      <c r="G748" s="61">
        <v>166.88</v>
      </c>
      <c r="H748" s="123">
        <v>44244</v>
      </c>
      <c r="I748" s="59">
        <v>190.2</v>
      </c>
      <c r="J748" s="201">
        <v>44244</v>
      </c>
      <c r="K748" s="59">
        <v>217.23</v>
      </c>
      <c r="L748" s="201">
        <v>44244</v>
      </c>
      <c r="M748" s="59">
        <v>203</v>
      </c>
      <c r="N748" s="201">
        <v>44244</v>
      </c>
      <c r="O748" s="59">
        <v>141.19999999999999</v>
      </c>
      <c r="P748" s="201">
        <v>44244</v>
      </c>
      <c r="Q748" s="59">
        <v>133.57</v>
      </c>
      <c r="Y748" s="123"/>
      <c r="Z748" s="59"/>
    </row>
    <row r="749" spans="2:26" x14ac:dyDescent="0.35">
      <c r="B749" s="201">
        <v>44245</v>
      </c>
      <c r="C749" s="61">
        <v>413.63</v>
      </c>
      <c r="D749" s="201">
        <v>44245</v>
      </c>
      <c r="E749" s="61">
        <v>418</v>
      </c>
      <c r="F749" s="123">
        <v>44245</v>
      </c>
      <c r="G749" s="61">
        <v>175.05</v>
      </c>
      <c r="H749" s="123">
        <v>44245</v>
      </c>
      <c r="I749" s="59">
        <v>198</v>
      </c>
      <c r="J749" s="201">
        <v>44245</v>
      </c>
      <c r="K749" s="59">
        <v>217.48</v>
      </c>
      <c r="L749" s="201">
        <v>44245</v>
      </c>
      <c r="M749" s="59">
        <v>203</v>
      </c>
      <c r="N749" s="201">
        <v>44245</v>
      </c>
      <c r="O749" s="59">
        <v>141.26</v>
      </c>
      <c r="P749" s="201">
        <v>44245</v>
      </c>
      <c r="Q749" s="59">
        <v>134.07</v>
      </c>
      <c r="Y749" s="123"/>
      <c r="Z749" s="59"/>
    </row>
    <row r="750" spans="2:26" x14ac:dyDescent="0.35">
      <c r="B750" s="201">
        <v>44246</v>
      </c>
      <c r="C750" s="61">
        <v>413.63</v>
      </c>
      <c r="D750" s="201">
        <v>44246</v>
      </c>
      <c r="E750" s="61">
        <v>418</v>
      </c>
      <c r="F750" s="123">
        <v>44246</v>
      </c>
      <c r="G750" s="61">
        <v>173.55</v>
      </c>
      <c r="H750" s="123">
        <v>44246</v>
      </c>
      <c r="I750" s="59">
        <v>197.2</v>
      </c>
      <c r="J750" s="201">
        <v>44246</v>
      </c>
      <c r="K750" s="59">
        <v>217.48</v>
      </c>
      <c r="L750" s="201">
        <v>44246</v>
      </c>
      <c r="M750" s="59">
        <v>203</v>
      </c>
      <c r="N750" s="201">
        <v>44246</v>
      </c>
      <c r="O750" s="59">
        <v>141.13</v>
      </c>
      <c r="P750" s="201">
        <v>44246</v>
      </c>
      <c r="Q750" s="59">
        <v>134.07</v>
      </c>
      <c r="Y750" s="123"/>
      <c r="Z750" s="59"/>
    </row>
    <row r="751" spans="2:26" x14ac:dyDescent="0.35">
      <c r="B751" s="201">
        <v>44249</v>
      </c>
      <c r="C751" s="61">
        <v>429.03</v>
      </c>
      <c r="D751" s="201">
        <v>44249</v>
      </c>
      <c r="E751" s="61">
        <v>433.41</v>
      </c>
      <c r="F751" s="123">
        <v>44249</v>
      </c>
      <c r="G751" s="61">
        <v>175.96</v>
      </c>
      <c r="H751" s="123">
        <v>44249</v>
      </c>
      <c r="I751" s="59">
        <v>200</v>
      </c>
      <c r="J751" s="201">
        <v>44249</v>
      </c>
      <c r="K751" s="59">
        <v>223.39</v>
      </c>
      <c r="L751" s="201">
        <v>44249</v>
      </c>
      <c r="M751" s="59">
        <v>203</v>
      </c>
      <c r="N751" s="201">
        <v>44249</v>
      </c>
      <c r="O751" s="59">
        <v>137.05000000000001</v>
      </c>
      <c r="P751" s="201">
        <v>44249</v>
      </c>
      <c r="Q751" s="59">
        <v>130.07</v>
      </c>
      <c r="Y751" s="123"/>
      <c r="Z751" s="59"/>
    </row>
    <row r="752" spans="2:26" x14ac:dyDescent="0.35">
      <c r="B752" s="201">
        <v>44250</v>
      </c>
      <c r="C752" s="61">
        <v>434.18</v>
      </c>
      <c r="D752" s="201">
        <v>44250</v>
      </c>
      <c r="E752" s="61">
        <v>438.55</v>
      </c>
      <c r="F752" s="123">
        <v>44250</v>
      </c>
      <c r="G752" s="61">
        <v>173.05</v>
      </c>
      <c r="H752" s="123">
        <v>44250</v>
      </c>
      <c r="I752" s="59">
        <v>197.3</v>
      </c>
      <c r="J752" s="201">
        <v>44250</v>
      </c>
      <c r="K752" s="59">
        <v>220.28</v>
      </c>
      <c r="L752" s="201">
        <v>44250</v>
      </c>
      <c r="M752" s="59">
        <v>200</v>
      </c>
      <c r="N752" s="201">
        <v>44250</v>
      </c>
      <c r="O752" s="59">
        <v>138.78</v>
      </c>
      <c r="P752" s="201">
        <v>44250</v>
      </c>
      <c r="Q752" s="59">
        <v>130.07</v>
      </c>
      <c r="Y752" s="123"/>
      <c r="Z752" s="59"/>
    </row>
    <row r="753" spans="2:26" x14ac:dyDescent="0.35">
      <c r="B753" s="201">
        <v>44251</v>
      </c>
      <c r="C753" s="61">
        <v>441.43</v>
      </c>
      <c r="D753" s="201">
        <v>44251</v>
      </c>
      <c r="E753" s="61">
        <v>445.8</v>
      </c>
      <c r="F753" s="123">
        <v>44251</v>
      </c>
      <c r="G753" s="61">
        <v>172.71</v>
      </c>
      <c r="H753" s="123">
        <v>44251</v>
      </c>
      <c r="I753" s="59">
        <v>196.9</v>
      </c>
      <c r="J753" s="201">
        <v>44251</v>
      </c>
      <c r="K753" s="59">
        <v>219.04</v>
      </c>
      <c r="L753" s="201">
        <v>44251</v>
      </c>
      <c r="M753" s="59">
        <v>200</v>
      </c>
      <c r="N753" s="201">
        <v>44251</v>
      </c>
      <c r="O753" s="59">
        <v>138.93</v>
      </c>
      <c r="P753" s="201">
        <v>44251</v>
      </c>
      <c r="Q753" s="59">
        <v>129.57</v>
      </c>
      <c r="Y753" s="123"/>
      <c r="Z753" s="59"/>
    </row>
    <row r="754" spans="2:26" x14ac:dyDescent="0.35">
      <c r="B754" s="201">
        <v>44252</v>
      </c>
      <c r="C754" s="61">
        <v>448.1</v>
      </c>
      <c r="D754" s="201">
        <v>44252</v>
      </c>
      <c r="E754" s="61">
        <v>452.47</v>
      </c>
      <c r="F754" s="123">
        <v>44252</v>
      </c>
      <c r="G754" s="61">
        <v>174.24</v>
      </c>
      <c r="H754" s="123">
        <v>44252</v>
      </c>
      <c r="I754" s="59">
        <v>197.8</v>
      </c>
      <c r="J754" s="201">
        <v>44252</v>
      </c>
      <c r="K754" s="59">
        <v>219.04</v>
      </c>
      <c r="L754" s="201">
        <v>44252</v>
      </c>
      <c r="M754" s="59">
        <v>206.68</v>
      </c>
      <c r="N754" s="201">
        <v>44252</v>
      </c>
      <c r="O754" s="59">
        <v>127</v>
      </c>
      <c r="P754" s="201">
        <v>44252</v>
      </c>
      <c r="Q754" s="59">
        <v>130.07</v>
      </c>
      <c r="Y754" s="123"/>
      <c r="Z754" s="59"/>
    </row>
    <row r="755" spans="2:26" x14ac:dyDescent="0.35">
      <c r="B755" s="201">
        <v>44253</v>
      </c>
      <c r="C755" s="61">
        <v>452.17</v>
      </c>
      <c r="D755" s="201">
        <v>44253</v>
      </c>
      <c r="E755" s="61">
        <v>456.55</v>
      </c>
      <c r="F755" s="123">
        <v>44253</v>
      </c>
      <c r="G755" s="61">
        <v>175.78</v>
      </c>
      <c r="H755" s="123">
        <v>44253</v>
      </c>
      <c r="I755" s="59">
        <v>199.4</v>
      </c>
      <c r="J755" s="201">
        <v>44253</v>
      </c>
      <c r="K755" s="59">
        <v>218.55</v>
      </c>
      <c r="L755" s="201">
        <v>44253</v>
      </c>
      <c r="M755" s="59">
        <v>206.67</v>
      </c>
      <c r="N755" s="201">
        <v>44253</v>
      </c>
      <c r="O755" s="59">
        <v>125.73</v>
      </c>
      <c r="P755" s="201">
        <v>44253</v>
      </c>
      <c r="Q755" s="59">
        <v>119.07</v>
      </c>
      <c r="Y755" s="123"/>
      <c r="Z755" s="59"/>
    </row>
    <row r="756" spans="2:26" x14ac:dyDescent="0.35">
      <c r="B756" s="201">
        <v>44256</v>
      </c>
      <c r="C756" s="61">
        <v>450.49</v>
      </c>
      <c r="D756" s="201">
        <v>44256</v>
      </c>
      <c r="E756" s="61">
        <v>459.85</v>
      </c>
      <c r="F756" s="123">
        <v>44256</v>
      </c>
      <c r="G756" s="61">
        <v>174.55</v>
      </c>
      <c r="H756" s="123">
        <v>44256</v>
      </c>
      <c r="I756" s="59">
        <v>198</v>
      </c>
      <c r="J756" s="201">
        <v>44256</v>
      </c>
      <c r="K756" s="59">
        <v>217.81</v>
      </c>
      <c r="L756" s="201">
        <v>44256</v>
      </c>
      <c r="M756" s="59">
        <v>205.9</v>
      </c>
      <c r="N756" s="201">
        <v>44256</v>
      </c>
      <c r="O756" s="59">
        <v>127.05</v>
      </c>
      <c r="P756" s="201">
        <v>44256</v>
      </c>
      <c r="Q756" s="59">
        <v>119.17</v>
      </c>
      <c r="Y756" s="123"/>
      <c r="Z756" s="59"/>
    </row>
    <row r="757" spans="2:26" x14ac:dyDescent="0.35">
      <c r="B757" s="201">
        <v>44257</v>
      </c>
      <c r="C757" s="61">
        <v>450.49</v>
      </c>
      <c r="D757" s="201">
        <v>44257</v>
      </c>
      <c r="E757" s="61">
        <v>459.85</v>
      </c>
      <c r="F757" s="123">
        <v>44257</v>
      </c>
      <c r="G757" s="61">
        <v>175.55</v>
      </c>
      <c r="H757" s="123">
        <v>44257</v>
      </c>
      <c r="I757" s="59">
        <v>198.8</v>
      </c>
      <c r="J757" s="201">
        <v>44257</v>
      </c>
      <c r="K757" s="59">
        <v>217.31</v>
      </c>
      <c r="L757" s="201">
        <v>44257</v>
      </c>
      <c r="M757" s="59">
        <v>207.1</v>
      </c>
      <c r="N757" s="201">
        <v>44257</v>
      </c>
      <c r="O757" s="59">
        <v>127.76</v>
      </c>
      <c r="P757" s="201">
        <v>44257</v>
      </c>
      <c r="Q757" s="59">
        <v>119.67</v>
      </c>
      <c r="Y757" s="123"/>
      <c r="Z757" s="59"/>
    </row>
    <row r="758" spans="2:26" x14ac:dyDescent="0.35">
      <c r="B758" s="201">
        <v>44258</v>
      </c>
      <c r="C758" s="61">
        <v>450.56</v>
      </c>
      <c r="D758" s="201">
        <v>44258</v>
      </c>
      <c r="E758" s="61">
        <v>459.92</v>
      </c>
      <c r="F758" s="123">
        <v>44258</v>
      </c>
      <c r="G758" s="61">
        <v>176.4</v>
      </c>
      <c r="H758" s="123">
        <v>44258</v>
      </c>
      <c r="I758" s="59">
        <v>199.7</v>
      </c>
      <c r="J758" s="201">
        <v>44258</v>
      </c>
      <c r="K758" s="59">
        <v>217.81</v>
      </c>
      <c r="L758" s="201">
        <v>44258</v>
      </c>
      <c r="M758" s="59">
        <v>206.9</v>
      </c>
      <c r="N758" s="201">
        <v>44258</v>
      </c>
      <c r="O758" s="59">
        <v>124.68</v>
      </c>
      <c r="P758" s="201">
        <v>44258</v>
      </c>
      <c r="Q758" s="59">
        <v>117.66</v>
      </c>
      <c r="Y758" s="123"/>
      <c r="Z758" s="59"/>
    </row>
    <row r="759" spans="2:26" x14ac:dyDescent="0.35">
      <c r="B759" s="201">
        <v>44259</v>
      </c>
      <c r="C759" s="61">
        <v>454.63</v>
      </c>
      <c r="D759" s="201">
        <v>44259</v>
      </c>
      <c r="E759" s="61">
        <v>463.99</v>
      </c>
      <c r="F759" s="123">
        <v>44259</v>
      </c>
      <c r="G759" s="61">
        <v>177.98</v>
      </c>
      <c r="H759" s="123">
        <v>44259</v>
      </c>
      <c r="I759" s="59">
        <v>202.9</v>
      </c>
      <c r="J759" s="201">
        <v>44259</v>
      </c>
      <c r="K759" s="59">
        <v>214.51</v>
      </c>
      <c r="L759" s="201">
        <v>44259</v>
      </c>
      <c r="M759" s="59">
        <v>203.1</v>
      </c>
      <c r="N759" s="201">
        <v>44259</v>
      </c>
      <c r="O759" s="59">
        <v>124.45</v>
      </c>
      <c r="P759" s="201">
        <v>44259</v>
      </c>
      <c r="Q759" s="59">
        <v>116.16</v>
      </c>
      <c r="Y759" s="123"/>
      <c r="Z759" s="59"/>
    </row>
    <row r="760" spans="2:26" x14ac:dyDescent="0.35">
      <c r="B760" s="201">
        <v>44260</v>
      </c>
      <c r="C760" s="61">
        <v>453.38</v>
      </c>
      <c r="D760" s="201">
        <v>44260</v>
      </c>
      <c r="E760" s="61">
        <v>462.74</v>
      </c>
      <c r="F760" s="123">
        <v>44260</v>
      </c>
      <c r="G760" s="61">
        <v>174.11</v>
      </c>
      <c r="H760" s="123">
        <v>44260</v>
      </c>
      <c r="I760" s="59">
        <v>199.2</v>
      </c>
      <c r="J760" s="201">
        <v>44260</v>
      </c>
      <c r="K760" s="59">
        <v>214.51</v>
      </c>
      <c r="L760" s="201">
        <v>44260</v>
      </c>
      <c r="M760" s="59">
        <v>202.79</v>
      </c>
      <c r="N760" s="201">
        <v>44260</v>
      </c>
      <c r="O760" s="59">
        <v>122.99</v>
      </c>
      <c r="P760" s="201">
        <v>44260</v>
      </c>
      <c r="Q760" s="59">
        <v>116.66</v>
      </c>
      <c r="Y760" s="123"/>
      <c r="Z760" s="59"/>
    </row>
    <row r="761" spans="2:26" x14ac:dyDescent="0.35">
      <c r="B761" s="201">
        <v>44263</v>
      </c>
      <c r="C761" s="61">
        <v>453.38</v>
      </c>
      <c r="D761" s="201">
        <v>44263</v>
      </c>
      <c r="E761" s="61">
        <v>462.74</v>
      </c>
      <c r="F761" s="123">
        <v>44263</v>
      </c>
      <c r="G761" s="61">
        <v>174.34</v>
      </c>
      <c r="H761" s="123">
        <v>44263</v>
      </c>
      <c r="I761" s="59">
        <v>198.4</v>
      </c>
      <c r="J761" s="201">
        <v>44263</v>
      </c>
      <c r="K761" s="59">
        <v>213.95</v>
      </c>
      <c r="L761" s="201">
        <v>44263</v>
      </c>
      <c r="M761" s="59">
        <v>202.79</v>
      </c>
      <c r="N761" s="201">
        <v>44263</v>
      </c>
      <c r="O761" s="59">
        <v>121.53</v>
      </c>
      <c r="P761" s="201">
        <v>44263</v>
      </c>
      <c r="Q761" s="59">
        <v>116.66</v>
      </c>
      <c r="Y761" s="123"/>
      <c r="Z761" s="59"/>
    </row>
    <row r="762" spans="2:26" x14ac:dyDescent="0.35">
      <c r="B762" s="201">
        <v>44264</v>
      </c>
      <c r="C762" s="61">
        <v>447.59</v>
      </c>
      <c r="D762" s="201">
        <v>44264</v>
      </c>
      <c r="E762" s="61">
        <v>456.95</v>
      </c>
      <c r="F762" s="123">
        <v>44264</v>
      </c>
      <c r="G762" s="61">
        <v>164.41</v>
      </c>
      <c r="H762" s="123">
        <v>44264</v>
      </c>
      <c r="I762" s="59">
        <v>189.3</v>
      </c>
      <c r="J762" s="201">
        <v>44264</v>
      </c>
      <c r="K762" s="59">
        <v>214.29</v>
      </c>
      <c r="L762" s="201">
        <v>44264</v>
      </c>
      <c r="M762" s="59">
        <v>203.2</v>
      </c>
      <c r="N762" s="201">
        <v>44264</v>
      </c>
      <c r="O762" s="59">
        <v>119.4</v>
      </c>
      <c r="P762" s="201">
        <v>44264</v>
      </c>
      <c r="Q762" s="59">
        <v>108.65</v>
      </c>
      <c r="Y762" s="123"/>
      <c r="Z762" s="59"/>
    </row>
    <row r="763" spans="2:26" x14ac:dyDescent="0.35">
      <c r="B763" s="201">
        <v>44265</v>
      </c>
      <c r="C763" s="61">
        <v>447.59</v>
      </c>
      <c r="D763" s="201">
        <v>44265</v>
      </c>
      <c r="E763" s="61">
        <v>456.95</v>
      </c>
      <c r="F763" s="123">
        <v>44265</v>
      </c>
      <c r="G763" s="61">
        <v>164.67</v>
      </c>
      <c r="H763" s="123">
        <v>44265</v>
      </c>
      <c r="I763" s="59">
        <v>188.8</v>
      </c>
      <c r="J763" s="201">
        <v>44265</v>
      </c>
      <c r="K763" s="59">
        <v>212.98</v>
      </c>
      <c r="L763" s="201">
        <v>44265</v>
      </c>
      <c r="M763" s="59">
        <v>197.16</v>
      </c>
      <c r="N763" s="201">
        <v>44265</v>
      </c>
      <c r="O763" s="59">
        <v>118.27</v>
      </c>
      <c r="P763" s="201">
        <v>44265</v>
      </c>
      <c r="Q763" s="59">
        <v>109.4</v>
      </c>
      <c r="Y763" s="123"/>
      <c r="Z763" s="59"/>
    </row>
    <row r="764" spans="2:26" x14ac:dyDescent="0.35">
      <c r="B764" s="201">
        <v>44266</v>
      </c>
      <c r="C764" s="61">
        <v>446.24</v>
      </c>
      <c r="D764" s="201">
        <v>44266</v>
      </c>
      <c r="E764" s="61">
        <v>455.6</v>
      </c>
      <c r="F764" s="123">
        <v>44266</v>
      </c>
      <c r="G764" s="61">
        <v>170.7</v>
      </c>
      <c r="H764" s="123">
        <v>44266</v>
      </c>
      <c r="I764" s="59">
        <v>195.6</v>
      </c>
      <c r="J764" s="201">
        <v>44266</v>
      </c>
      <c r="K764" s="59">
        <v>212.43</v>
      </c>
      <c r="L764" s="201">
        <v>44266</v>
      </c>
      <c r="M764" s="59">
        <v>195.67</v>
      </c>
      <c r="N764" s="201">
        <v>44266</v>
      </c>
      <c r="O764" s="59">
        <v>118.63</v>
      </c>
      <c r="P764" s="201">
        <v>44266</v>
      </c>
      <c r="Q764" s="59">
        <v>108.78</v>
      </c>
      <c r="Y764" s="123"/>
      <c r="Z764" s="59"/>
    </row>
    <row r="765" spans="2:26" x14ac:dyDescent="0.35">
      <c r="B765" s="201">
        <v>44267</v>
      </c>
      <c r="C765" s="61">
        <v>430.63</v>
      </c>
      <c r="D765" s="201">
        <v>44267</v>
      </c>
      <c r="E765" s="61">
        <v>439.99</v>
      </c>
      <c r="F765" s="123">
        <v>44267</v>
      </c>
      <c r="G765" s="61">
        <v>165.44</v>
      </c>
      <c r="H765" s="123">
        <v>44267</v>
      </c>
      <c r="I765" s="59">
        <v>190.6</v>
      </c>
      <c r="J765" s="201">
        <v>44267</v>
      </c>
      <c r="K765" s="59">
        <v>212.43</v>
      </c>
      <c r="L765" s="201">
        <v>44267</v>
      </c>
      <c r="M765" s="59">
        <v>195.67</v>
      </c>
      <c r="N765" s="201">
        <v>44267</v>
      </c>
      <c r="O765" s="59">
        <v>117.57</v>
      </c>
      <c r="P765" s="201">
        <v>44267</v>
      </c>
      <c r="Q765" s="59">
        <v>108.78</v>
      </c>
      <c r="Y765" s="123"/>
      <c r="Z765" s="59"/>
    </row>
    <row r="766" spans="2:26" x14ac:dyDescent="0.35">
      <c r="B766" s="201">
        <v>44270</v>
      </c>
      <c r="C766" s="61">
        <v>430.63</v>
      </c>
      <c r="D766" s="201">
        <v>44270</v>
      </c>
      <c r="E766" s="61">
        <v>439.99</v>
      </c>
      <c r="F766" s="123">
        <v>44270</v>
      </c>
      <c r="G766" s="61">
        <v>163.33000000000001</v>
      </c>
      <c r="H766" s="123">
        <v>44270</v>
      </c>
      <c r="I766" s="59">
        <v>189</v>
      </c>
      <c r="J766" s="201">
        <v>44270</v>
      </c>
      <c r="K766" s="59">
        <v>212.86</v>
      </c>
      <c r="L766" s="201">
        <v>44270</v>
      </c>
      <c r="M766" s="59">
        <v>197.68</v>
      </c>
      <c r="N766" s="201">
        <v>44270</v>
      </c>
      <c r="O766" s="59">
        <v>114.52</v>
      </c>
      <c r="P766" s="201">
        <v>44270</v>
      </c>
      <c r="Q766" s="59">
        <v>108.65</v>
      </c>
      <c r="Y766" s="123"/>
      <c r="Z766" s="59"/>
    </row>
    <row r="767" spans="2:26" x14ac:dyDescent="0.35">
      <c r="B767" s="201">
        <v>44271</v>
      </c>
      <c r="C767" s="61">
        <v>430.63</v>
      </c>
      <c r="D767" s="201">
        <v>44271</v>
      </c>
      <c r="E767" s="61">
        <v>439.99</v>
      </c>
      <c r="F767" s="123">
        <v>44271</v>
      </c>
      <c r="G767" s="61">
        <v>166.32</v>
      </c>
      <c r="H767" s="123">
        <v>44271</v>
      </c>
      <c r="I767" s="59">
        <v>192.5</v>
      </c>
      <c r="J767" s="201">
        <v>44271</v>
      </c>
      <c r="K767" s="59">
        <v>212.86</v>
      </c>
      <c r="L767" s="201">
        <v>44271</v>
      </c>
      <c r="M767" s="59">
        <v>198.32</v>
      </c>
      <c r="N767" s="201">
        <v>44271</v>
      </c>
      <c r="O767" s="59">
        <v>116.1</v>
      </c>
      <c r="P767" s="201">
        <v>44271</v>
      </c>
      <c r="Q767" s="59">
        <v>108.15</v>
      </c>
      <c r="Y767" s="123"/>
      <c r="Z767" s="59"/>
    </row>
    <row r="768" spans="2:26" x14ac:dyDescent="0.35">
      <c r="B768" s="201">
        <v>44272</v>
      </c>
      <c r="C768" s="61">
        <v>428.81</v>
      </c>
      <c r="D768" s="201">
        <v>44272</v>
      </c>
      <c r="E768" s="61">
        <v>438.17</v>
      </c>
      <c r="F768" s="123">
        <v>44272</v>
      </c>
      <c r="G768" s="61">
        <v>166.19</v>
      </c>
      <c r="H768" s="123">
        <v>44272</v>
      </c>
      <c r="I768" s="59">
        <v>191.9</v>
      </c>
      <c r="J768" s="201">
        <v>44272</v>
      </c>
      <c r="K768" s="59">
        <v>212.86</v>
      </c>
      <c r="L768" s="201">
        <v>44272</v>
      </c>
      <c r="M768" s="59">
        <v>197.17</v>
      </c>
      <c r="N768" s="201">
        <v>44272</v>
      </c>
      <c r="O768" s="59">
        <v>115.43</v>
      </c>
      <c r="P768" s="201">
        <v>44272</v>
      </c>
      <c r="Q768" s="59">
        <v>105.2</v>
      </c>
      <c r="Y768" s="123"/>
      <c r="Z768" s="59"/>
    </row>
    <row r="769" spans="2:26" x14ac:dyDescent="0.35">
      <c r="B769" s="201">
        <v>44273</v>
      </c>
      <c r="C769" s="61">
        <v>428.81</v>
      </c>
      <c r="D769" s="201">
        <v>44273</v>
      </c>
      <c r="E769" s="61">
        <v>438.17</v>
      </c>
      <c r="F769" s="123">
        <v>44273</v>
      </c>
      <c r="G769" s="61">
        <v>166.62</v>
      </c>
      <c r="H769" s="123">
        <v>44273</v>
      </c>
      <c r="I769" s="59">
        <v>192.3</v>
      </c>
      <c r="J769" s="201">
        <v>44273</v>
      </c>
      <c r="K769" s="59">
        <v>212.86</v>
      </c>
      <c r="L769" s="201">
        <v>44273</v>
      </c>
      <c r="M769" s="59">
        <v>198.39</v>
      </c>
      <c r="N769" s="201">
        <v>44273</v>
      </c>
      <c r="O769" s="59">
        <v>113.78</v>
      </c>
      <c r="P769" s="201">
        <v>44273</v>
      </c>
      <c r="Q769" s="59">
        <v>105.59</v>
      </c>
      <c r="Y769" s="123"/>
      <c r="Z769" s="59"/>
    </row>
    <row r="770" spans="2:26" x14ac:dyDescent="0.35">
      <c r="B770" s="201">
        <v>44274</v>
      </c>
      <c r="C770" s="61">
        <v>428.81</v>
      </c>
      <c r="D770" s="201">
        <v>44274</v>
      </c>
      <c r="E770" s="61">
        <v>438.17</v>
      </c>
      <c r="F770" s="123">
        <v>44274</v>
      </c>
      <c r="G770" s="61">
        <v>161.38999999999999</v>
      </c>
      <c r="H770" s="123">
        <v>44274</v>
      </c>
      <c r="I770" s="59">
        <v>187.5</v>
      </c>
      <c r="J770" s="201">
        <v>44274</v>
      </c>
      <c r="K770" s="59">
        <v>212.86</v>
      </c>
      <c r="L770" s="201">
        <v>44274</v>
      </c>
      <c r="M770" s="59">
        <v>200.46</v>
      </c>
      <c r="N770" s="201">
        <v>44274</v>
      </c>
      <c r="O770" s="59">
        <v>113.96</v>
      </c>
      <c r="P770" s="201">
        <v>44274</v>
      </c>
      <c r="Q770" s="59">
        <v>106.31</v>
      </c>
      <c r="Y770" s="123"/>
      <c r="Z770" s="59"/>
    </row>
    <row r="771" spans="2:26" x14ac:dyDescent="0.35">
      <c r="B771" s="201">
        <v>44277</v>
      </c>
      <c r="C771" s="61">
        <v>428.81</v>
      </c>
      <c r="D771" s="201">
        <v>44277</v>
      </c>
      <c r="E771" s="61">
        <v>438.17</v>
      </c>
      <c r="F771" s="123">
        <v>44277</v>
      </c>
      <c r="G771" s="61">
        <v>157.01</v>
      </c>
      <c r="H771" s="123">
        <v>44277</v>
      </c>
      <c r="I771" s="59">
        <v>184</v>
      </c>
      <c r="J771" s="201">
        <v>44277</v>
      </c>
      <c r="K771" s="59">
        <v>213.23</v>
      </c>
      <c r="L771" s="201">
        <v>44277</v>
      </c>
      <c r="M771" s="59">
        <v>200.44</v>
      </c>
      <c r="N771" s="201">
        <v>44277</v>
      </c>
      <c r="O771" s="59">
        <v>113.9</v>
      </c>
      <c r="P771" s="201">
        <v>44277</v>
      </c>
      <c r="Q771" s="59">
        <v>106.25</v>
      </c>
      <c r="Y771" s="123"/>
      <c r="Z771" s="59"/>
    </row>
    <row r="772" spans="2:26" x14ac:dyDescent="0.35">
      <c r="B772" s="201">
        <v>44278</v>
      </c>
      <c r="C772" s="61">
        <v>428.81</v>
      </c>
      <c r="D772" s="201">
        <v>44278</v>
      </c>
      <c r="E772" s="61">
        <v>438.17</v>
      </c>
      <c r="F772" s="123">
        <v>44278</v>
      </c>
      <c r="G772" s="61">
        <v>161.80000000000001</v>
      </c>
      <c r="H772" s="123">
        <v>44278</v>
      </c>
      <c r="I772" s="59">
        <v>188.3</v>
      </c>
      <c r="J772" s="201">
        <v>44278</v>
      </c>
      <c r="K772" s="59">
        <v>212.59</v>
      </c>
      <c r="L772" s="201">
        <v>44278</v>
      </c>
      <c r="M772" s="59">
        <v>200.27</v>
      </c>
      <c r="N772" s="201">
        <v>44278</v>
      </c>
      <c r="O772" s="59">
        <v>111.64</v>
      </c>
      <c r="P772" s="201">
        <v>44278</v>
      </c>
      <c r="Q772" s="59">
        <v>104.65</v>
      </c>
      <c r="Y772" s="123"/>
      <c r="Z772" s="59"/>
    </row>
    <row r="773" spans="2:26" x14ac:dyDescent="0.35">
      <c r="B773" s="201">
        <v>44279</v>
      </c>
      <c r="C773" s="61">
        <v>428.81</v>
      </c>
      <c r="D773" s="201">
        <v>44279</v>
      </c>
      <c r="E773" s="61">
        <v>438.17</v>
      </c>
      <c r="F773" s="123">
        <v>44279</v>
      </c>
      <c r="G773" s="61">
        <v>161.38999999999999</v>
      </c>
      <c r="H773" s="123">
        <v>44279</v>
      </c>
      <c r="I773" s="59">
        <v>189.2</v>
      </c>
      <c r="J773" s="201">
        <v>44279</v>
      </c>
      <c r="K773" s="59">
        <v>212</v>
      </c>
      <c r="L773" s="201">
        <v>44279</v>
      </c>
      <c r="M773" s="59">
        <v>199.74</v>
      </c>
      <c r="N773" s="201">
        <v>44279</v>
      </c>
      <c r="O773" s="59">
        <v>111.96</v>
      </c>
      <c r="P773" s="201">
        <v>44279</v>
      </c>
      <c r="Q773" s="59">
        <v>104.65</v>
      </c>
      <c r="Y773" s="123"/>
      <c r="Z773" s="59"/>
    </row>
    <row r="774" spans="2:26" x14ac:dyDescent="0.35">
      <c r="B774" s="201">
        <v>44280</v>
      </c>
      <c r="C774" s="61">
        <v>404.66</v>
      </c>
      <c r="D774" s="201">
        <v>44280</v>
      </c>
      <c r="E774" s="61">
        <v>414.02</v>
      </c>
      <c r="F774" s="123">
        <v>44280</v>
      </c>
      <c r="G774" s="61">
        <v>159.85</v>
      </c>
      <c r="H774" s="123">
        <v>44280</v>
      </c>
      <c r="I774" s="59">
        <v>190.4</v>
      </c>
      <c r="J774" s="201">
        <v>44280</v>
      </c>
      <c r="K774" s="59">
        <v>213.45</v>
      </c>
      <c r="L774" s="201">
        <v>44280</v>
      </c>
      <c r="M774" s="59">
        <v>199.48</v>
      </c>
      <c r="N774" s="201">
        <v>44280</v>
      </c>
      <c r="O774" s="59">
        <v>112.77</v>
      </c>
      <c r="P774" s="201">
        <v>44280</v>
      </c>
      <c r="Q774" s="59">
        <v>104.85</v>
      </c>
      <c r="Y774" s="123"/>
      <c r="Z774" s="59"/>
    </row>
    <row r="775" spans="2:26" x14ac:dyDescent="0.35">
      <c r="B775" s="201">
        <v>44281</v>
      </c>
      <c r="C775" s="61">
        <v>404.6</v>
      </c>
      <c r="D775" s="201">
        <v>44281</v>
      </c>
      <c r="E775" s="61">
        <v>413.96</v>
      </c>
      <c r="F775" s="123">
        <v>44281</v>
      </c>
      <c r="G775" s="61">
        <v>161.30000000000001</v>
      </c>
      <c r="H775" s="123">
        <v>44281</v>
      </c>
      <c r="I775" s="59">
        <v>190.8</v>
      </c>
      <c r="J775" s="201">
        <v>44281</v>
      </c>
      <c r="K775" s="59">
        <v>212.71</v>
      </c>
      <c r="L775" s="201">
        <v>44281</v>
      </c>
      <c r="M775" s="59">
        <v>199.25</v>
      </c>
      <c r="N775" s="201">
        <v>44281</v>
      </c>
      <c r="O775" s="59">
        <v>113.74</v>
      </c>
      <c r="P775" s="201">
        <v>44281</v>
      </c>
      <c r="Q775" s="59">
        <v>105.65</v>
      </c>
      <c r="Y775" s="123"/>
      <c r="Z775" s="59"/>
    </row>
    <row r="776" spans="2:26" x14ac:dyDescent="0.35">
      <c r="B776" s="201">
        <v>44284</v>
      </c>
      <c r="C776" s="61">
        <v>416.87</v>
      </c>
      <c r="D776" s="201">
        <v>44284</v>
      </c>
      <c r="E776" s="61">
        <v>426.23</v>
      </c>
      <c r="F776" s="123">
        <v>44284</v>
      </c>
      <c r="G776" s="61">
        <v>167.88</v>
      </c>
      <c r="H776" s="123">
        <v>44284</v>
      </c>
      <c r="I776" s="59">
        <v>198</v>
      </c>
      <c r="J776" s="201">
        <v>44284</v>
      </c>
      <c r="K776" s="59">
        <v>213.5</v>
      </c>
      <c r="L776" s="201">
        <v>44284</v>
      </c>
      <c r="M776" s="59">
        <v>199.24</v>
      </c>
      <c r="N776" s="201">
        <v>44284</v>
      </c>
      <c r="O776" s="59">
        <v>113.47</v>
      </c>
      <c r="P776" s="201">
        <v>44284</v>
      </c>
      <c r="Q776" s="59">
        <v>105.81</v>
      </c>
      <c r="Y776" s="123"/>
      <c r="Z776" s="59"/>
    </row>
    <row r="777" spans="2:26" x14ac:dyDescent="0.35">
      <c r="B777" s="201">
        <v>44285</v>
      </c>
      <c r="C777" s="61">
        <v>418.27</v>
      </c>
      <c r="D777" s="201">
        <v>44285</v>
      </c>
      <c r="E777" s="61">
        <v>427.63</v>
      </c>
      <c r="F777" s="123">
        <v>44285</v>
      </c>
      <c r="G777" s="61">
        <v>166.58</v>
      </c>
      <c r="H777" s="123">
        <v>44285</v>
      </c>
      <c r="I777" s="59">
        <v>195</v>
      </c>
      <c r="J777" s="201">
        <v>44285</v>
      </c>
      <c r="K777" s="59">
        <v>213.56</v>
      </c>
      <c r="L777" s="201">
        <v>44285</v>
      </c>
      <c r="M777" s="59">
        <v>199.09</v>
      </c>
      <c r="N777" s="201">
        <v>44285</v>
      </c>
      <c r="O777" s="59">
        <v>114.47</v>
      </c>
      <c r="P777" s="201">
        <v>44285</v>
      </c>
      <c r="Q777" s="59">
        <v>107.65</v>
      </c>
      <c r="Y777" s="123"/>
      <c r="Z777" s="59"/>
    </row>
    <row r="778" spans="2:26" x14ac:dyDescent="0.35">
      <c r="B778" s="201">
        <v>44286</v>
      </c>
      <c r="C778" s="61">
        <v>420.64</v>
      </c>
      <c r="D778" s="201">
        <v>44286</v>
      </c>
      <c r="E778" s="61">
        <v>430</v>
      </c>
      <c r="F778" s="123">
        <v>44286</v>
      </c>
      <c r="G778" s="61">
        <v>165.15</v>
      </c>
      <c r="H778" s="123">
        <v>44286</v>
      </c>
      <c r="I778" s="59">
        <v>194.1</v>
      </c>
      <c r="J778" s="201">
        <v>44286</v>
      </c>
      <c r="K778" s="59">
        <v>214.15</v>
      </c>
      <c r="L778" s="201">
        <v>44286</v>
      </c>
      <c r="M778" s="59">
        <v>199.07</v>
      </c>
      <c r="N778" s="201">
        <v>44286</v>
      </c>
      <c r="O778" s="59">
        <v>114.67</v>
      </c>
      <c r="P778" s="201">
        <v>44286</v>
      </c>
      <c r="Q778" s="59">
        <v>107.65</v>
      </c>
      <c r="Y778" s="123"/>
      <c r="Z778" s="59"/>
    </row>
    <row r="779" spans="2:26" x14ac:dyDescent="0.35">
      <c r="B779" s="201">
        <v>44287</v>
      </c>
      <c r="C779" s="61">
        <v>416.94</v>
      </c>
      <c r="D779" s="201">
        <v>44287</v>
      </c>
      <c r="E779" s="61">
        <v>422.91</v>
      </c>
      <c r="F779" s="123">
        <v>44287</v>
      </c>
      <c r="G779" s="61">
        <v>167.6</v>
      </c>
      <c r="H779" s="123">
        <v>44287</v>
      </c>
      <c r="I779" s="59">
        <v>197.1</v>
      </c>
      <c r="J779" s="201">
        <v>44287</v>
      </c>
      <c r="K779" s="59">
        <v>214.21</v>
      </c>
      <c r="L779" s="201">
        <v>44287</v>
      </c>
      <c r="M779" s="59">
        <v>199.64</v>
      </c>
      <c r="N779" s="201">
        <v>44287</v>
      </c>
      <c r="O779" s="59">
        <v>114.68</v>
      </c>
      <c r="P779" s="201">
        <v>44287</v>
      </c>
      <c r="Q779" s="59">
        <v>108.37</v>
      </c>
      <c r="Y779" s="123"/>
      <c r="Z779" s="59"/>
    </row>
    <row r="780" spans="2:26" x14ac:dyDescent="0.35">
      <c r="B780" s="201">
        <v>44288</v>
      </c>
      <c r="C780" s="61">
        <v>416.94</v>
      </c>
      <c r="D780" s="201">
        <v>44288</v>
      </c>
      <c r="E780" s="61">
        <v>422.91</v>
      </c>
      <c r="F780" s="123">
        <v>44288</v>
      </c>
      <c r="G780" s="61">
        <v>167.6</v>
      </c>
      <c r="H780" s="123">
        <v>44288</v>
      </c>
      <c r="I780" s="59">
        <v>197.1</v>
      </c>
      <c r="J780" s="201">
        <v>44288</v>
      </c>
      <c r="K780" s="59">
        <v>214.21</v>
      </c>
      <c r="L780" s="201">
        <v>44288</v>
      </c>
      <c r="M780" s="59">
        <v>199.64</v>
      </c>
      <c r="N780" s="201">
        <v>44288</v>
      </c>
      <c r="O780" s="59">
        <v>114.68</v>
      </c>
      <c r="P780" s="201">
        <v>44288</v>
      </c>
      <c r="Q780" s="59">
        <v>108.37</v>
      </c>
      <c r="Y780" s="123"/>
      <c r="Z780" s="59"/>
    </row>
    <row r="781" spans="2:26" x14ac:dyDescent="0.35">
      <c r="B781" s="201">
        <v>44291</v>
      </c>
      <c r="C781" s="61">
        <v>416.94</v>
      </c>
      <c r="D781" s="201">
        <v>44291</v>
      </c>
      <c r="E781" s="61">
        <v>422.91</v>
      </c>
      <c r="F781" s="123">
        <v>44291</v>
      </c>
      <c r="G781" s="61">
        <v>168.48</v>
      </c>
      <c r="H781" s="123">
        <v>44291</v>
      </c>
      <c r="I781" s="59">
        <v>197.5</v>
      </c>
      <c r="J781" s="201">
        <v>44291</v>
      </c>
      <c r="K781" s="59">
        <v>214.21</v>
      </c>
      <c r="L781" s="201">
        <v>44291</v>
      </c>
      <c r="M781" s="59">
        <v>199.64</v>
      </c>
      <c r="N781" s="201">
        <v>44291</v>
      </c>
      <c r="O781" s="59">
        <v>115.04</v>
      </c>
      <c r="P781" s="201">
        <v>44291</v>
      </c>
      <c r="Q781" s="59">
        <v>108.37</v>
      </c>
      <c r="Y781" s="123"/>
      <c r="Z781" s="59"/>
    </row>
    <row r="782" spans="2:26" x14ac:dyDescent="0.35">
      <c r="B782" s="201">
        <v>44292</v>
      </c>
      <c r="C782" s="61">
        <v>421.5</v>
      </c>
      <c r="D782" s="201">
        <v>44292</v>
      </c>
      <c r="E782" s="61">
        <v>427.47</v>
      </c>
      <c r="F782" s="123">
        <v>44292</v>
      </c>
      <c r="G782" s="61">
        <v>170.9</v>
      </c>
      <c r="H782" s="123">
        <v>44292</v>
      </c>
      <c r="I782" s="59">
        <v>199.3</v>
      </c>
      <c r="J782" s="201">
        <v>44292</v>
      </c>
      <c r="K782" s="59">
        <v>214.42</v>
      </c>
      <c r="L782" s="201">
        <v>44292</v>
      </c>
      <c r="M782" s="59">
        <v>199.81</v>
      </c>
      <c r="N782" s="201">
        <v>44292</v>
      </c>
      <c r="O782" s="59">
        <v>115.07</v>
      </c>
      <c r="P782" s="201">
        <v>44292</v>
      </c>
      <c r="Q782" s="59">
        <v>108.62</v>
      </c>
      <c r="Y782" s="123"/>
      <c r="Z782" s="59"/>
    </row>
    <row r="783" spans="2:26" x14ac:dyDescent="0.35">
      <c r="B783" s="201">
        <v>44293</v>
      </c>
      <c r="C783" s="61">
        <v>428.85</v>
      </c>
      <c r="D783" s="201">
        <v>44293</v>
      </c>
      <c r="E783" s="61">
        <v>434.82</v>
      </c>
      <c r="F783" s="123">
        <v>44293</v>
      </c>
      <c r="G783" s="61">
        <v>173.63</v>
      </c>
      <c r="H783" s="123">
        <v>44293</v>
      </c>
      <c r="I783" s="59">
        <v>202.6</v>
      </c>
      <c r="J783" s="201">
        <v>44293</v>
      </c>
      <c r="K783" s="59">
        <v>213.44</v>
      </c>
      <c r="L783" s="201">
        <v>44293</v>
      </c>
      <c r="M783" s="59">
        <v>198.8</v>
      </c>
      <c r="N783" s="201">
        <v>44293</v>
      </c>
      <c r="O783" s="59">
        <v>115.11</v>
      </c>
      <c r="P783" s="201">
        <v>44293</v>
      </c>
      <c r="Q783" s="59">
        <v>108.62</v>
      </c>
      <c r="Y783" s="123"/>
      <c r="Z783" s="59"/>
    </row>
    <row r="784" spans="2:26" x14ac:dyDescent="0.35">
      <c r="B784" s="201">
        <v>44294</v>
      </c>
      <c r="C784" s="61">
        <v>428.42</v>
      </c>
      <c r="D784" s="201">
        <v>44294</v>
      </c>
      <c r="E784" s="61">
        <v>434.39</v>
      </c>
      <c r="F784" s="123">
        <v>44294</v>
      </c>
      <c r="G784" s="61">
        <v>173.1</v>
      </c>
      <c r="H784" s="123">
        <v>44294</v>
      </c>
      <c r="I784" s="59">
        <v>202.6</v>
      </c>
      <c r="J784" s="201">
        <v>44294</v>
      </c>
      <c r="K784" s="59">
        <v>213.52</v>
      </c>
      <c r="L784" s="201">
        <v>44294</v>
      </c>
      <c r="M784" s="59">
        <v>198.69</v>
      </c>
      <c r="N784" s="201">
        <v>44294</v>
      </c>
      <c r="O784" s="59">
        <v>114.96</v>
      </c>
      <c r="P784" s="201">
        <v>44294</v>
      </c>
      <c r="Q784" s="59">
        <v>108.12</v>
      </c>
      <c r="Y784" s="123"/>
      <c r="Z784" s="59"/>
    </row>
    <row r="785" spans="2:26" x14ac:dyDescent="0.35">
      <c r="B785" s="201">
        <v>44295</v>
      </c>
      <c r="C785" s="61">
        <v>423.29</v>
      </c>
      <c r="D785" s="201">
        <v>44295</v>
      </c>
      <c r="E785" s="61">
        <v>429.26</v>
      </c>
      <c r="F785" s="123">
        <v>44295</v>
      </c>
      <c r="G785" s="61">
        <v>173.54</v>
      </c>
      <c r="H785" s="123">
        <v>44295</v>
      </c>
      <c r="I785" s="59">
        <v>203.1</v>
      </c>
      <c r="J785" s="201">
        <v>44295</v>
      </c>
      <c r="K785" s="59">
        <v>213.65</v>
      </c>
      <c r="L785" s="201">
        <v>44295</v>
      </c>
      <c r="M785" s="59">
        <v>198.73</v>
      </c>
      <c r="N785" s="201">
        <v>44295</v>
      </c>
      <c r="O785" s="59">
        <v>114.71</v>
      </c>
      <c r="P785" s="201">
        <v>44295</v>
      </c>
      <c r="Q785" s="59">
        <v>108.12</v>
      </c>
      <c r="Y785" s="123"/>
      <c r="Z785" s="59"/>
    </row>
    <row r="786" spans="2:26" x14ac:dyDescent="0.35">
      <c r="B786" s="201">
        <v>44298</v>
      </c>
      <c r="C786" s="61">
        <v>423.29</v>
      </c>
      <c r="D786" s="201">
        <v>44298</v>
      </c>
      <c r="E786" s="61">
        <v>429.26</v>
      </c>
      <c r="F786" s="123">
        <v>44298</v>
      </c>
      <c r="G786" s="61">
        <v>174.57</v>
      </c>
      <c r="H786" s="123">
        <v>44298</v>
      </c>
      <c r="I786" s="59">
        <v>205.9</v>
      </c>
      <c r="J786" s="201">
        <v>44298</v>
      </c>
      <c r="K786" s="59">
        <v>216.74</v>
      </c>
      <c r="L786" s="201">
        <v>44298</v>
      </c>
      <c r="M786" s="59">
        <v>200.38</v>
      </c>
      <c r="N786" s="201">
        <v>44298</v>
      </c>
      <c r="O786" s="59">
        <v>113.86</v>
      </c>
      <c r="P786" s="201">
        <v>44298</v>
      </c>
      <c r="Q786" s="59">
        <v>107.12</v>
      </c>
      <c r="Y786" s="123"/>
      <c r="Z786" s="59"/>
    </row>
    <row r="787" spans="2:26" x14ac:dyDescent="0.35">
      <c r="B787" s="201">
        <v>44299</v>
      </c>
      <c r="C787" s="61">
        <v>423.29</v>
      </c>
      <c r="D787" s="201">
        <v>44299</v>
      </c>
      <c r="E787" s="61">
        <v>429.26</v>
      </c>
      <c r="F787" s="123">
        <v>44299</v>
      </c>
      <c r="G787" s="61">
        <v>173.25</v>
      </c>
      <c r="H787" s="123">
        <v>44299</v>
      </c>
      <c r="I787" s="59">
        <v>205.2</v>
      </c>
      <c r="J787" s="201">
        <v>44299</v>
      </c>
      <c r="K787" s="59">
        <v>218.79</v>
      </c>
      <c r="L787" s="201">
        <v>44299</v>
      </c>
      <c r="M787" s="59">
        <v>201.3</v>
      </c>
      <c r="N787" s="201">
        <v>44299</v>
      </c>
      <c r="O787" s="59">
        <v>112.59</v>
      </c>
      <c r="P787" s="201">
        <v>44299</v>
      </c>
      <c r="Q787" s="59">
        <v>106.12</v>
      </c>
      <c r="Y787" s="123"/>
      <c r="Z787" s="59"/>
    </row>
    <row r="788" spans="2:26" x14ac:dyDescent="0.35">
      <c r="B788" s="201">
        <v>44300</v>
      </c>
      <c r="C788" s="61">
        <v>423.29</v>
      </c>
      <c r="D788" s="201">
        <v>44300</v>
      </c>
      <c r="E788" s="61">
        <v>429.26</v>
      </c>
      <c r="F788" s="123">
        <v>44300</v>
      </c>
      <c r="G788" s="61">
        <v>173.54</v>
      </c>
      <c r="H788" s="123">
        <v>44300</v>
      </c>
      <c r="I788" s="59">
        <v>205</v>
      </c>
      <c r="J788" s="201">
        <v>44300</v>
      </c>
      <c r="K788" s="59">
        <v>218.87</v>
      </c>
      <c r="L788" s="201">
        <v>44300</v>
      </c>
      <c r="M788" s="59">
        <v>201.15</v>
      </c>
      <c r="N788" s="201">
        <v>44300</v>
      </c>
      <c r="O788" s="59">
        <v>113.18</v>
      </c>
      <c r="P788" s="201">
        <v>44300</v>
      </c>
      <c r="Q788" s="59">
        <v>106.12</v>
      </c>
      <c r="Y788" s="123"/>
      <c r="Z788" s="59"/>
    </row>
    <row r="789" spans="2:26" x14ac:dyDescent="0.35">
      <c r="B789" s="201">
        <v>44301</v>
      </c>
      <c r="C789" s="61">
        <v>423.29</v>
      </c>
      <c r="D789" s="201">
        <v>44301</v>
      </c>
      <c r="E789" s="61">
        <v>429.26</v>
      </c>
      <c r="F789" s="123">
        <v>44301</v>
      </c>
      <c r="G789" s="61">
        <v>178.41</v>
      </c>
      <c r="H789" s="123">
        <v>44301</v>
      </c>
      <c r="I789" s="59">
        <v>211.1</v>
      </c>
      <c r="J789" s="201">
        <v>44301</v>
      </c>
      <c r="K789" s="59">
        <v>220.07</v>
      </c>
      <c r="L789" s="201">
        <v>44301</v>
      </c>
      <c r="M789" s="59">
        <v>200.38</v>
      </c>
      <c r="N789" s="201">
        <v>44301</v>
      </c>
      <c r="O789" s="59">
        <v>112.94</v>
      </c>
      <c r="P789" s="201">
        <v>44301</v>
      </c>
      <c r="Q789" s="59">
        <v>105.62</v>
      </c>
      <c r="Y789" s="123"/>
      <c r="Z789" s="59"/>
    </row>
    <row r="790" spans="2:26" x14ac:dyDescent="0.35">
      <c r="B790" s="201">
        <v>44302</v>
      </c>
      <c r="C790" s="61">
        <v>423.27</v>
      </c>
      <c r="D790" s="201">
        <v>44302</v>
      </c>
      <c r="E790" s="61">
        <v>429.24</v>
      </c>
      <c r="F790" s="123">
        <v>44302</v>
      </c>
      <c r="G790" s="61">
        <v>178.43</v>
      </c>
      <c r="H790" s="123">
        <v>44302</v>
      </c>
      <c r="I790" s="59">
        <v>211.1</v>
      </c>
      <c r="J790" s="201">
        <v>44302</v>
      </c>
      <c r="K790" s="59">
        <v>220.49</v>
      </c>
      <c r="L790" s="201">
        <v>44302</v>
      </c>
      <c r="M790" s="59">
        <v>200.13</v>
      </c>
      <c r="N790" s="201">
        <v>44302</v>
      </c>
      <c r="O790" s="59">
        <v>112.81</v>
      </c>
      <c r="P790" s="201">
        <v>44302</v>
      </c>
      <c r="Q790" s="59">
        <v>105.12</v>
      </c>
      <c r="Y790" s="123"/>
      <c r="Z790" s="59"/>
    </row>
    <row r="791" spans="2:26" x14ac:dyDescent="0.35">
      <c r="B791" s="201">
        <v>44305</v>
      </c>
      <c r="C791" s="61">
        <v>417</v>
      </c>
      <c r="D791" s="201">
        <v>44305</v>
      </c>
      <c r="E791" s="61">
        <v>422.97</v>
      </c>
      <c r="F791" s="123">
        <v>44305</v>
      </c>
      <c r="G791" s="61">
        <v>181.8</v>
      </c>
      <c r="H791" s="123">
        <v>44305</v>
      </c>
      <c r="I791" s="59">
        <v>216.3</v>
      </c>
      <c r="J791" s="201">
        <v>44305</v>
      </c>
      <c r="K791" s="59">
        <v>220.94</v>
      </c>
      <c r="L791" s="201">
        <v>44305</v>
      </c>
      <c r="M791" s="59">
        <v>200.31</v>
      </c>
      <c r="N791" s="201">
        <v>44305</v>
      </c>
      <c r="O791" s="59">
        <v>113.58</v>
      </c>
      <c r="P791" s="201">
        <v>44305</v>
      </c>
      <c r="Q791" s="59">
        <v>105.12</v>
      </c>
      <c r="Y791" s="123"/>
      <c r="Z791" s="59"/>
    </row>
    <row r="792" spans="2:26" x14ac:dyDescent="0.35">
      <c r="B792" s="201">
        <v>44306</v>
      </c>
      <c r="C792" s="61">
        <v>416.25</v>
      </c>
      <c r="D792" s="201">
        <v>44306</v>
      </c>
      <c r="E792" s="61">
        <v>422.22</v>
      </c>
      <c r="F792" s="123">
        <v>44306</v>
      </c>
      <c r="G792" s="61">
        <v>189.61</v>
      </c>
      <c r="H792" s="123">
        <v>44306</v>
      </c>
      <c r="I792" s="59">
        <v>222.8</v>
      </c>
      <c r="J792" s="201">
        <v>44306</v>
      </c>
      <c r="K792" s="59">
        <v>220.34</v>
      </c>
      <c r="L792" s="201">
        <v>44306</v>
      </c>
      <c r="M792" s="59">
        <v>200.02</v>
      </c>
      <c r="N792" s="201">
        <v>44306</v>
      </c>
      <c r="O792" s="59">
        <v>113.61</v>
      </c>
      <c r="P792" s="201">
        <v>44306</v>
      </c>
      <c r="Q792" s="59">
        <v>105.12</v>
      </c>
      <c r="Y792" s="123"/>
      <c r="Z792" s="59"/>
    </row>
    <row r="793" spans="2:26" x14ac:dyDescent="0.35">
      <c r="B793" s="201">
        <v>44307</v>
      </c>
      <c r="C793" s="61">
        <v>425.52</v>
      </c>
      <c r="D793" s="201">
        <v>44307</v>
      </c>
      <c r="E793" s="61">
        <v>431.49</v>
      </c>
      <c r="F793" s="123">
        <v>44307</v>
      </c>
      <c r="G793" s="61">
        <v>188.23</v>
      </c>
      <c r="H793" s="123">
        <v>44307</v>
      </c>
      <c r="I793" s="59">
        <v>221.9</v>
      </c>
      <c r="J793" s="201">
        <v>44307</v>
      </c>
      <c r="K793" s="59">
        <v>220.35</v>
      </c>
      <c r="L793" s="201">
        <v>44307</v>
      </c>
      <c r="M793" s="59">
        <v>200.38</v>
      </c>
      <c r="N793" s="201">
        <v>44307</v>
      </c>
      <c r="O793" s="59">
        <v>112</v>
      </c>
      <c r="P793" s="201">
        <v>44307</v>
      </c>
      <c r="Q793" s="59">
        <v>105.12</v>
      </c>
      <c r="Y793" s="123"/>
      <c r="Z793" s="59"/>
    </row>
    <row r="794" spans="2:26" x14ac:dyDescent="0.35">
      <c r="B794" s="201">
        <v>44308</v>
      </c>
      <c r="C794" s="61">
        <v>425.52</v>
      </c>
      <c r="D794" s="201">
        <v>44308</v>
      </c>
      <c r="E794" s="61">
        <v>431.49</v>
      </c>
      <c r="F794" s="123">
        <v>44308</v>
      </c>
      <c r="G794" s="61">
        <v>183.62</v>
      </c>
      <c r="H794" s="123">
        <v>44308</v>
      </c>
      <c r="I794" s="59">
        <v>218.7</v>
      </c>
      <c r="J794" s="201">
        <v>44308</v>
      </c>
      <c r="K794" s="59">
        <v>220.54</v>
      </c>
      <c r="L794" s="201">
        <v>44308</v>
      </c>
      <c r="M794" s="59">
        <v>200.49</v>
      </c>
      <c r="N794" s="201">
        <v>44308</v>
      </c>
      <c r="O794" s="59">
        <v>113.28</v>
      </c>
      <c r="P794" s="201">
        <v>44308</v>
      </c>
      <c r="Q794" s="59">
        <v>105.62</v>
      </c>
      <c r="Y794" s="123"/>
      <c r="Z794" s="59"/>
    </row>
    <row r="795" spans="2:26" x14ac:dyDescent="0.35">
      <c r="B795" s="201">
        <v>44309</v>
      </c>
      <c r="C795" s="61">
        <v>424.65</v>
      </c>
      <c r="D795" s="201">
        <v>44309</v>
      </c>
      <c r="E795" s="61">
        <v>430.62</v>
      </c>
      <c r="F795" s="123">
        <v>44309</v>
      </c>
      <c r="G795" s="61">
        <v>186.25</v>
      </c>
      <c r="H795" s="123">
        <v>44309</v>
      </c>
      <c r="I795" s="59">
        <v>220.9</v>
      </c>
      <c r="J795" s="201">
        <v>44309</v>
      </c>
      <c r="K795" s="59">
        <v>220.94</v>
      </c>
      <c r="L795" s="201">
        <v>44309</v>
      </c>
      <c r="M795" s="59">
        <v>200.49</v>
      </c>
      <c r="N795" s="201">
        <v>44309</v>
      </c>
      <c r="O795" s="59">
        <v>113.14</v>
      </c>
      <c r="P795" s="201">
        <v>44309</v>
      </c>
      <c r="Q795" s="59">
        <v>105.62</v>
      </c>
      <c r="Y795" s="123"/>
      <c r="Z795" s="59"/>
    </row>
    <row r="796" spans="2:26" x14ac:dyDescent="0.35">
      <c r="B796" s="201">
        <v>44312</v>
      </c>
      <c r="C796" s="61">
        <v>425.47</v>
      </c>
      <c r="D796" s="201">
        <v>44312</v>
      </c>
      <c r="E796" s="61">
        <v>431.44</v>
      </c>
      <c r="F796" s="123">
        <v>44312</v>
      </c>
      <c r="G796" s="61">
        <v>193.58</v>
      </c>
      <c r="H796" s="123">
        <v>44312</v>
      </c>
      <c r="I796" s="59">
        <v>226.9</v>
      </c>
      <c r="J796" s="201">
        <v>44312</v>
      </c>
      <c r="K796" s="59">
        <v>221.61</v>
      </c>
      <c r="L796" s="201">
        <v>44312</v>
      </c>
      <c r="M796" s="59">
        <v>201.33</v>
      </c>
      <c r="N796" s="201">
        <v>44312</v>
      </c>
      <c r="O796" s="59">
        <v>113.78</v>
      </c>
      <c r="P796" s="201">
        <v>44312</v>
      </c>
      <c r="Q796" s="59">
        <v>105.12</v>
      </c>
      <c r="Y796" s="123"/>
      <c r="Z796" s="59"/>
    </row>
    <row r="797" spans="2:26" x14ac:dyDescent="0.35">
      <c r="B797" s="201">
        <v>44313</v>
      </c>
      <c r="C797" s="61">
        <v>425.56</v>
      </c>
      <c r="D797" s="201">
        <v>44313</v>
      </c>
      <c r="E797" s="61">
        <v>431.53</v>
      </c>
      <c r="F797" s="123">
        <v>44313</v>
      </c>
      <c r="G797" s="61">
        <v>195.31</v>
      </c>
      <c r="H797" s="123">
        <v>44313</v>
      </c>
      <c r="I797" s="59">
        <v>227.8</v>
      </c>
      <c r="J797" s="201">
        <v>44313</v>
      </c>
      <c r="K797" s="59">
        <v>222.72</v>
      </c>
      <c r="L797" s="201">
        <v>44313</v>
      </c>
      <c r="M797" s="59">
        <v>201.58</v>
      </c>
      <c r="N797" s="201">
        <v>44313</v>
      </c>
      <c r="O797" s="59">
        <v>113.46</v>
      </c>
      <c r="P797" s="201">
        <v>44313</v>
      </c>
      <c r="Q797" s="59">
        <v>105.37</v>
      </c>
      <c r="Y797" s="123"/>
      <c r="Z797" s="59"/>
    </row>
    <row r="798" spans="2:26" x14ac:dyDescent="0.35">
      <c r="B798" s="201">
        <v>44314</v>
      </c>
      <c r="C798" s="61">
        <v>426.6</v>
      </c>
      <c r="D798" s="201">
        <v>44314</v>
      </c>
      <c r="E798" s="61">
        <v>432.57</v>
      </c>
      <c r="F798" s="123">
        <v>44314</v>
      </c>
      <c r="G798" s="61">
        <v>192.52</v>
      </c>
      <c r="H798" s="123">
        <v>44314</v>
      </c>
      <c r="I798" s="59">
        <v>226.6</v>
      </c>
      <c r="J798" s="201">
        <v>44314</v>
      </c>
      <c r="K798" s="59">
        <v>225</v>
      </c>
      <c r="L798" s="201">
        <v>44314</v>
      </c>
      <c r="M798" s="59">
        <v>201.7</v>
      </c>
      <c r="N798" s="201">
        <v>44314</v>
      </c>
      <c r="O798" s="59">
        <v>112.21</v>
      </c>
      <c r="P798" s="201">
        <v>44314</v>
      </c>
      <c r="Q798" s="59">
        <v>104.62</v>
      </c>
      <c r="Y798" s="123"/>
      <c r="Z798" s="59"/>
    </row>
    <row r="799" spans="2:26" x14ac:dyDescent="0.35">
      <c r="B799" s="201">
        <v>44315</v>
      </c>
      <c r="C799" s="61">
        <v>426.6</v>
      </c>
      <c r="D799" s="201">
        <v>44315</v>
      </c>
      <c r="E799" s="61">
        <v>432.57</v>
      </c>
      <c r="F799" s="123">
        <v>44315</v>
      </c>
      <c r="G799" s="61">
        <v>191.6</v>
      </c>
      <c r="H799" s="123">
        <v>44315</v>
      </c>
      <c r="I799" s="59">
        <v>225.3</v>
      </c>
      <c r="J799" s="201">
        <v>44315</v>
      </c>
      <c r="K799" s="59">
        <v>225.33</v>
      </c>
      <c r="L799" s="201">
        <v>44315</v>
      </c>
      <c r="M799" s="59">
        <v>202.92</v>
      </c>
      <c r="N799" s="201">
        <v>44315</v>
      </c>
      <c r="O799" s="59">
        <v>112.78</v>
      </c>
      <c r="P799" s="201">
        <v>44315</v>
      </c>
      <c r="Q799" s="59">
        <v>105.94</v>
      </c>
      <c r="Y799" s="123"/>
      <c r="Z799" s="59"/>
    </row>
    <row r="800" spans="2:26" x14ac:dyDescent="0.35">
      <c r="B800" s="201">
        <v>44316</v>
      </c>
      <c r="C800" s="61">
        <v>448.47</v>
      </c>
      <c r="D800" s="201">
        <v>44316</v>
      </c>
      <c r="E800" s="61">
        <v>454.44</v>
      </c>
      <c r="F800" s="123">
        <v>44316</v>
      </c>
      <c r="G800" s="61">
        <v>188.85</v>
      </c>
      <c r="H800" s="123">
        <v>44316</v>
      </c>
      <c r="I800" s="59">
        <v>222.5</v>
      </c>
      <c r="J800" s="201">
        <v>44316</v>
      </c>
      <c r="K800" s="59">
        <v>226.79</v>
      </c>
      <c r="L800" s="201">
        <v>44316</v>
      </c>
      <c r="M800" s="59">
        <v>204.19</v>
      </c>
      <c r="N800" s="201">
        <v>44316</v>
      </c>
      <c r="O800" s="59">
        <v>110.78</v>
      </c>
      <c r="P800" s="201">
        <v>44316</v>
      </c>
      <c r="Q800" s="59">
        <v>103.87</v>
      </c>
      <c r="Y800" s="123"/>
      <c r="Z800" s="59"/>
    </row>
    <row r="801" spans="2:26" x14ac:dyDescent="0.35">
      <c r="B801" s="201"/>
      <c r="C801" s="61"/>
      <c r="D801" s="201"/>
      <c r="E801" s="61"/>
      <c r="F801" s="123"/>
      <c r="G801" s="61"/>
      <c r="H801" s="123"/>
      <c r="I801" s="59"/>
      <c r="J801" s="201"/>
      <c r="K801" s="59"/>
      <c r="L801" s="201"/>
      <c r="M801" s="59"/>
      <c r="N801" s="201"/>
      <c r="O801" s="59"/>
      <c r="P801" s="201"/>
      <c r="Q801" s="59"/>
      <c r="Y801" s="123"/>
      <c r="Z801" s="59"/>
    </row>
    <row r="802" spans="2:26" x14ac:dyDescent="0.35">
      <c r="B802" s="201"/>
      <c r="C802" s="61"/>
      <c r="D802" s="201"/>
      <c r="E802" s="61"/>
      <c r="F802" s="123"/>
      <c r="G802" s="61"/>
      <c r="H802" s="123"/>
      <c r="I802" s="59"/>
      <c r="J802" s="201"/>
      <c r="K802" s="59"/>
      <c r="L802" s="201"/>
      <c r="M802" s="59"/>
      <c r="N802" s="201"/>
      <c r="O802" s="59"/>
      <c r="P802" s="201"/>
      <c r="Q802" s="59"/>
      <c r="Y802" s="123"/>
      <c r="Z802" s="59"/>
    </row>
    <row r="803" spans="2:26" x14ac:dyDescent="0.35">
      <c r="B803" s="201"/>
      <c r="C803" s="61"/>
      <c r="D803" s="201"/>
      <c r="E803" s="61"/>
      <c r="F803" s="123"/>
      <c r="G803" s="61"/>
      <c r="H803" s="123"/>
      <c r="I803" s="59"/>
      <c r="J803" s="201"/>
      <c r="K803" s="59"/>
      <c r="L803" s="201"/>
      <c r="M803" s="59"/>
      <c r="N803" s="201"/>
      <c r="O803" s="59"/>
      <c r="P803" s="201"/>
      <c r="Q803" s="59"/>
      <c r="Y803" s="123"/>
      <c r="Z803" s="59"/>
    </row>
    <row r="804" spans="2:26" x14ac:dyDescent="0.35">
      <c r="B804" s="201"/>
      <c r="C804" s="61"/>
      <c r="D804" s="201"/>
      <c r="E804" s="61"/>
      <c r="F804" s="123"/>
      <c r="G804" s="61"/>
      <c r="H804" s="123"/>
      <c r="I804" s="61"/>
      <c r="J804" s="201"/>
      <c r="K804" s="61"/>
      <c r="L804" s="201"/>
      <c r="M804" s="61"/>
      <c r="N804" s="201"/>
      <c r="O804" s="61"/>
      <c r="P804" s="201"/>
      <c r="Q804" s="61"/>
      <c r="Y804" s="123"/>
      <c r="Z804" s="59"/>
    </row>
    <row r="805" spans="2:26" x14ac:dyDescent="0.35">
      <c r="B805" s="201"/>
      <c r="C805" s="61"/>
      <c r="D805" s="201"/>
      <c r="E805" s="61"/>
      <c r="F805" s="123"/>
      <c r="G805" s="61"/>
      <c r="H805" s="123"/>
      <c r="I805" s="61"/>
      <c r="J805" s="201"/>
      <c r="K805" s="61"/>
      <c r="L805" s="201"/>
      <c r="M805" s="61"/>
      <c r="N805" s="201"/>
      <c r="O805" s="61"/>
      <c r="P805" s="201"/>
      <c r="Q805" s="61"/>
      <c r="Y805" s="123"/>
      <c r="Z805" s="59"/>
    </row>
    <row r="806" spans="2:26" x14ac:dyDescent="0.35">
      <c r="B806" s="201"/>
      <c r="C806" s="61"/>
      <c r="D806" s="201"/>
      <c r="E806" s="61"/>
      <c r="F806" s="123"/>
      <c r="G806" s="61"/>
      <c r="H806" s="123"/>
      <c r="I806" s="61"/>
      <c r="J806" s="201"/>
      <c r="K806" s="61"/>
      <c r="L806" s="201"/>
      <c r="M806" s="61"/>
      <c r="N806" s="201"/>
      <c r="O806" s="61"/>
      <c r="P806" s="201"/>
      <c r="Q806" s="61"/>
      <c r="Y806" s="123"/>
      <c r="Z806" s="59"/>
    </row>
    <row r="807" spans="2:26" x14ac:dyDescent="0.35">
      <c r="B807" s="201"/>
      <c r="C807" s="61"/>
      <c r="D807" s="201"/>
      <c r="E807" s="61"/>
      <c r="F807" s="123"/>
      <c r="G807" s="61"/>
      <c r="H807" s="123"/>
      <c r="I807" s="61"/>
      <c r="J807" s="201"/>
      <c r="K807" s="61"/>
      <c r="L807" s="201"/>
      <c r="M807" s="61"/>
      <c r="N807" s="201"/>
      <c r="O807" s="61"/>
      <c r="P807" s="201"/>
      <c r="Q807" s="61"/>
      <c r="Y807" s="123"/>
      <c r="Z807" s="59"/>
    </row>
    <row r="808" spans="2:26" x14ac:dyDescent="0.35">
      <c r="B808" s="201"/>
      <c r="C808" s="61"/>
      <c r="D808" s="201"/>
      <c r="E808" s="61"/>
      <c r="F808" s="123"/>
      <c r="G808" s="61"/>
      <c r="H808" s="123"/>
      <c r="I808" s="61"/>
      <c r="J808" s="201"/>
      <c r="K808" s="61"/>
      <c r="L808" s="201"/>
      <c r="M808" s="61"/>
      <c r="N808" s="201"/>
      <c r="O808" s="61"/>
      <c r="P808" s="201"/>
      <c r="Q808" s="61"/>
      <c r="Y808" s="123"/>
      <c r="Z808" s="59"/>
    </row>
    <row r="809" spans="2:26" x14ac:dyDescent="0.35">
      <c r="B809" s="201"/>
      <c r="C809" s="61"/>
      <c r="D809" s="201"/>
      <c r="E809" s="61"/>
      <c r="F809" s="123"/>
      <c r="G809" s="61"/>
      <c r="H809" s="123"/>
      <c r="I809" s="61"/>
      <c r="J809" s="201"/>
      <c r="K809" s="61"/>
      <c r="L809" s="201"/>
      <c r="M809" s="61"/>
      <c r="N809" s="201"/>
      <c r="O809" s="61"/>
      <c r="P809" s="201"/>
      <c r="Q809" s="61"/>
      <c r="Y809" s="123"/>
      <c r="Z809" s="59"/>
    </row>
    <row r="810" spans="2:26" x14ac:dyDescent="0.35">
      <c r="B810" s="201"/>
      <c r="C810" s="61"/>
      <c r="D810" s="201"/>
      <c r="E810" s="61"/>
      <c r="F810" s="123"/>
      <c r="G810" s="61"/>
      <c r="H810" s="123"/>
      <c r="I810" s="61"/>
      <c r="J810" s="201"/>
      <c r="K810" s="61"/>
      <c r="L810" s="201"/>
      <c r="M810" s="61"/>
      <c r="N810" s="201"/>
      <c r="O810" s="61"/>
      <c r="P810" s="201"/>
      <c r="Q810" s="61"/>
      <c r="Y810" s="123"/>
      <c r="Z810" s="59"/>
    </row>
    <row r="811" spans="2:26" x14ac:dyDescent="0.35">
      <c r="B811" s="201"/>
      <c r="C811" s="61"/>
      <c r="D811" s="201"/>
      <c r="E811" s="61"/>
      <c r="F811" s="123"/>
      <c r="G811" s="61"/>
      <c r="H811" s="123"/>
      <c r="I811" s="61"/>
      <c r="J811" s="201"/>
      <c r="K811" s="61"/>
      <c r="L811" s="201"/>
      <c r="M811" s="61"/>
      <c r="N811" s="201"/>
      <c r="O811" s="61"/>
      <c r="P811" s="201"/>
      <c r="Q811" s="61"/>
      <c r="Y811" s="123"/>
      <c r="Z811" s="59"/>
    </row>
    <row r="812" spans="2:26" x14ac:dyDescent="0.35">
      <c r="B812" s="201"/>
      <c r="C812" s="61"/>
      <c r="D812" s="201"/>
      <c r="E812" s="61"/>
      <c r="F812" s="123"/>
      <c r="G812" s="61"/>
      <c r="H812" s="123"/>
      <c r="I812" s="61"/>
      <c r="J812" s="201"/>
      <c r="K812" s="61"/>
      <c r="L812" s="201"/>
      <c r="M812" s="61"/>
      <c r="N812" s="201"/>
      <c r="O812" s="61"/>
      <c r="P812" s="201"/>
      <c r="Q812" s="61"/>
      <c r="Y812" s="123"/>
      <c r="Z812" s="59"/>
    </row>
    <row r="813" spans="2:26" x14ac:dyDescent="0.35">
      <c r="B813" s="201"/>
      <c r="C813" s="61"/>
      <c r="D813" s="201"/>
      <c r="E813" s="61"/>
      <c r="F813" s="123"/>
      <c r="G813" s="61"/>
      <c r="H813" s="123"/>
      <c r="I813" s="61"/>
      <c r="J813" s="201"/>
      <c r="K813" s="61"/>
      <c r="L813" s="201"/>
      <c r="M813" s="61"/>
      <c r="N813" s="201"/>
      <c r="O813" s="61"/>
      <c r="P813" s="201"/>
      <c r="Q813" s="61"/>
      <c r="Y813" s="123"/>
      <c r="Z813" s="59"/>
    </row>
    <row r="814" spans="2:26" x14ac:dyDescent="0.35">
      <c r="B814" s="201"/>
      <c r="C814" s="61"/>
      <c r="D814" s="201"/>
      <c r="E814" s="61"/>
      <c r="F814" s="123"/>
      <c r="G814" s="61"/>
      <c r="H814" s="123"/>
      <c r="I814" s="61"/>
      <c r="J814" s="201"/>
      <c r="K814" s="61"/>
      <c r="L814" s="201"/>
      <c r="M814" s="61"/>
      <c r="N814" s="201"/>
      <c r="O814" s="61"/>
      <c r="P814" s="201"/>
      <c r="Q814" s="61"/>
      <c r="Y814" s="123"/>
      <c r="Z814" s="59"/>
    </row>
    <row r="815" spans="2:26" x14ac:dyDescent="0.35">
      <c r="B815" s="201"/>
      <c r="C815" s="61"/>
      <c r="D815" s="201"/>
      <c r="E815" s="61"/>
      <c r="F815" s="123"/>
      <c r="G815" s="61"/>
      <c r="H815" s="123"/>
      <c r="I815" s="61"/>
      <c r="J815" s="201"/>
      <c r="K815" s="61"/>
      <c r="L815" s="201"/>
      <c r="M815" s="61"/>
      <c r="N815" s="201"/>
      <c r="O815" s="61"/>
      <c r="P815" s="201"/>
      <c r="Q815" s="61"/>
      <c r="Y815" s="123"/>
      <c r="Z815" s="59"/>
    </row>
    <row r="816" spans="2:26" x14ac:dyDescent="0.35">
      <c r="B816" s="201"/>
      <c r="C816" s="61"/>
      <c r="D816" s="201"/>
      <c r="E816" s="61"/>
      <c r="F816" s="123"/>
      <c r="G816" s="61"/>
      <c r="H816" s="123"/>
      <c r="I816" s="61"/>
      <c r="J816" s="201"/>
      <c r="K816" s="61"/>
      <c r="L816" s="201"/>
      <c r="M816" s="61"/>
      <c r="N816" s="201"/>
      <c r="O816" s="61"/>
      <c r="P816" s="201"/>
      <c r="Q816" s="61"/>
      <c r="Y816" s="123"/>
      <c r="Z816" s="59"/>
    </row>
    <row r="817" spans="2:26" x14ac:dyDescent="0.35">
      <c r="B817" s="201"/>
      <c r="C817" s="61"/>
      <c r="D817" s="201"/>
      <c r="E817" s="61"/>
      <c r="F817" s="123"/>
      <c r="G817" s="61"/>
      <c r="H817" s="123"/>
      <c r="I817" s="61"/>
      <c r="J817" s="201"/>
      <c r="K817" s="61"/>
      <c r="L817" s="201"/>
      <c r="M817" s="61"/>
      <c r="N817" s="201"/>
      <c r="O817" s="61"/>
      <c r="P817" s="201"/>
      <c r="Q817" s="61"/>
      <c r="Y817" s="123"/>
      <c r="Z817" s="59"/>
    </row>
    <row r="818" spans="2:26" x14ac:dyDescent="0.35">
      <c r="B818" s="201"/>
      <c r="C818" s="61"/>
      <c r="D818" s="201"/>
      <c r="E818" s="61"/>
      <c r="F818" s="123"/>
      <c r="G818" s="61"/>
      <c r="H818" s="123"/>
      <c r="I818" s="61"/>
      <c r="J818" s="201"/>
      <c r="K818" s="61"/>
      <c r="L818" s="201"/>
      <c r="M818" s="61"/>
      <c r="N818" s="201"/>
      <c r="O818" s="61"/>
      <c r="P818" s="201"/>
      <c r="Q818" s="61"/>
      <c r="Y818" s="123"/>
      <c r="Z818" s="59"/>
    </row>
    <row r="819" spans="2:26" x14ac:dyDescent="0.35">
      <c r="B819" s="201"/>
      <c r="C819" s="61"/>
      <c r="D819" s="201"/>
      <c r="E819" s="61"/>
      <c r="F819" s="123"/>
      <c r="G819" s="61"/>
      <c r="H819" s="123"/>
      <c r="I819" s="61"/>
      <c r="J819" s="201"/>
      <c r="K819" s="61"/>
      <c r="L819" s="201"/>
      <c r="M819" s="61"/>
      <c r="N819" s="201"/>
      <c r="O819" s="61"/>
      <c r="P819" s="201"/>
      <c r="Q819" s="61"/>
      <c r="Y819" s="123"/>
      <c r="Z819" s="59"/>
    </row>
    <row r="820" spans="2:26" x14ac:dyDescent="0.35">
      <c r="B820" s="201"/>
      <c r="C820" s="61"/>
      <c r="D820" s="201"/>
      <c r="E820" s="61"/>
      <c r="F820" s="123"/>
      <c r="G820" s="61"/>
      <c r="H820" s="123"/>
      <c r="I820" s="61"/>
      <c r="J820" s="201"/>
      <c r="K820" s="61"/>
      <c r="L820" s="201"/>
      <c r="M820" s="61"/>
      <c r="N820" s="201"/>
      <c r="O820" s="61"/>
      <c r="P820" s="201"/>
      <c r="Q820" s="61"/>
      <c r="Y820" s="123"/>
      <c r="Z820" s="59"/>
    </row>
    <row r="821" spans="2:26" x14ac:dyDescent="0.35">
      <c r="B821" s="201"/>
      <c r="C821" s="61"/>
      <c r="D821" s="201"/>
      <c r="E821" s="61"/>
      <c r="F821" s="123"/>
      <c r="G821" s="61"/>
      <c r="H821" s="123"/>
      <c r="I821" s="61"/>
      <c r="J821" s="201"/>
      <c r="K821" s="61"/>
      <c r="L821" s="201"/>
      <c r="M821" s="61"/>
      <c r="N821" s="201"/>
      <c r="O821" s="61"/>
      <c r="P821" s="201"/>
      <c r="Q821" s="61"/>
      <c r="Y821" s="123"/>
      <c r="Z821" s="59"/>
    </row>
    <row r="822" spans="2:26" x14ac:dyDescent="0.35">
      <c r="B822" s="201"/>
      <c r="C822" s="61"/>
      <c r="D822" s="201"/>
      <c r="E822" s="61"/>
      <c r="F822" s="123"/>
      <c r="G822" s="61"/>
      <c r="H822" s="123"/>
      <c r="I822" s="61"/>
      <c r="J822" s="201"/>
      <c r="K822" s="61"/>
      <c r="L822" s="201"/>
      <c r="M822" s="61"/>
      <c r="N822" s="201"/>
      <c r="O822" s="61"/>
      <c r="P822" s="201"/>
      <c r="Q822" s="61"/>
      <c r="Y822" s="123"/>
      <c r="Z822" s="59"/>
    </row>
    <row r="823" spans="2:26" x14ac:dyDescent="0.35">
      <c r="B823" s="201"/>
      <c r="C823" s="61"/>
      <c r="D823" s="201"/>
      <c r="E823" s="61"/>
      <c r="F823" s="123"/>
      <c r="G823" s="61"/>
      <c r="H823" s="123"/>
      <c r="I823" s="61"/>
      <c r="J823" s="201"/>
      <c r="K823" s="61"/>
      <c r="L823" s="201"/>
      <c r="M823" s="61"/>
      <c r="N823" s="201"/>
      <c r="O823" s="61"/>
      <c r="P823" s="201"/>
      <c r="Q823" s="61"/>
      <c r="Y823" s="123"/>
      <c r="Z823" s="59"/>
    </row>
    <row r="824" spans="2:26" x14ac:dyDescent="0.35">
      <c r="B824" s="201"/>
      <c r="C824" s="61"/>
      <c r="D824" s="201"/>
      <c r="E824" s="61"/>
      <c r="F824" s="123"/>
      <c r="G824" s="61"/>
      <c r="H824" s="123"/>
      <c r="I824" s="61"/>
      <c r="J824" s="201"/>
      <c r="K824" s="61"/>
      <c r="L824" s="201"/>
      <c r="M824" s="61"/>
      <c r="N824" s="201"/>
      <c r="O824" s="61"/>
      <c r="P824" s="201"/>
      <c r="Q824" s="61"/>
      <c r="Y824" s="123"/>
      <c r="Z824" s="59"/>
    </row>
    <row r="825" spans="2:26" x14ac:dyDescent="0.35">
      <c r="B825" s="201"/>
      <c r="C825" s="61"/>
      <c r="D825" s="201"/>
      <c r="E825" s="61"/>
      <c r="F825" s="123"/>
      <c r="G825" s="61"/>
      <c r="H825" s="123"/>
      <c r="I825" s="61"/>
      <c r="J825" s="201"/>
      <c r="K825" s="61"/>
      <c r="L825" s="201"/>
      <c r="M825" s="61"/>
      <c r="N825" s="201"/>
      <c r="O825" s="61"/>
      <c r="P825" s="201"/>
      <c r="Q825" s="61"/>
      <c r="Y825" s="123"/>
      <c r="Z825" s="59"/>
    </row>
    <row r="826" spans="2:26" x14ac:dyDescent="0.35">
      <c r="B826" s="201"/>
      <c r="C826" s="61"/>
      <c r="D826" s="201"/>
      <c r="E826" s="61"/>
      <c r="F826" s="123"/>
      <c r="G826" s="61"/>
      <c r="H826" s="123"/>
      <c r="I826" s="61"/>
      <c r="J826" s="201"/>
      <c r="K826" s="61"/>
      <c r="L826" s="201"/>
      <c r="M826" s="61"/>
      <c r="N826" s="201"/>
      <c r="O826" s="61"/>
      <c r="P826" s="201"/>
      <c r="Q826" s="61"/>
      <c r="Y826" s="123"/>
      <c r="Z826" s="59"/>
    </row>
    <row r="827" spans="2:26" x14ac:dyDescent="0.35">
      <c r="B827" s="201"/>
      <c r="C827" s="61"/>
      <c r="D827" s="201"/>
      <c r="E827" s="61"/>
      <c r="F827" s="123"/>
      <c r="G827" s="61"/>
      <c r="H827" s="123"/>
      <c r="I827" s="61"/>
      <c r="J827" s="201"/>
      <c r="K827" s="61"/>
      <c r="L827" s="201"/>
      <c r="M827" s="61"/>
      <c r="N827" s="201"/>
      <c r="O827" s="61"/>
      <c r="P827" s="201"/>
      <c r="Q827" s="61"/>
      <c r="Y827" s="123"/>
      <c r="Z827" s="59"/>
    </row>
    <row r="828" spans="2:26" x14ac:dyDescent="0.35">
      <c r="B828" s="201"/>
      <c r="C828" s="61"/>
      <c r="D828" s="201"/>
      <c r="E828" s="61"/>
      <c r="F828" s="123"/>
      <c r="G828" s="61"/>
      <c r="H828" s="123"/>
      <c r="I828" s="61"/>
      <c r="J828" s="201"/>
      <c r="K828" s="61"/>
      <c r="L828" s="201"/>
      <c r="M828" s="61"/>
      <c r="N828" s="201"/>
      <c r="O828" s="61"/>
      <c r="P828" s="201"/>
      <c r="Q828" s="61"/>
      <c r="Y828" s="123"/>
      <c r="Z828" s="59"/>
    </row>
    <row r="829" spans="2:26" x14ac:dyDescent="0.35">
      <c r="B829" s="201"/>
      <c r="C829" s="61"/>
      <c r="D829" s="201"/>
      <c r="E829" s="61"/>
      <c r="F829" s="123"/>
      <c r="G829" s="61"/>
      <c r="H829" s="123"/>
      <c r="I829" s="61"/>
      <c r="J829" s="201"/>
      <c r="K829" s="61"/>
      <c r="L829" s="201"/>
      <c r="M829" s="61"/>
      <c r="N829" s="201"/>
      <c r="O829" s="61"/>
      <c r="P829" s="201"/>
      <c r="Q829" s="61"/>
      <c r="Y829" s="123"/>
      <c r="Z829" s="59"/>
    </row>
    <row r="830" spans="2:26" x14ac:dyDescent="0.35">
      <c r="B830" s="201"/>
      <c r="C830" s="61"/>
      <c r="D830" s="201"/>
      <c r="E830" s="61"/>
      <c r="F830" s="123"/>
      <c r="G830" s="61"/>
      <c r="H830" s="123"/>
      <c r="I830" s="61"/>
      <c r="J830" s="201"/>
      <c r="K830" s="61"/>
      <c r="L830" s="201"/>
      <c r="M830" s="61"/>
      <c r="N830" s="201"/>
      <c r="O830" s="61"/>
      <c r="P830" s="201"/>
      <c r="Q830" s="61"/>
      <c r="Y830" s="123"/>
      <c r="Z830" s="59"/>
    </row>
    <row r="831" spans="2:26" x14ac:dyDescent="0.35">
      <c r="B831" s="201"/>
      <c r="C831" s="61"/>
      <c r="D831" s="201"/>
      <c r="E831" s="61"/>
      <c r="F831" s="123"/>
      <c r="G831" s="61"/>
      <c r="H831" s="123"/>
      <c r="I831" s="61"/>
      <c r="J831" s="201"/>
      <c r="K831" s="61"/>
      <c r="L831" s="201"/>
      <c r="M831" s="61"/>
      <c r="N831" s="201"/>
      <c r="O831" s="61"/>
      <c r="P831" s="201"/>
      <c r="Q831" s="61"/>
      <c r="Y831" s="123"/>
      <c r="Z831" s="59"/>
    </row>
    <row r="832" spans="2:26" x14ac:dyDescent="0.35">
      <c r="B832" s="201"/>
      <c r="C832" s="61"/>
      <c r="D832" s="201"/>
      <c r="E832" s="61"/>
      <c r="F832" s="123"/>
      <c r="G832" s="61"/>
      <c r="H832" s="123"/>
      <c r="I832" s="61"/>
      <c r="J832" s="201"/>
      <c r="K832" s="61"/>
      <c r="L832" s="201"/>
      <c r="M832" s="61"/>
      <c r="N832" s="201"/>
      <c r="O832" s="61"/>
      <c r="P832" s="201"/>
      <c r="Q832" s="61"/>
      <c r="Y832" s="123"/>
      <c r="Z832" s="59"/>
    </row>
    <row r="833" spans="2:26" x14ac:dyDescent="0.35">
      <c r="B833" s="201"/>
      <c r="C833" s="61"/>
      <c r="D833" s="201"/>
      <c r="E833" s="61"/>
      <c r="F833" s="123"/>
      <c r="G833" s="61"/>
      <c r="H833" s="123"/>
      <c r="I833" s="61"/>
      <c r="J833" s="201"/>
      <c r="K833" s="61"/>
      <c r="L833" s="201"/>
      <c r="M833" s="61"/>
      <c r="N833" s="201"/>
      <c r="O833" s="61"/>
      <c r="P833" s="201"/>
      <c r="Q833" s="61"/>
      <c r="Y833" s="123"/>
      <c r="Z833" s="59"/>
    </row>
    <row r="834" spans="2:26" x14ac:dyDescent="0.35">
      <c r="B834" s="201"/>
      <c r="C834" s="61"/>
      <c r="D834" s="201"/>
      <c r="E834" s="61"/>
      <c r="F834" s="123"/>
      <c r="G834" s="61"/>
      <c r="H834" s="123"/>
      <c r="I834" s="61"/>
      <c r="J834" s="201"/>
      <c r="K834" s="61"/>
      <c r="L834" s="201"/>
      <c r="M834" s="61"/>
      <c r="N834" s="201"/>
      <c r="O834" s="61"/>
      <c r="P834" s="201"/>
      <c r="Q834" s="61"/>
      <c r="Y834" s="123"/>
      <c r="Z834" s="59"/>
    </row>
    <row r="835" spans="2:26" x14ac:dyDescent="0.35">
      <c r="B835" s="201"/>
      <c r="C835" s="61"/>
      <c r="D835" s="201"/>
      <c r="E835" s="61"/>
      <c r="F835" s="123"/>
      <c r="G835" s="61"/>
      <c r="H835" s="123"/>
      <c r="I835" s="61"/>
      <c r="J835" s="201"/>
      <c r="K835" s="61"/>
      <c r="L835" s="201"/>
      <c r="M835" s="61"/>
      <c r="N835" s="201"/>
      <c r="O835" s="61"/>
      <c r="P835" s="201"/>
      <c r="Q835" s="61"/>
      <c r="Y835" s="123"/>
      <c r="Z835" s="59"/>
    </row>
    <row r="836" spans="2:26" x14ac:dyDescent="0.35">
      <c r="B836" s="201"/>
      <c r="C836" s="61"/>
      <c r="D836" s="201"/>
      <c r="E836" s="61"/>
      <c r="F836" s="123"/>
      <c r="G836" s="61"/>
      <c r="H836" s="123"/>
      <c r="I836" s="61"/>
      <c r="J836" s="201"/>
      <c r="K836" s="61"/>
      <c r="L836" s="201"/>
      <c r="M836" s="61"/>
      <c r="N836" s="201"/>
      <c r="O836" s="61"/>
      <c r="P836" s="201"/>
      <c r="Q836" s="61"/>
      <c r="Y836" s="123"/>
      <c r="Z836" s="59"/>
    </row>
    <row r="837" spans="2:26" x14ac:dyDescent="0.35">
      <c r="B837" s="201"/>
      <c r="C837" s="61"/>
      <c r="D837" s="201"/>
      <c r="E837" s="61"/>
      <c r="F837" s="123"/>
      <c r="G837" s="61"/>
      <c r="H837" s="123"/>
      <c r="I837" s="61"/>
      <c r="J837" s="201"/>
      <c r="K837" s="61"/>
      <c r="L837" s="201"/>
      <c r="M837" s="61"/>
      <c r="N837" s="201"/>
      <c r="O837" s="61"/>
      <c r="P837" s="201"/>
      <c r="Q837" s="61"/>
      <c r="Y837" s="123"/>
      <c r="Z837" s="59"/>
    </row>
    <row r="838" spans="2:26" x14ac:dyDescent="0.35">
      <c r="B838" s="201"/>
      <c r="C838" s="61"/>
      <c r="D838" s="201"/>
      <c r="E838" s="61"/>
      <c r="F838" s="123"/>
      <c r="G838" s="61"/>
      <c r="H838" s="123"/>
      <c r="I838" s="61"/>
      <c r="J838" s="201"/>
      <c r="K838" s="61"/>
      <c r="L838" s="201"/>
      <c r="M838" s="61"/>
      <c r="N838" s="201"/>
      <c r="O838" s="61"/>
      <c r="P838" s="201"/>
      <c r="Q838" s="61"/>
      <c r="Y838" s="123"/>
      <c r="Z838" s="59"/>
    </row>
    <row r="839" spans="2:26" x14ac:dyDescent="0.35">
      <c r="B839" s="201"/>
      <c r="C839" s="61"/>
      <c r="D839" s="201"/>
      <c r="E839" s="61"/>
      <c r="F839" s="123"/>
      <c r="G839" s="61"/>
      <c r="H839" s="123"/>
      <c r="I839" s="61"/>
      <c r="J839" s="201"/>
      <c r="K839" s="61"/>
      <c r="L839" s="201"/>
      <c r="M839" s="61"/>
      <c r="N839" s="201"/>
      <c r="O839" s="61"/>
      <c r="P839" s="201"/>
      <c r="Q839" s="61"/>
      <c r="Y839" s="123"/>
      <c r="Z839" s="59"/>
    </row>
    <row r="840" spans="2:26" x14ac:dyDescent="0.35">
      <c r="B840" s="201"/>
      <c r="C840" s="61"/>
      <c r="D840" s="201"/>
      <c r="E840" s="61"/>
      <c r="F840" s="123"/>
      <c r="G840" s="61"/>
      <c r="H840" s="123"/>
      <c r="I840" s="61"/>
      <c r="J840" s="201"/>
      <c r="K840" s="61"/>
      <c r="L840" s="201"/>
      <c r="M840" s="61"/>
      <c r="N840" s="201"/>
      <c r="O840" s="61"/>
      <c r="P840" s="201"/>
      <c r="Q840" s="61"/>
      <c r="Y840" s="123"/>
      <c r="Z840" s="59"/>
    </row>
    <row r="841" spans="2:26" x14ac:dyDescent="0.35">
      <c r="B841" s="201"/>
      <c r="C841" s="61"/>
      <c r="D841" s="201"/>
      <c r="E841" s="61"/>
      <c r="F841" s="123"/>
      <c r="G841" s="61"/>
      <c r="H841" s="123"/>
      <c r="I841" s="61"/>
      <c r="J841" s="201"/>
      <c r="K841" s="61"/>
      <c r="L841" s="201"/>
      <c r="M841" s="61"/>
      <c r="N841" s="201"/>
      <c r="O841" s="61"/>
      <c r="P841" s="201"/>
      <c r="Q841" s="61"/>
      <c r="Y841" s="123"/>
      <c r="Z841" s="59"/>
    </row>
    <row r="842" spans="2:26" x14ac:dyDescent="0.35">
      <c r="B842" s="201"/>
      <c r="C842" s="61"/>
      <c r="D842" s="201"/>
      <c r="E842" s="61"/>
      <c r="F842" s="123"/>
      <c r="G842" s="61"/>
      <c r="H842" s="123"/>
      <c r="I842" s="61"/>
      <c r="J842" s="201"/>
      <c r="K842" s="61"/>
      <c r="L842" s="201"/>
      <c r="M842" s="61"/>
      <c r="N842" s="201"/>
      <c r="O842" s="61"/>
      <c r="P842" s="201"/>
      <c r="Q842" s="61"/>
      <c r="Y842" s="123"/>
      <c r="Z842" s="59"/>
    </row>
    <row r="843" spans="2:26" x14ac:dyDescent="0.35">
      <c r="B843" s="201"/>
      <c r="C843" s="61"/>
      <c r="D843" s="201"/>
      <c r="E843" s="61"/>
      <c r="F843" s="123"/>
      <c r="G843" s="61"/>
      <c r="H843" s="123"/>
      <c r="I843" s="61"/>
      <c r="J843" s="201"/>
      <c r="K843" s="61"/>
      <c r="L843" s="201"/>
      <c r="M843" s="61"/>
      <c r="N843" s="201"/>
      <c r="O843" s="61"/>
      <c r="P843" s="201"/>
      <c r="Q843" s="61"/>
      <c r="Y843" s="123"/>
      <c r="Z843" s="59"/>
    </row>
    <row r="844" spans="2:26" x14ac:dyDescent="0.35">
      <c r="B844" s="201"/>
      <c r="C844" s="61"/>
      <c r="D844" s="201"/>
      <c r="E844" s="61"/>
      <c r="F844" s="123"/>
      <c r="G844" s="61"/>
      <c r="H844" s="123"/>
      <c r="I844" s="61"/>
      <c r="J844" s="201"/>
      <c r="K844" s="61"/>
      <c r="L844" s="201"/>
      <c r="M844" s="61"/>
      <c r="N844" s="201"/>
      <c r="O844" s="61"/>
      <c r="P844" s="201"/>
      <c r="Q844" s="61"/>
      <c r="Y844" s="123"/>
      <c r="Z844" s="59"/>
    </row>
    <row r="845" spans="2:26" x14ac:dyDescent="0.35">
      <c r="B845" s="201"/>
      <c r="C845" s="61"/>
      <c r="D845" s="201"/>
      <c r="E845" s="61"/>
      <c r="F845" s="123"/>
      <c r="G845" s="61"/>
      <c r="H845" s="123"/>
      <c r="I845" s="61"/>
      <c r="J845" s="201"/>
      <c r="K845" s="61"/>
      <c r="L845" s="201"/>
      <c r="M845" s="61"/>
      <c r="N845" s="201"/>
      <c r="O845" s="61"/>
      <c r="P845" s="201"/>
      <c r="Q845" s="61"/>
      <c r="Y845" s="123"/>
      <c r="Z845" s="59"/>
    </row>
    <row r="846" spans="2:26" x14ac:dyDescent="0.35">
      <c r="B846" s="201"/>
      <c r="C846" s="61"/>
      <c r="D846" s="201"/>
      <c r="E846" s="61"/>
      <c r="F846" s="123"/>
      <c r="G846" s="61"/>
      <c r="H846" s="123"/>
      <c r="I846" s="61"/>
      <c r="J846" s="201"/>
      <c r="K846" s="61"/>
      <c r="L846" s="201"/>
      <c r="M846" s="61"/>
      <c r="N846" s="201"/>
      <c r="O846" s="61"/>
      <c r="P846" s="201"/>
      <c r="Q846" s="61"/>
      <c r="Y846" s="123"/>
      <c r="Z846" s="59"/>
    </row>
    <row r="847" spans="2:26" x14ac:dyDescent="0.35">
      <c r="B847" s="201"/>
      <c r="C847" s="61"/>
      <c r="D847" s="201"/>
      <c r="E847" s="61"/>
      <c r="F847" s="123"/>
      <c r="G847" s="61"/>
      <c r="H847" s="123"/>
      <c r="I847" s="61"/>
      <c r="J847" s="201"/>
      <c r="K847" s="61"/>
      <c r="L847" s="201"/>
      <c r="M847" s="61"/>
      <c r="N847" s="201"/>
      <c r="O847" s="61"/>
      <c r="P847" s="201"/>
      <c r="Q847" s="61"/>
      <c r="Y847" s="123"/>
      <c r="Z847" s="59"/>
    </row>
    <row r="848" spans="2:26" x14ac:dyDescent="0.35">
      <c r="B848" s="201"/>
      <c r="C848" s="61"/>
      <c r="D848" s="201"/>
      <c r="E848" s="61"/>
      <c r="F848" s="123"/>
      <c r="G848" s="61"/>
      <c r="H848" s="123"/>
      <c r="I848" s="61"/>
      <c r="J848" s="201"/>
      <c r="K848" s="61"/>
      <c r="L848" s="201"/>
      <c r="M848" s="61"/>
      <c r="N848" s="201"/>
      <c r="O848" s="61"/>
      <c r="P848" s="201"/>
      <c r="Q848" s="61"/>
      <c r="Y848" s="123"/>
      <c r="Z848" s="59"/>
    </row>
    <row r="849" spans="2:26" x14ac:dyDescent="0.35">
      <c r="B849" s="201"/>
      <c r="C849" s="61"/>
      <c r="D849" s="201"/>
      <c r="E849" s="61"/>
      <c r="F849" s="123"/>
      <c r="G849" s="61"/>
      <c r="H849" s="123"/>
      <c r="I849" s="61"/>
      <c r="J849" s="201"/>
      <c r="K849" s="61"/>
      <c r="L849" s="201"/>
      <c r="M849" s="61"/>
      <c r="N849" s="201"/>
      <c r="O849" s="61"/>
      <c r="P849" s="201"/>
      <c r="Q849" s="61"/>
      <c r="Y849" s="123"/>
      <c r="Z849" s="59"/>
    </row>
    <row r="850" spans="2:26" x14ac:dyDescent="0.35">
      <c r="B850" s="201"/>
      <c r="C850" s="61"/>
      <c r="D850" s="201"/>
      <c r="E850" s="61"/>
      <c r="F850" s="123"/>
      <c r="G850" s="61"/>
      <c r="H850" s="123"/>
      <c r="I850" s="61"/>
      <c r="J850" s="201"/>
      <c r="K850" s="61"/>
      <c r="L850" s="201"/>
      <c r="M850" s="61"/>
      <c r="N850" s="201"/>
      <c r="O850" s="61"/>
      <c r="P850" s="201"/>
      <c r="Q850" s="61"/>
      <c r="Y850" s="123"/>
      <c r="Z850" s="59"/>
    </row>
    <row r="851" spans="2:26" x14ac:dyDescent="0.35">
      <c r="B851" s="201"/>
      <c r="C851" s="61"/>
      <c r="D851" s="201"/>
      <c r="E851" s="61"/>
      <c r="F851" s="123"/>
      <c r="G851" s="61"/>
      <c r="H851" s="123"/>
      <c r="I851" s="61"/>
      <c r="J851" s="201"/>
      <c r="K851" s="61"/>
      <c r="L851" s="201"/>
      <c r="M851" s="61"/>
      <c r="N851" s="201"/>
      <c r="O851" s="61"/>
      <c r="P851" s="201"/>
      <c r="Q851" s="61"/>
      <c r="Y851" s="123"/>
      <c r="Z851" s="59"/>
    </row>
    <row r="852" spans="2:26" x14ac:dyDescent="0.35">
      <c r="B852" s="201"/>
      <c r="C852" s="61"/>
      <c r="D852" s="201"/>
      <c r="E852" s="61"/>
      <c r="F852" s="123"/>
      <c r="G852" s="61"/>
      <c r="H852" s="123"/>
      <c r="I852" s="61"/>
      <c r="J852" s="201"/>
      <c r="K852" s="61"/>
      <c r="L852" s="201"/>
      <c r="M852" s="61"/>
      <c r="N852" s="201"/>
      <c r="O852" s="61"/>
      <c r="P852" s="201"/>
      <c r="Q852" s="61"/>
      <c r="Y852" s="123"/>
      <c r="Z852" s="59"/>
    </row>
    <row r="853" spans="2:26" x14ac:dyDescent="0.35">
      <c r="B853" s="201"/>
      <c r="C853" s="61"/>
      <c r="D853" s="201"/>
      <c r="E853" s="61"/>
      <c r="F853" s="123"/>
      <c r="G853" s="61"/>
      <c r="H853" s="123"/>
      <c r="I853" s="61"/>
      <c r="J853" s="201"/>
      <c r="K853" s="61"/>
      <c r="L853" s="201"/>
      <c r="M853" s="61"/>
      <c r="N853" s="201"/>
      <c r="O853" s="61"/>
      <c r="P853" s="201"/>
      <c r="Q853" s="61"/>
      <c r="Y853" s="123"/>
      <c r="Z853" s="59"/>
    </row>
    <row r="854" spans="2:26" x14ac:dyDescent="0.35">
      <c r="B854" s="201"/>
      <c r="C854" s="61"/>
      <c r="D854" s="201"/>
      <c r="E854" s="61"/>
      <c r="F854" s="123"/>
      <c r="G854" s="61"/>
      <c r="H854" s="123"/>
      <c r="I854" s="61"/>
      <c r="J854" s="201"/>
      <c r="K854" s="61"/>
      <c r="L854" s="201"/>
      <c r="M854" s="61"/>
      <c r="N854" s="201"/>
      <c r="O854" s="61"/>
      <c r="P854" s="201"/>
      <c r="Q854" s="61"/>
      <c r="Y854" s="123"/>
      <c r="Z854" s="59"/>
    </row>
    <row r="855" spans="2:26" x14ac:dyDescent="0.35">
      <c r="B855" s="201"/>
      <c r="C855" s="61"/>
      <c r="D855" s="201"/>
      <c r="E855" s="61"/>
      <c r="F855" s="123"/>
      <c r="G855" s="61"/>
      <c r="H855" s="123"/>
      <c r="I855" s="61"/>
      <c r="J855" s="201"/>
      <c r="K855" s="61"/>
      <c r="L855" s="201"/>
      <c r="M855" s="61"/>
      <c r="N855" s="201"/>
      <c r="O855" s="61"/>
      <c r="P855" s="201"/>
      <c r="Q855" s="61"/>
      <c r="Y855" s="123"/>
      <c r="Z855" s="59"/>
    </row>
    <row r="856" spans="2:26" x14ac:dyDescent="0.35">
      <c r="B856" s="201"/>
      <c r="C856" s="61"/>
      <c r="D856" s="201"/>
      <c r="E856" s="61"/>
      <c r="F856" s="123"/>
      <c r="G856" s="61"/>
      <c r="H856" s="123"/>
      <c r="I856" s="61"/>
      <c r="J856" s="201"/>
      <c r="K856" s="61"/>
      <c r="L856" s="201"/>
      <c r="M856" s="61"/>
      <c r="N856" s="201"/>
      <c r="O856" s="61"/>
      <c r="P856" s="201"/>
      <c r="Q856" s="61"/>
      <c r="Y856" s="123"/>
      <c r="Z856" s="59"/>
    </row>
    <row r="857" spans="2:26" x14ac:dyDescent="0.35">
      <c r="B857" s="201"/>
      <c r="C857" s="61"/>
      <c r="D857" s="201"/>
      <c r="E857" s="61"/>
      <c r="F857" s="123"/>
      <c r="G857" s="61"/>
      <c r="H857" s="123"/>
      <c r="I857" s="61"/>
      <c r="J857" s="201"/>
      <c r="K857" s="61"/>
      <c r="L857" s="201"/>
      <c r="M857" s="61"/>
      <c r="N857" s="201"/>
      <c r="O857" s="61"/>
      <c r="P857" s="201"/>
      <c r="Q857" s="61"/>
      <c r="Y857" s="123"/>
      <c r="Z857" s="59"/>
    </row>
    <row r="858" spans="2:26" x14ac:dyDescent="0.35">
      <c r="B858" s="201"/>
      <c r="C858" s="61"/>
      <c r="D858" s="201"/>
      <c r="E858" s="61"/>
      <c r="F858" s="123"/>
      <c r="G858" s="61"/>
      <c r="H858" s="123"/>
      <c r="I858" s="61"/>
      <c r="J858" s="201"/>
      <c r="K858" s="61"/>
      <c r="L858" s="201"/>
      <c r="M858" s="61"/>
      <c r="N858" s="201"/>
      <c r="O858" s="61"/>
      <c r="P858" s="201"/>
      <c r="Q858" s="61"/>
      <c r="Y858" s="123"/>
      <c r="Z858" s="59"/>
    </row>
    <row r="859" spans="2:26" x14ac:dyDescent="0.35">
      <c r="B859" s="201"/>
      <c r="C859" s="61"/>
      <c r="D859" s="201"/>
      <c r="E859" s="61"/>
      <c r="F859" s="123"/>
      <c r="G859" s="61"/>
      <c r="H859" s="123"/>
      <c r="I859" s="61"/>
      <c r="J859" s="201"/>
      <c r="K859" s="61"/>
      <c r="L859" s="201"/>
      <c r="M859" s="61"/>
      <c r="N859" s="201"/>
      <c r="O859" s="61"/>
      <c r="P859" s="201"/>
      <c r="Q859" s="61"/>
      <c r="Y859" s="123"/>
      <c r="Z859" s="59"/>
    </row>
    <row r="860" spans="2:26" x14ac:dyDescent="0.35">
      <c r="B860" s="201"/>
      <c r="C860" s="61"/>
      <c r="D860" s="201"/>
      <c r="E860" s="61"/>
      <c r="F860" s="123"/>
      <c r="G860" s="61"/>
      <c r="H860" s="123"/>
      <c r="I860" s="61"/>
      <c r="J860" s="201"/>
      <c r="K860" s="61"/>
      <c r="L860" s="201"/>
      <c r="M860" s="61"/>
      <c r="N860" s="201"/>
      <c r="O860" s="61"/>
      <c r="P860" s="201"/>
      <c r="Q860" s="61"/>
      <c r="Y860" s="123"/>
      <c r="Z860" s="59"/>
    </row>
    <row r="861" spans="2:26" x14ac:dyDescent="0.35">
      <c r="B861" s="201"/>
      <c r="C861" s="61"/>
      <c r="D861" s="201"/>
      <c r="E861" s="61"/>
      <c r="F861" s="123"/>
      <c r="G861" s="61"/>
      <c r="H861" s="123"/>
      <c r="I861" s="61"/>
      <c r="J861" s="201"/>
      <c r="K861" s="61"/>
      <c r="L861" s="201"/>
      <c r="M861" s="61"/>
      <c r="N861" s="201"/>
      <c r="O861" s="61"/>
      <c r="P861" s="201"/>
      <c r="Q861" s="61"/>
      <c r="Y861" s="123"/>
      <c r="Z861" s="59"/>
    </row>
    <row r="862" spans="2:26" x14ac:dyDescent="0.35">
      <c r="B862" s="201"/>
      <c r="C862" s="61"/>
      <c r="D862" s="201"/>
      <c r="E862" s="61"/>
      <c r="F862" s="123"/>
      <c r="G862" s="61"/>
      <c r="H862" s="123"/>
      <c r="I862" s="61"/>
      <c r="J862" s="201"/>
      <c r="K862" s="61"/>
      <c r="L862" s="201"/>
      <c r="M862" s="61"/>
      <c r="N862" s="201"/>
      <c r="O862" s="61"/>
      <c r="P862" s="201"/>
      <c r="Q862" s="61"/>
      <c r="Y862" s="123"/>
      <c r="Z862" s="59"/>
    </row>
    <row r="863" spans="2:26" x14ac:dyDescent="0.35">
      <c r="B863" s="201"/>
      <c r="C863" s="61"/>
      <c r="D863" s="201"/>
      <c r="E863" s="61"/>
      <c r="F863" s="123"/>
      <c r="G863" s="61"/>
      <c r="H863" s="123"/>
      <c r="I863" s="61"/>
      <c r="J863" s="201"/>
      <c r="K863" s="61"/>
      <c r="L863" s="201"/>
      <c r="M863" s="61"/>
      <c r="N863" s="201"/>
      <c r="O863" s="61"/>
      <c r="P863" s="201"/>
      <c r="Q863" s="61"/>
      <c r="Y863" s="123"/>
      <c r="Z863" s="59"/>
    </row>
    <row r="864" spans="2:26" x14ac:dyDescent="0.35">
      <c r="B864" s="201"/>
      <c r="C864" s="61"/>
      <c r="D864" s="201"/>
      <c r="E864" s="61"/>
      <c r="F864" s="123"/>
      <c r="G864" s="61"/>
      <c r="H864" s="123"/>
      <c r="I864" s="61"/>
      <c r="J864" s="201"/>
      <c r="K864" s="61"/>
      <c r="L864" s="201"/>
      <c r="M864" s="61"/>
      <c r="N864" s="201"/>
      <c r="O864" s="61"/>
      <c r="P864" s="201"/>
      <c r="Q864" s="61"/>
      <c r="Y864" s="123"/>
      <c r="Z864" s="59"/>
    </row>
    <row r="865" spans="2:26" x14ac:dyDescent="0.35">
      <c r="B865" s="201"/>
      <c r="C865" s="61"/>
      <c r="D865" s="201"/>
      <c r="E865" s="61"/>
      <c r="F865" s="123"/>
      <c r="G865" s="61"/>
      <c r="H865" s="123"/>
      <c r="I865" s="61"/>
      <c r="J865" s="201"/>
      <c r="K865" s="61"/>
      <c r="L865" s="201"/>
      <c r="M865" s="61"/>
      <c r="N865" s="201"/>
      <c r="O865" s="61"/>
      <c r="P865" s="201"/>
      <c r="Q865" s="61"/>
      <c r="Y865" s="123"/>
      <c r="Z865" s="59"/>
    </row>
    <row r="866" spans="2:26" x14ac:dyDescent="0.35">
      <c r="B866" s="201"/>
      <c r="C866" s="61"/>
      <c r="D866" s="201"/>
      <c r="E866" s="61"/>
      <c r="F866" s="123"/>
      <c r="G866" s="61"/>
      <c r="H866" s="123"/>
      <c r="I866" s="61"/>
      <c r="J866" s="201"/>
      <c r="K866" s="61"/>
      <c r="L866" s="201"/>
      <c r="M866" s="61"/>
      <c r="N866" s="201"/>
      <c r="O866" s="61"/>
      <c r="P866" s="201"/>
      <c r="Q866" s="61"/>
      <c r="Y866" s="123"/>
      <c r="Z866" s="59"/>
    </row>
    <row r="867" spans="2:26" x14ac:dyDescent="0.35">
      <c r="B867" s="201"/>
      <c r="C867" s="61"/>
      <c r="D867" s="201"/>
      <c r="E867" s="61"/>
      <c r="F867" s="123"/>
      <c r="G867" s="61"/>
      <c r="H867" s="123"/>
      <c r="I867" s="61"/>
      <c r="J867" s="201"/>
      <c r="K867" s="61"/>
      <c r="L867" s="201"/>
      <c r="M867" s="61"/>
      <c r="N867" s="201"/>
      <c r="O867" s="61"/>
      <c r="P867" s="201"/>
      <c r="Q867" s="61"/>
      <c r="Y867" s="123"/>
      <c r="Z867" s="59"/>
    </row>
    <row r="868" spans="2:26" x14ac:dyDescent="0.35">
      <c r="B868" s="201"/>
      <c r="C868" s="61"/>
      <c r="D868" s="201"/>
      <c r="E868" s="61"/>
      <c r="F868" s="123"/>
      <c r="G868" s="61"/>
      <c r="H868" s="123"/>
      <c r="I868" s="61"/>
      <c r="J868" s="201"/>
      <c r="K868" s="61"/>
      <c r="L868" s="201"/>
      <c r="M868" s="61"/>
      <c r="N868" s="201"/>
      <c r="O868" s="61"/>
      <c r="P868" s="201"/>
      <c r="Q868" s="61"/>
      <c r="Y868" s="123"/>
      <c r="Z868" s="59"/>
    </row>
    <row r="869" spans="2:26" x14ac:dyDescent="0.35">
      <c r="B869" s="201"/>
      <c r="C869" s="61"/>
      <c r="D869" s="201"/>
      <c r="E869" s="61"/>
      <c r="F869" s="123"/>
      <c r="G869" s="61"/>
      <c r="H869" s="123"/>
      <c r="I869" s="61"/>
      <c r="J869" s="201"/>
      <c r="K869" s="61"/>
      <c r="L869" s="201"/>
      <c r="M869" s="61"/>
      <c r="N869" s="201"/>
      <c r="O869" s="61"/>
      <c r="P869" s="201"/>
      <c r="Q869" s="61"/>
      <c r="Y869" s="123"/>
      <c r="Z869" s="59"/>
    </row>
    <row r="870" spans="2:26" x14ac:dyDescent="0.35">
      <c r="B870" s="201"/>
      <c r="C870" s="61"/>
      <c r="D870" s="201"/>
      <c r="E870" s="61"/>
      <c r="F870" s="123"/>
      <c r="G870" s="61"/>
      <c r="H870" s="123"/>
      <c r="I870" s="61"/>
      <c r="J870" s="201"/>
      <c r="K870" s="61"/>
      <c r="L870" s="201"/>
      <c r="M870" s="61"/>
      <c r="N870" s="201"/>
      <c r="O870" s="61"/>
      <c r="P870" s="201"/>
      <c r="Q870" s="61"/>
      <c r="Y870" s="123"/>
      <c r="Z870" s="59"/>
    </row>
    <row r="871" spans="2:26" x14ac:dyDescent="0.35">
      <c r="B871" s="201"/>
      <c r="C871" s="61"/>
      <c r="D871" s="201"/>
      <c r="E871" s="61"/>
      <c r="F871" s="123"/>
      <c r="G871" s="61"/>
      <c r="H871" s="123"/>
      <c r="I871" s="61"/>
      <c r="J871" s="201"/>
      <c r="K871" s="61"/>
      <c r="L871" s="201"/>
      <c r="M871" s="61"/>
      <c r="N871" s="201"/>
      <c r="O871" s="61"/>
      <c r="P871" s="201"/>
      <c r="Q871" s="61"/>
      <c r="Y871" s="123"/>
      <c r="Z871" s="59"/>
    </row>
    <row r="872" spans="2:26" x14ac:dyDescent="0.35">
      <c r="B872" s="201"/>
      <c r="C872" s="61"/>
      <c r="D872" s="201"/>
      <c r="E872" s="61"/>
      <c r="F872" s="123"/>
      <c r="G872" s="61"/>
      <c r="H872" s="123"/>
      <c r="I872" s="61"/>
      <c r="J872" s="201"/>
      <c r="K872" s="61"/>
      <c r="L872" s="201"/>
      <c r="M872" s="61"/>
      <c r="N872" s="201"/>
      <c r="O872" s="61"/>
      <c r="P872" s="201"/>
      <c r="Q872" s="61"/>
      <c r="Y872" s="123"/>
      <c r="Z872" s="59"/>
    </row>
    <row r="873" spans="2:26" x14ac:dyDescent="0.35">
      <c r="B873" s="201"/>
      <c r="C873" s="61"/>
      <c r="D873" s="201"/>
      <c r="E873" s="61"/>
      <c r="F873" s="123"/>
      <c r="G873" s="61"/>
      <c r="H873" s="123"/>
      <c r="I873" s="61"/>
      <c r="J873" s="201"/>
      <c r="K873" s="61"/>
      <c r="L873" s="201"/>
      <c r="M873" s="61"/>
      <c r="N873" s="201"/>
      <c r="O873" s="61"/>
      <c r="P873" s="201"/>
      <c r="Q873" s="61"/>
      <c r="Y873" s="123"/>
      <c r="Z873" s="59"/>
    </row>
    <row r="874" spans="2:26" x14ac:dyDescent="0.35">
      <c r="B874" s="201"/>
      <c r="C874" s="61"/>
      <c r="D874" s="201"/>
      <c r="E874" s="61"/>
      <c r="F874" s="123"/>
      <c r="G874" s="61"/>
      <c r="H874" s="123"/>
      <c r="I874" s="61"/>
      <c r="J874" s="201"/>
      <c r="K874" s="61"/>
      <c r="L874" s="201"/>
      <c r="M874" s="61"/>
      <c r="N874" s="201"/>
      <c r="O874" s="61"/>
      <c r="P874" s="201"/>
      <c r="Q874" s="61"/>
      <c r="Y874" s="123"/>
      <c r="Z874" s="59"/>
    </row>
    <row r="875" spans="2:26" x14ac:dyDescent="0.35">
      <c r="B875" s="201"/>
      <c r="C875" s="61"/>
      <c r="D875" s="201"/>
      <c r="E875" s="61"/>
      <c r="F875" s="123"/>
      <c r="G875" s="61"/>
      <c r="H875" s="123"/>
      <c r="I875" s="61"/>
      <c r="J875" s="201"/>
      <c r="K875" s="61"/>
      <c r="L875" s="201"/>
      <c r="M875" s="61"/>
      <c r="N875" s="201"/>
      <c r="O875" s="61"/>
      <c r="P875" s="201"/>
      <c r="Q875" s="61"/>
      <c r="Y875" s="123"/>
      <c r="Z875" s="59"/>
    </row>
    <row r="876" spans="2:26" x14ac:dyDescent="0.35">
      <c r="B876" s="201"/>
      <c r="C876" s="61"/>
      <c r="D876" s="201"/>
      <c r="E876" s="61"/>
      <c r="F876" s="123"/>
      <c r="G876" s="61"/>
      <c r="H876" s="123"/>
      <c r="I876" s="61"/>
      <c r="J876" s="201"/>
      <c r="K876" s="61"/>
      <c r="L876" s="201"/>
      <c r="M876" s="61"/>
      <c r="N876" s="201"/>
      <c r="O876" s="61"/>
      <c r="P876" s="201"/>
      <c r="Q876" s="61"/>
      <c r="Y876" s="123"/>
      <c r="Z876" s="59"/>
    </row>
    <row r="877" spans="2:26" x14ac:dyDescent="0.35">
      <c r="B877" s="201"/>
      <c r="C877" s="61"/>
      <c r="D877" s="201"/>
      <c r="E877" s="61"/>
      <c r="F877" s="123"/>
      <c r="G877" s="61"/>
      <c r="H877" s="123"/>
      <c r="I877" s="61"/>
      <c r="J877" s="201"/>
      <c r="K877" s="61"/>
      <c r="L877" s="201"/>
      <c r="M877" s="61"/>
      <c r="N877" s="201"/>
      <c r="O877" s="61"/>
      <c r="P877" s="201"/>
      <c r="Q877" s="61"/>
      <c r="Y877" s="123"/>
      <c r="Z877" s="59"/>
    </row>
    <row r="878" spans="2:26" x14ac:dyDescent="0.35">
      <c r="B878" s="201"/>
      <c r="C878" s="61"/>
      <c r="D878" s="201"/>
      <c r="E878" s="61"/>
      <c r="F878" s="123"/>
      <c r="G878" s="61"/>
      <c r="H878" s="123"/>
      <c r="I878" s="61"/>
      <c r="J878" s="201"/>
      <c r="K878" s="61"/>
      <c r="L878" s="201"/>
      <c r="M878" s="61"/>
      <c r="N878" s="201"/>
      <c r="O878" s="61"/>
      <c r="P878" s="201"/>
      <c r="Q878" s="61"/>
      <c r="Y878" s="123"/>
      <c r="Z878" s="59"/>
    </row>
    <row r="879" spans="2:26" x14ac:dyDescent="0.35">
      <c r="B879" s="201"/>
      <c r="C879" s="61"/>
      <c r="D879" s="201"/>
      <c r="E879" s="61"/>
      <c r="F879" s="123"/>
      <c r="G879" s="61"/>
      <c r="H879" s="123"/>
      <c r="I879" s="61"/>
      <c r="J879" s="201"/>
      <c r="K879" s="61"/>
      <c r="L879" s="201"/>
      <c r="M879" s="61"/>
      <c r="N879" s="201"/>
      <c r="O879" s="61"/>
      <c r="P879" s="201"/>
      <c r="Q879" s="61"/>
      <c r="Y879" s="123"/>
      <c r="Z879" s="59"/>
    </row>
    <row r="880" spans="2:26" x14ac:dyDescent="0.35">
      <c r="B880" s="201"/>
      <c r="C880" s="61"/>
      <c r="D880" s="201"/>
      <c r="E880" s="61"/>
      <c r="F880" s="123"/>
      <c r="G880" s="61"/>
      <c r="H880" s="123"/>
      <c r="I880" s="61"/>
      <c r="J880" s="201"/>
      <c r="K880" s="61"/>
      <c r="L880" s="201"/>
      <c r="M880" s="61"/>
      <c r="N880" s="201"/>
      <c r="O880" s="61"/>
      <c r="P880" s="201"/>
      <c r="Q880" s="61"/>
      <c r="Y880" s="123"/>
      <c r="Z880" s="59"/>
    </row>
    <row r="881" spans="2:26" x14ac:dyDescent="0.35">
      <c r="B881" s="201"/>
      <c r="C881" s="61"/>
      <c r="D881" s="201"/>
      <c r="E881" s="61"/>
      <c r="F881" s="123"/>
      <c r="G881" s="61"/>
      <c r="H881" s="123"/>
      <c r="I881" s="61"/>
      <c r="J881" s="201"/>
      <c r="K881" s="61"/>
      <c r="L881" s="201"/>
      <c r="M881" s="61"/>
      <c r="N881" s="201"/>
      <c r="O881" s="61"/>
      <c r="P881" s="201"/>
      <c r="Q881" s="61"/>
      <c r="Y881" s="123"/>
      <c r="Z881" s="59"/>
    </row>
    <row r="882" spans="2:26" x14ac:dyDescent="0.35">
      <c r="B882" s="201"/>
      <c r="C882" s="61"/>
      <c r="D882" s="201"/>
      <c r="E882" s="61"/>
      <c r="F882" s="123"/>
      <c r="G882" s="61"/>
      <c r="H882" s="123"/>
      <c r="I882" s="61"/>
      <c r="J882" s="201"/>
      <c r="K882" s="61"/>
      <c r="L882" s="201"/>
      <c r="M882" s="61"/>
      <c r="N882" s="201"/>
      <c r="O882" s="61"/>
      <c r="P882" s="201"/>
      <c r="Q882" s="61"/>
      <c r="Y882" s="123"/>
      <c r="Z882" s="59"/>
    </row>
    <row r="883" spans="2:26" x14ac:dyDescent="0.35">
      <c r="B883" s="201"/>
      <c r="C883" s="61"/>
      <c r="D883" s="201"/>
      <c r="E883" s="61"/>
      <c r="F883" s="123"/>
      <c r="G883" s="61"/>
      <c r="H883" s="123"/>
      <c r="I883" s="61"/>
      <c r="J883" s="201"/>
      <c r="K883" s="61"/>
      <c r="L883" s="201"/>
      <c r="M883" s="61"/>
      <c r="N883" s="201"/>
      <c r="O883" s="61"/>
      <c r="P883" s="201"/>
      <c r="Q883" s="61"/>
      <c r="Y883" s="123"/>
      <c r="Z883" s="59"/>
    </row>
    <row r="884" spans="2:26" x14ac:dyDescent="0.35">
      <c r="B884" s="201"/>
      <c r="C884" s="61"/>
      <c r="D884" s="201"/>
      <c r="E884" s="61"/>
      <c r="F884" s="123"/>
      <c r="G884" s="61"/>
      <c r="H884" s="123"/>
      <c r="I884" s="61"/>
      <c r="J884" s="201"/>
      <c r="K884" s="61"/>
      <c r="L884" s="201"/>
      <c r="M884" s="61"/>
      <c r="N884" s="201"/>
      <c r="O884" s="61"/>
      <c r="P884" s="201"/>
      <c r="Q884" s="61"/>
      <c r="Y884" s="123"/>
      <c r="Z884" s="59"/>
    </row>
    <row r="885" spans="2:26" x14ac:dyDescent="0.35">
      <c r="B885" s="201"/>
      <c r="C885" s="61"/>
      <c r="D885" s="201"/>
      <c r="E885" s="61"/>
      <c r="F885" s="123"/>
      <c r="G885" s="61"/>
      <c r="H885" s="123"/>
      <c r="I885" s="61"/>
      <c r="J885" s="201"/>
      <c r="K885" s="61"/>
      <c r="L885" s="201"/>
      <c r="M885" s="61"/>
      <c r="N885" s="201"/>
      <c r="O885" s="61"/>
      <c r="P885" s="201"/>
      <c r="Q885" s="61"/>
      <c r="Y885" s="123"/>
      <c r="Z885" s="59"/>
    </row>
    <row r="886" spans="2:26" x14ac:dyDescent="0.35">
      <c r="B886" s="201"/>
      <c r="C886" s="61"/>
      <c r="D886" s="201"/>
      <c r="E886" s="61"/>
      <c r="F886" s="123"/>
      <c r="G886" s="61"/>
      <c r="H886" s="123"/>
      <c r="I886" s="61"/>
      <c r="J886" s="201"/>
      <c r="K886" s="61"/>
      <c r="L886" s="201"/>
      <c r="M886" s="61"/>
      <c r="N886" s="201"/>
      <c r="O886" s="61"/>
      <c r="P886" s="201"/>
      <c r="Q886" s="61"/>
      <c r="Y886" s="123"/>
      <c r="Z886" s="59"/>
    </row>
    <row r="887" spans="2:26" x14ac:dyDescent="0.35">
      <c r="B887" s="201"/>
      <c r="C887" s="61"/>
      <c r="D887" s="201"/>
      <c r="E887" s="61"/>
      <c r="F887" s="123"/>
      <c r="G887" s="61"/>
      <c r="H887" s="123"/>
      <c r="I887" s="61"/>
      <c r="J887" s="201"/>
      <c r="K887" s="61"/>
      <c r="L887" s="201"/>
      <c r="M887" s="61"/>
      <c r="N887" s="201"/>
      <c r="O887" s="61"/>
      <c r="P887" s="201"/>
      <c r="Q887" s="61"/>
      <c r="Y887" s="123"/>
      <c r="Z887" s="59"/>
    </row>
    <row r="888" spans="2:26" x14ac:dyDescent="0.35">
      <c r="B888" s="201"/>
      <c r="C888" s="61"/>
      <c r="D888" s="201"/>
      <c r="E888" s="61"/>
      <c r="F888" s="123"/>
      <c r="G888" s="61"/>
      <c r="H888" s="123"/>
      <c r="I888" s="61"/>
      <c r="J888" s="201"/>
      <c r="K888" s="61"/>
      <c r="L888" s="201"/>
      <c r="M888" s="61"/>
      <c r="N888" s="201"/>
      <c r="O888" s="61"/>
      <c r="P888" s="201"/>
      <c r="Q888" s="61"/>
      <c r="Y888" s="123"/>
      <c r="Z888" s="59"/>
    </row>
    <row r="889" spans="2:26" x14ac:dyDescent="0.35">
      <c r="B889" s="201"/>
      <c r="C889" s="61"/>
      <c r="D889" s="201"/>
      <c r="E889" s="61"/>
      <c r="F889" s="123"/>
      <c r="G889" s="61"/>
      <c r="H889" s="123"/>
      <c r="I889" s="61"/>
      <c r="J889" s="201"/>
      <c r="K889" s="61"/>
      <c r="L889" s="201"/>
      <c r="M889" s="61"/>
      <c r="N889" s="201"/>
      <c r="O889" s="61"/>
      <c r="P889" s="201"/>
      <c r="Q889" s="61"/>
      <c r="Y889" s="123"/>
      <c r="Z889" s="59"/>
    </row>
    <row r="890" spans="2:26" x14ac:dyDescent="0.35">
      <c r="B890" s="201"/>
      <c r="C890" s="61"/>
      <c r="D890" s="201"/>
      <c r="E890" s="61"/>
      <c r="F890" s="123"/>
      <c r="G890" s="61"/>
      <c r="H890" s="123"/>
      <c r="I890" s="61"/>
      <c r="J890" s="201"/>
      <c r="K890" s="61"/>
      <c r="L890" s="201"/>
      <c r="M890" s="61"/>
      <c r="N890" s="201"/>
      <c r="O890" s="61"/>
      <c r="P890" s="201"/>
      <c r="Q890" s="61"/>
      <c r="Y890" s="123"/>
      <c r="Z890" s="59"/>
    </row>
    <row r="891" spans="2:26" x14ac:dyDescent="0.35">
      <c r="B891" s="201"/>
      <c r="C891" s="61"/>
      <c r="D891" s="201"/>
      <c r="E891" s="61"/>
      <c r="F891" s="123"/>
      <c r="G891" s="61"/>
      <c r="H891" s="123"/>
      <c r="I891" s="61"/>
      <c r="J891" s="201"/>
      <c r="K891" s="61"/>
      <c r="L891" s="201"/>
      <c r="M891" s="61"/>
      <c r="N891" s="201"/>
      <c r="O891" s="61"/>
      <c r="P891" s="201"/>
      <c r="Q891" s="61"/>
      <c r="Y891" s="123"/>
      <c r="Z891" s="59"/>
    </row>
    <row r="892" spans="2:26" x14ac:dyDescent="0.35">
      <c r="B892" s="201"/>
      <c r="C892" s="61"/>
      <c r="D892" s="201"/>
      <c r="E892" s="61"/>
      <c r="F892" s="123"/>
      <c r="G892" s="61"/>
      <c r="H892" s="123"/>
      <c r="I892" s="61"/>
      <c r="J892" s="201"/>
      <c r="K892" s="61"/>
      <c r="L892" s="201"/>
      <c r="M892" s="61"/>
      <c r="N892" s="201"/>
      <c r="O892" s="61"/>
      <c r="P892" s="201"/>
      <c r="Q892" s="61"/>
      <c r="Y892" s="123"/>
      <c r="Z892" s="59"/>
    </row>
    <row r="893" spans="2:26" x14ac:dyDescent="0.35">
      <c r="B893" s="201"/>
      <c r="C893" s="61"/>
      <c r="D893" s="201"/>
      <c r="E893" s="61"/>
      <c r="F893" s="123"/>
      <c r="G893" s="61"/>
      <c r="H893" s="123"/>
      <c r="I893" s="61"/>
      <c r="J893" s="201"/>
      <c r="K893" s="61"/>
      <c r="L893" s="201"/>
      <c r="M893" s="61"/>
      <c r="N893" s="201"/>
      <c r="O893" s="61"/>
      <c r="P893" s="201"/>
      <c r="Q893" s="61"/>
      <c r="Y893" s="123"/>
      <c r="Z893" s="59"/>
    </row>
    <row r="894" spans="2:26" x14ac:dyDescent="0.35">
      <c r="B894" s="201"/>
      <c r="C894" s="61"/>
      <c r="D894" s="201"/>
      <c r="E894" s="61"/>
      <c r="F894" s="123"/>
      <c r="G894" s="61"/>
      <c r="H894" s="123"/>
      <c r="I894" s="61"/>
      <c r="J894" s="201"/>
      <c r="K894" s="61"/>
      <c r="L894" s="201"/>
      <c r="M894" s="61"/>
      <c r="N894" s="201"/>
      <c r="O894" s="61"/>
      <c r="P894" s="201"/>
      <c r="Q894" s="61"/>
      <c r="Y894" s="123"/>
      <c r="Z894" s="59"/>
    </row>
    <row r="895" spans="2:26" x14ac:dyDescent="0.35">
      <c r="B895" s="201"/>
      <c r="C895" s="61"/>
      <c r="D895" s="201"/>
      <c r="E895" s="61"/>
      <c r="F895" s="123"/>
      <c r="G895" s="61"/>
      <c r="H895" s="123"/>
      <c r="I895" s="61"/>
      <c r="J895" s="201"/>
      <c r="K895" s="61"/>
      <c r="L895" s="201"/>
      <c r="M895" s="61"/>
      <c r="N895" s="201"/>
      <c r="O895" s="61"/>
      <c r="P895" s="201"/>
      <c r="Q895" s="61"/>
      <c r="Y895" s="123"/>
      <c r="Z895" s="59"/>
    </row>
    <row r="896" spans="2:26" x14ac:dyDescent="0.35">
      <c r="B896" s="201"/>
      <c r="C896" s="61"/>
      <c r="D896" s="201"/>
      <c r="E896" s="61"/>
      <c r="F896" s="123"/>
      <c r="G896" s="61"/>
      <c r="H896" s="123"/>
      <c r="I896" s="61"/>
      <c r="J896" s="201"/>
      <c r="K896" s="61"/>
      <c r="L896" s="201"/>
      <c r="M896" s="61"/>
      <c r="N896" s="201"/>
      <c r="O896" s="61"/>
      <c r="P896" s="201"/>
      <c r="Q896" s="61"/>
      <c r="Y896" s="123"/>
      <c r="Z896" s="59"/>
    </row>
    <row r="897" spans="2:26" x14ac:dyDescent="0.35">
      <c r="B897" s="201"/>
      <c r="C897" s="61"/>
      <c r="D897" s="201"/>
      <c r="E897" s="61"/>
      <c r="F897" s="123"/>
      <c r="G897" s="61"/>
      <c r="H897" s="123"/>
      <c r="I897" s="61"/>
      <c r="J897" s="201"/>
      <c r="K897" s="61"/>
      <c r="L897" s="201"/>
      <c r="M897" s="61"/>
      <c r="N897" s="201"/>
      <c r="O897" s="61"/>
      <c r="P897" s="201"/>
      <c r="Q897" s="61"/>
      <c r="Y897" s="123"/>
      <c r="Z897" s="59"/>
    </row>
    <row r="898" spans="2:26" x14ac:dyDescent="0.35">
      <c r="B898" s="201"/>
      <c r="C898" s="61"/>
      <c r="D898" s="201"/>
      <c r="E898" s="61"/>
      <c r="F898" s="123"/>
      <c r="G898" s="61"/>
      <c r="H898" s="123"/>
      <c r="I898" s="61"/>
      <c r="J898" s="201"/>
      <c r="K898" s="61"/>
      <c r="L898" s="201"/>
      <c r="M898" s="61"/>
      <c r="N898" s="201"/>
      <c r="O898" s="61"/>
      <c r="P898" s="201"/>
      <c r="Q898" s="61"/>
      <c r="Y898" s="123"/>
      <c r="Z898" s="59"/>
    </row>
    <row r="899" spans="2:26" x14ac:dyDescent="0.35">
      <c r="B899" s="201"/>
      <c r="C899" s="61"/>
      <c r="D899" s="201"/>
      <c r="E899" s="61"/>
      <c r="F899" s="123"/>
      <c r="G899" s="61"/>
      <c r="H899" s="123"/>
      <c r="I899" s="61"/>
      <c r="J899" s="201"/>
      <c r="K899" s="61"/>
      <c r="L899" s="201"/>
      <c r="M899" s="61"/>
      <c r="N899" s="201"/>
      <c r="O899" s="61"/>
      <c r="P899" s="201"/>
      <c r="Q899" s="61"/>
      <c r="Y899" s="123"/>
      <c r="Z899" s="59"/>
    </row>
    <row r="900" spans="2:26" x14ac:dyDescent="0.35">
      <c r="B900" s="201"/>
      <c r="C900" s="61"/>
      <c r="D900" s="201"/>
      <c r="E900" s="61"/>
      <c r="F900" s="123"/>
      <c r="G900" s="61"/>
      <c r="H900" s="123"/>
      <c r="I900" s="61"/>
      <c r="J900" s="201"/>
      <c r="K900" s="61"/>
      <c r="L900" s="201"/>
      <c r="M900" s="61"/>
      <c r="N900" s="201"/>
      <c r="O900" s="61"/>
      <c r="P900" s="201"/>
      <c r="Q900" s="61"/>
      <c r="Y900" s="123"/>
      <c r="Z900" s="59"/>
    </row>
    <row r="901" spans="2:26" x14ac:dyDescent="0.35">
      <c r="B901" s="201"/>
      <c r="C901" s="61"/>
      <c r="D901" s="201"/>
      <c r="E901" s="61"/>
      <c r="F901" s="123"/>
      <c r="G901" s="61"/>
      <c r="H901" s="123"/>
      <c r="I901" s="61"/>
      <c r="J901" s="201"/>
      <c r="K901" s="61"/>
      <c r="L901" s="201"/>
      <c r="M901" s="61"/>
      <c r="N901" s="201"/>
      <c r="O901" s="61"/>
      <c r="P901" s="201"/>
      <c r="Q901" s="61"/>
      <c r="Y901" s="123"/>
      <c r="Z901" s="59"/>
    </row>
    <row r="902" spans="2:26" x14ac:dyDescent="0.35">
      <c r="B902" s="201"/>
      <c r="C902" s="61"/>
      <c r="D902" s="201"/>
      <c r="E902" s="61"/>
      <c r="F902" s="123"/>
      <c r="G902" s="61"/>
      <c r="H902" s="123"/>
      <c r="I902" s="61"/>
      <c r="J902" s="201"/>
      <c r="K902" s="61"/>
      <c r="L902" s="201"/>
      <c r="M902" s="61"/>
      <c r="N902" s="201"/>
      <c r="O902" s="61"/>
      <c r="P902" s="201"/>
      <c r="Q902" s="61"/>
      <c r="Y902" s="123"/>
      <c r="Z902" s="59"/>
    </row>
    <row r="903" spans="2:26" x14ac:dyDescent="0.35">
      <c r="B903" s="201"/>
      <c r="C903" s="61"/>
      <c r="D903" s="201"/>
      <c r="E903" s="61"/>
      <c r="F903" s="123"/>
      <c r="G903" s="61"/>
      <c r="H903" s="123"/>
      <c r="I903" s="61"/>
      <c r="J903" s="201"/>
      <c r="K903" s="61"/>
      <c r="L903" s="201"/>
      <c r="M903" s="61"/>
      <c r="N903" s="201"/>
      <c r="O903" s="61"/>
      <c r="P903" s="201"/>
      <c r="Q903" s="61"/>
      <c r="Y903" s="123"/>
      <c r="Z903" s="59"/>
    </row>
    <row r="904" spans="2:26" x14ac:dyDescent="0.35">
      <c r="B904" s="201"/>
      <c r="C904" s="61"/>
      <c r="D904" s="201"/>
      <c r="E904" s="61"/>
      <c r="F904" s="123"/>
      <c r="G904" s="61"/>
      <c r="H904" s="123"/>
      <c r="I904" s="61"/>
      <c r="J904" s="201"/>
      <c r="K904" s="61"/>
      <c r="L904" s="201"/>
      <c r="M904" s="61"/>
      <c r="N904" s="201"/>
      <c r="O904" s="61"/>
      <c r="P904" s="201"/>
      <c r="Q904" s="61"/>
      <c r="Y904" s="123"/>
      <c r="Z904" s="59"/>
    </row>
    <row r="905" spans="2:26" x14ac:dyDescent="0.35">
      <c r="B905" s="201"/>
      <c r="C905" s="61"/>
      <c r="D905" s="201"/>
      <c r="E905" s="61"/>
      <c r="F905" s="123"/>
      <c r="G905" s="61"/>
      <c r="H905" s="123"/>
      <c r="I905" s="61"/>
      <c r="J905" s="201"/>
      <c r="K905" s="61"/>
      <c r="L905" s="201"/>
      <c r="M905" s="61"/>
      <c r="N905" s="201"/>
      <c r="O905" s="61"/>
      <c r="P905" s="201"/>
      <c r="Q905" s="61"/>
      <c r="Y905" s="123"/>
      <c r="Z905" s="59"/>
    </row>
    <row r="906" spans="2:26" x14ac:dyDescent="0.35">
      <c r="B906" s="201"/>
      <c r="C906" s="61"/>
      <c r="D906" s="201"/>
      <c r="E906" s="61"/>
      <c r="F906" s="123"/>
      <c r="G906" s="61"/>
      <c r="H906" s="123"/>
      <c r="I906" s="61"/>
      <c r="J906" s="201"/>
      <c r="K906" s="61"/>
      <c r="L906" s="201"/>
      <c r="M906" s="61"/>
      <c r="N906" s="201"/>
      <c r="O906" s="61"/>
      <c r="P906" s="201"/>
      <c r="Q906" s="61"/>
      <c r="Y906" s="123"/>
      <c r="Z906" s="59"/>
    </row>
    <row r="907" spans="2:26" x14ac:dyDescent="0.35">
      <c r="B907" s="201"/>
      <c r="C907" s="61"/>
      <c r="D907" s="201"/>
      <c r="E907" s="61"/>
      <c r="F907" s="123"/>
      <c r="G907" s="61"/>
      <c r="H907" s="123"/>
      <c r="I907" s="61"/>
      <c r="J907" s="201"/>
      <c r="K907" s="61"/>
      <c r="L907" s="201"/>
      <c r="M907" s="61"/>
      <c r="N907" s="201"/>
      <c r="O907" s="61"/>
      <c r="P907" s="201"/>
      <c r="Q907" s="61"/>
      <c r="Y907" s="123"/>
      <c r="Z907" s="59"/>
    </row>
    <row r="908" spans="2:26" x14ac:dyDescent="0.35">
      <c r="B908" s="201"/>
      <c r="C908" s="61"/>
      <c r="D908" s="201"/>
      <c r="E908" s="61"/>
      <c r="F908" s="123"/>
      <c r="G908" s="61"/>
      <c r="H908" s="123"/>
      <c r="I908" s="61"/>
      <c r="J908" s="201"/>
      <c r="K908" s="61"/>
      <c r="L908" s="201"/>
      <c r="M908" s="61"/>
      <c r="N908" s="201"/>
      <c r="O908" s="61"/>
      <c r="P908" s="201"/>
      <c r="Q908" s="61"/>
      <c r="Y908" s="123"/>
      <c r="Z908" s="59"/>
    </row>
    <row r="909" spans="2:26" x14ac:dyDescent="0.35">
      <c r="B909" s="201"/>
      <c r="C909" s="61"/>
      <c r="D909" s="201"/>
      <c r="E909" s="61"/>
      <c r="F909" s="123"/>
      <c r="G909" s="61"/>
      <c r="H909" s="123"/>
      <c r="I909" s="61"/>
      <c r="J909" s="201"/>
      <c r="K909" s="61"/>
      <c r="L909" s="201"/>
      <c r="M909" s="61"/>
      <c r="N909" s="201"/>
      <c r="O909" s="61"/>
      <c r="P909" s="201"/>
      <c r="Q909" s="61"/>
      <c r="Y909" s="123"/>
      <c r="Z909" s="59"/>
    </row>
    <row r="910" spans="2:26" x14ac:dyDescent="0.35">
      <c r="B910" s="201"/>
      <c r="C910" s="61"/>
      <c r="D910" s="201"/>
      <c r="E910" s="61"/>
      <c r="F910" s="123"/>
      <c r="G910" s="61"/>
      <c r="H910" s="123"/>
      <c r="I910" s="61"/>
      <c r="J910" s="201"/>
      <c r="K910" s="61"/>
      <c r="L910" s="201"/>
      <c r="M910" s="61"/>
      <c r="N910" s="201"/>
      <c r="O910" s="61"/>
      <c r="P910" s="201"/>
      <c r="Q910" s="61"/>
      <c r="Y910" s="123"/>
      <c r="Z910" s="59"/>
    </row>
    <row r="911" spans="2:26" x14ac:dyDescent="0.35">
      <c r="B911" s="201"/>
      <c r="C911" s="61"/>
      <c r="D911" s="201"/>
      <c r="E911" s="61"/>
      <c r="F911" s="123"/>
      <c r="G911" s="61"/>
      <c r="H911" s="123"/>
      <c r="I911" s="61"/>
      <c r="J911" s="201"/>
      <c r="K911" s="61"/>
      <c r="L911" s="201"/>
      <c r="M911" s="61"/>
      <c r="N911" s="201"/>
      <c r="O911" s="61"/>
      <c r="P911" s="201"/>
      <c r="Q911" s="61"/>
      <c r="Y911" s="123"/>
      <c r="Z911" s="59"/>
    </row>
    <row r="912" spans="2:26" x14ac:dyDescent="0.35">
      <c r="B912" s="201"/>
      <c r="C912" s="61"/>
      <c r="D912" s="201"/>
      <c r="E912" s="61"/>
      <c r="F912" s="123"/>
      <c r="G912" s="61"/>
      <c r="H912" s="123"/>
      <c r="I912" s="61"/>
      <c r="J912" s="201"/>
      <c r="K912" s="61"/>
      <c r="L912" s="201"/>
      <c r="M912" s="61"/>
      <c r="N912" s="201"/>
      <c r="O912" s="61"/>
      <c r="P912" s="201"/>
      <c r="Q912" s="61"/>
      <c r="Y912" s="123"/>
      <c r="Z912" s="59"/>
    </row>
    <row r="913" spans="2:26" x14ac:dyDescent="0.35">
      <c r="B913" s="201"/>
      <c r="C913" s="61"/>
      <c r="D913" s="201"/>
      <c r="E913" s="61"/>
      <c r="F913" s="123"/>
      <c r="G913" s="61"/>
      <c r="H913" s="123"/>
      <c r="I913" s="61"/>
      <c r="J913" s="201"/>
      <c r="K913" s="61"/>
      <c r="L913" s="201"/>
      <c r="M913" s="61"/>
      <c r="N913" s="201"/>
      <c r="O913" s="61"/>
      <c r="P913" s="201"/>
      <c r="Q913" s="61"/>
      <c r="Y913" s="123"/>
      <c r="Z913" s="59"/>
    </row>
    <row r="914" spans="2:26" x14ac:dyDescent="0.35">
      <c r="B914" s="201"/>
      <c r="C914" s="61"/>
      <c r="D914" s="201"/>
      <c r="E914" s="61"/>
      <c r="F914" s="123"/>
      <c r="G914" s="61"/>
      <c r="H914" s="123"/>
      <c r="I914" s="61"/>
      <c r="J914" s="201"/>
      <c r="K914" s="61"/>
      <c r="L914" s="201"/>
      <c r="M914" s="61"/>
      <c r="N914" s="201"/>
      <c r="O914" s="61"/>
      <c r="P914" s="201"/>
      <c r="Q914" s="61"/>
      <c r="Y914" s="123"/>
      <c r="Z914" s="59"/>
    </row>
    <row r="915" spans="2:26" x14ac:dyDescent="0.35">
      <c r="B915" s="201"/>
      <c r="C915" s="61"/>
      <c r="D915" s="201"/>
      <c r="E915" s="61"/>
      <c r="F915" s="123"/>
      <c r="G915" s="61"/>
      <c r="H915" s="123"/>
      <c r="I915" s="61"/>
      <c r="J915" s="201"/>
      <c r="K915" s="61"/>
      <c r="L915" s="201"/>
      <c r="M915" s="61"/>
      <c r="N915" s="201"/>
      <c r="O915" s="61"/>
      <c r="P915" s="201"/>
      <c r="Q915" s="61"/>
      <c r="Y915" s="123"/>
      <c r="Z915" s="59"/>
    </row>
    <row r="916" spans="2:26" x14ac:dyDescent="0.35">
      <c r="B916" s="201"/>
      <c r="C916" s="61"/>
      <c r="D916" s="201"/>
      <c r="E916" s="61"/>
      <c r="F916" s="123"/>
      <c r="G916" s="61"/>
      <c r="H916" s="123"/>
      <c r="I916" s="61"/>
      <c r="J916" s="201"/>
      <c r="K916" s="61"/>
      <c r="L916" s="201"/>
      <c r="M916" s="61"/>
      <c r="N916" s="201"/>
      <c r="O916" s="61"/>
      <c r="P916" s="201"/>
      <c r="Q916" s="61"/>
      <c r="Y916" s="123"/>
      <c r="Z916" s="59"/>
    </row>
    <row r="917" spans="2:26" x14ac:dyDescent="0.35">
      <c r="B917" s="201"/>
      <c r="C917" s="61"/>
      <c r="D917" s="201"/>
      <c r="E917" s="61"/>
      <c r="F917" s="123"/>
      <c r="G917" s="61"/>
      <c r="H917" s="123"/>
      <c r="I917" s="61"/>
      <c r="J917" s="201"/>
      <c r="K917" s="61"/>
      <c r="L917" s="201"/>
      <c r="M917" s="61"/>
      <c r="N917" s="201"/>
      <c r="O917" s="61"/>
      <c r="P917" s="201"/>
      <c r="Q917" s="61"/>
      <c r="Y917" s="123"/>
      <c r="Z917" s="59"/>
    </row>
    <row r="918" spans="2:26" x14ac:dyDescent="0.35">
      <c r="B918" s="201"/>
      <c r="C918" s="61"/>
      <c r="D918" s="201"/>
      <c r="E918" s="61"/>
      <c r="F918" s="123"/>
      <c r="G918" s="61"/>
      <c r="H918" s="123"/>
      <c r="I918" s="61"/>
      <c r="J918" s="201"/>
      <c r="K918" s="61"/>
      <c r="L918" s="201"/>
      <c r="M918" s="61"/>
      <c r="N918" s="201"/>
      <c r="O918" s="61"/>
      <c r="P918" s="201"/>
      <c r="Q918" s="61"/>
      <c r="Y918" s="123"/>
      <c r="Z918" s="59"/>
    </row>
    <row r="919" spans="2:26" x14ac:dyDescent="0.35">
      <c r="B919" s="201"/>
      <c r="C919" s="61"/>
      <c r="D919" s="201"/>
      <c r="E919" s="61"/>
      <c r="F919" s="123"/>
      <c r="G919" s="61"/>
      <c r="H919" s="123"/>
      <c r="I919" s="61"/>
      <c r="J919" s="201"/>
      <c r="K919" s="61"/>
      <c r="L919" s="201"/>
      <c r="M919" s="61"/>
      <c r="N919" s="201"/>
      <c r="O919" s="61"/>
      <c r="P919" s="201"/>
      <c r="Q919" s="61"/>
      <c r="Y919" s="123"/>
      <c r="Z919" s="59"/>
    </row>
    <row r="920" spans="2:26" x14ac:dyDescent="0.35">
      <c r="B920" s="201"/>
      <c r="C920" s="61"/>
      <c r="D920" s="201"/>
      <c r="E920" s="61"/>
      <c r="F920" s="123"/>
      <c r="G920" s="61"/>
      <c r="H920" s="123"/>
      <c r="I920" s="61"/>
      <c r="J920" s="201"/>
      <c r="K920" s="61"/>
      <c r="L920" s="201"/>
      <c r="M920" s="61"/>
      <c r="N920" s="201"/>
      <c r="O920" s="61"/>
      <c r="P920" s="201"/>
      <c r="Q920" s="61"/>
      <c r="Y920" s="123"/>
      <c r="Z920" s="59"/>
    </row>
    <row r="921" spans="2:26" x14ac:dyDescent="0.35">
      <c r="B921" s="201"/>
      <c r="C921" s="61"/>
      <c r="D921" s="201"/>
      <c r="E921" s="61"/>
      <c r="F921" s="123"/>
      <c r="G921" s="61"/>
      <c r="H921" s="123"/>
      <c r="I921" s="61"/>
      <c r="J921" s="201"/>
      <c r="K921" s="61"/>
      <c r="L921" s="201"/>
      <c r="M921" s="61"/>
      <c r="N921" s="201"/>
      <c r="O921" s="61"/>
      <c r="P921" s="201"/>
      <c r="Q921" s="61"/>
      <c r="Y921" s="123"/>
      <c r="Z921" s="59"/>
    </row>
    <row r="922" spans="2:26" x14ac:dyDescent="0.35">
      <c r="B922" s="201"/>
      <c r="C922" s="61"/>
      <c r="D922" s="201"/>
      <c r="E922" s="61"/>
      <c r="F922" s="123"/>
      <c r="G922" s="61"/>
      <c r="H922" s="123"/>
      <c r="I922" s="61"/>
      <c r="J922" s="201"/>
      <c r="K922" s="61"/>
      <c r="L922" s="201"/>
      <c r="M922" s="61"/>
      <c r="N922" s="201"/>
      <c r="O922" s="61"/>
      <c r="P922" s="201"/>
      <c r="Q922" s="61"/>
      <c r="Y922" s="123"/>
      <c r="Z922" s="59"/>
    </row>
    <row r="923" spans="2:26" x14ac:dyDescent="0.35">
      <c r="B923" s="201"/>
      <c r="C923" s="61"/>
      <c r="D923" s="201"/>
      <c r="E923" s="61"/>
      <c r="F923" s="123"/>
      <c r="G923" s="61"/>
      <c r="H923" s="123"/>
      <c r="I923" s="61"/>
      <c r="J923" s="201"/>
      <c r="K923" s="61"/>
      <c r="L923" s="201"/>
      <c r="M923" s="61"/>
      <c r="N923" s="201"/>
      <c r="O923" s="61"/>
      <c r="P923" s="201"/>
      <c r="Q923" s="61"/>
      <c r="Y923" s="123"/>
      <c r="Z923" s="59"/>
    </row>
    <row r="924" spans="2:26" x14ac:dyDescent="0.35">
      <c r="B924" s="201"/>
      <c r="C924" s="61"/>
      <c r="D924" s="201"/>
      <c r="E924" s="61"/>
      <c r="F924" s="123"/>
      <c r="G924" s="61"/>
      <c r="H924" s="123"/>
      <c r="I924" s="61"/>
      <c r="J924" s="201"/>
      <c r="K924" s="61"/>
      <c r="L924" s="201"/>
      <c r="M924" s="61"/>
      <c r="N924" s="201"/>
      <c r="O924" s="61"/>
      <c r="P924" s="201"/>
      <c r="Q924" s="61"/>
      <c r="Y924" s="123"/>
      <c r="Z924" s="59"/>
    </row>
    <row r="925" spans="2:26" x14ac:dyDescent="0.35">
      <c r="B925" s="201"/>
      <c r="C925" s="61"/>
      <c r="D925" s="201"/>
      <c r="E925" s="61"/>
      <c r="F925" s="123"/>
      <c r="G925" s="61"/>
      <c r="H925" s="123"/>
      <c r="I925" s="61"/>
      <c r="J925" s="201"/>
      <c r="K925" s="61"/>
      <c r="L925" s="201"/>
      <c r="M925" s="61"/>
      <c r="N925" s="201"/>
      <c r="O925" s="61"/>
      <c r="P925" s="201"/>
      <c r="Q925" s="61"/>
      <c r="Y925" s="123"/>
      <c r="Z925" s="59"/>
    </row>
    <row r="926" spans="2:26" x14ac:dyDescent="0.35">
      <c r="B926" s="201"/>
      <c r="C926" s="61"/>
      <c r="D926" s="201"/>
      <c r="E926" s="61"/>
      <c r="F926" s="123"/>
      <c r="G926" s="61"/>
      <c r="H926" s="123"/>
      <c r="I926" s="61"/>
      <c r="J926" s="201"/>
      <c r="K926" s="61"/>
      <c r="L926" s="201"/>
      <c r="M926" s="61"/>
      <c r="N926" s="201"/>
      <c r="O926" s="61"/>
      <c r="P926" s="201"/>
      <c r="Q926" s="61"/>
      <c r="Y926" s="123"/>
      <c r="Z926" s="59"/>
    </row>
    <row r="927" spans="2:26" x14ac:dyDescent="0.35">
      <c r="B927" s="201"/>
      <c r="C927" s="61"/>
      <c r="D927" s="201"/>
      <c r="E927" s="61"/>
      <c r="F927" s="123"/>
      <c r="G927" s="61"/>
      <c r="H927" s="123"/>
      <c r="I927" s="61"/>
      <c r="J927" s="201"/>
      <c r="K927" s="61"/>
      <c r="L927" s="201"/>
      <c r="M927" s="61"/>
      <c r="N927" s="201"/>
      <c r="O927" s="61"/>
      <c r="P927" s="201"/>
      <c r="Q927" s="61"/>
      <c r="Y927" s="123"/>
      <c r="Z927" s="59"/>
    </row>
    <row r="928" spans="2:26" x14ac:dyDescent="0.35">
      <c r="B928" s="201"/>
      <c r="C928" s="61"/>
      <c r="D928" s="201"/>
      <c r="E928" s="61"/>
      <c r="F928" s="123"/>
      <c r="G928" s="61"/>
      <c r="H928" s="123"/>
      <c r="I928" s="61"/>
      <c r="J928" s="201"/>
      <c r="K928" s="61"/>
      <c r="L928" s="201"/>
      <c r="M928" s="61"/>
      <c r="N928" s="201"/>
      <c r="O928" s="61"/>
      <c r="P928" s="201"/>
      <c r="Q928" s="61"/>
      <c r="Y928" s="123"/>
      <c r="Z928" s="59"/>
    </row>
    <row r="929" spans="2:26" x14ac:dyDescent="0.35">
      <c r="B929" s="201"/>
      <c r="C929" s="61"/>
      <c r="D929" s="201"/>
      <c r="E929" s="61"/>
      <c r="F929" s="123"/>
      <c r="G929" s="61"/>
      <c r="H929" s="123"/>
      <c r="I929" s="61"/>
      <c r="J929" s="201"/>
      <c r="K929" s="61"/>
      <c r="L929" s="201"/>
      <c r="M929" s="61"/>
      <c r="N929" s="201"/>
      <c r="O929" s="61"/>
      <c r="P929" s="201"/>
      <c r="Q929" s="61"/>
      <c r="Y929" s="123"/>
      <c r="Z929" s="59"/>
    </row>
    <row r="930" spans="2:26" x14ac:dyDescent="0.35">
      <c r="B930" s="201"/>
      <c r="C930" s="61"/>
      <c r="D930" s="201"/>
      <c r="E930" s="61"/>
      <c r="F930" s="123"/>
      <c r="G930" s="61"/>
      <c r="H930" s="123"/>
      <c r="I930" s="61"/>
      <c r="J930" s="201"/>
      <c r="K930" s="61"/>
      <c r="L930" s="201"/>
      <c r="M930" s="61"/>
      <c r="N930" s="201"/>
      <c r="O930" s="61"/>
      <c r="P930" s="201"/>
      <c r="Q930" s="61"/>
      <c r="Y930" s="123"/>
      <c r="Z930" s="59"/>
    </row>
    <row r="931" spans="2:26" x14ac:dyDescent="0.35">
      <c r="B931" s="201"/>
      <c r="C931" s="61"/>
      <c r="D931" s="201"/>
      <c r="E931" s="61"/>
      <c r="F931" s="123"/>
      <c r="G931" s="61"/>
      <c r="H931" s="123"/>
      <c r="I931" s="61"/>
      <c r="J931" s="201"/>
      <c r="K931" s="61"/>
      <c r="L931" s="201"/>
      <c r="M931" s="61"/>
      <c r="N931" s="201"/>
      <c r="O931" s="61"/>
      <c r="P931" s="201"/>
      <c r="Q931" s="61"/>
      <c r="Y931" s="123"/>
      <c r="Z931" s="59"/>
    </row>
    <row r="932" spans="2:26" x14ac:dyDescent="0.35">
      <c r="B932" s="201"/>
      <c r="C932" s="61"/>
      <c r="D932" s="201"/>
      <c r="E932" s="61"/>
      <c r="F932" s="123"/>
      <c r="G932" s="61"/>
      <c r="H932" s="123"/>
      <c r="I932" s="61"/>
      <c r="J932" s="201"/>
      <c r="K932" s="61"/>
      <c r="L932" s="201"/>
      <c r="M932" s="61"/>
      <c r="N932" s="201"/>
      <c r="O932" s="61"/>
      <c r="P932" s="201"/>
      <c r="Q932" s="61"/>
      <c r="Y932" s="123"/>
      <c r="Z932" s="59"/>
    </row>
    <row r="933" spans="2:26" x14ac:dyDescent="0.35">
      <c r="B933" s="201"/>
      <c r="C933" s="61"/>
      <c r="D933" s="201"/>
      <c r="E933" s="61"/>
      <c r="F933" s="123"/>
      <c r="G933" s="61"/>
      <c r="H933" s="123"/>
      <c r="I933" s="61"/>
      <c r="J933" s="201"/>
      <c r="K933" s="61"/>
      <c r="L933" s="201"/>
      <c r="M933" s="61"/>
      <c r="N933" s="201"/>
      <c r="O933" s="61"/>
      <c r="P933" s="201"/>
      <c r="Q933" s="61"/>
      <c r="Y933" s="123"/>
      <c r="Z933" s="59"/>
    </row>
    <row r="934" spans="2:26" x14ac:dyDescent="0.35">
      <c r="B934" s="201"/>
      <c r="C934" s="61"/>
      <c r="D934" s="201"/>
      <c r="E934" s="61"/>
      <c r="F934" s="123"/>
      <c r="G934" s="61"/>
      <c r="H934" s="123"/>
      <c r="I934" s="61"/>
      <c r="J934" s="201"/>
      <c r="K934" s="61"/>
      <c r="L934" s="201"/>
      <c r="M934" s="61"/>
      <c r="N934" s="201"/>
      <c r="O934" s="61"/>
      <c r="P934" s="201"/>
      <c r="Q934" s="61"/>
      <c r="Y934" s="123"/>
      <c r="Z934" s="59"/>
    </row>
    <row r="935" spans="2:26" x14ac:dyDescent="0.35">
      <c r="B935" s="201"/>
      <c r="C935" s="61"/>
      <c r="D935" s="201"/>
      <c r="E935" s="61"/>
      <c r="F935" s="123"/>
      <c r="G935" s="61"/>
      <c r="H935" s="123"/>
      <c r="I935" s="61"/>
      <c r="J935" s="201"/>
      <c r="K935" s="61"/>
      <c r="L935" s="201"/>
      <c r="M935" s="61"/>
      <c r="N935" s="201"/>
      <c r="O935" s="61"/>
      <c r="P935" s="201"/>
      <c r="Q935" s="61"/>
      <c r="Y935" s="123"/>
      <c r="Z935" s="59"/>
    </row>
    <row r="936" spans="2:26" x14ac:dyDescent="0.35">
      <c r="B936" s="201"/>
      <c r="C936" s="61"/>
      <c r="D936" s="201"/>
      <c r="E936" s="61"/>
      <c r="F936" s="123"/>
      <c r="G936" s="61"/>
      <c r="H936" s="123"/>
      <c r="I936" s="61"/>
      <c r="J936" s="201"/>
      <c r="K936" s="61"/>
      <c r="L936" s="201"/>
      <c r="M936" s="61"/>
      <c r="N936" s="201"/>
      <c r="O936" s="61"/>
      <c r="P936" s="201"/>
      <c r="Q936" s="61"/>
      <c r="Y936" s="123"/>
      <c r="Z936" s="59"/>
    </row>
    <row r="937" spans="2:26" x14ac:dyDescent="0.35">
      <c r="B937" s="201"/>
      <c r="C937" s="61"/>
      <c r="D937" s="201"/>
      <c r="E937" s="61"/>
      <c r="F937" s="123"/>
      <c r="G937" s="61"/>
      <c r="H937" s="123"/>
      <c r="I937" s="61"/>
      <c r="J937" s="201"/>
      <c r="K937" s="61"/>
      <c r="L937" s="201"/>
      <c r="M937" s="61"/>
      <c r="N937" s="201"/>
      <c r="O937" s="61"/>
      <c r="P937" s="201"/>
      <c r="Q937" s="61"/>
      <c r="Y937" s="123"/>
      <c r="Z937" s="59"/>
    </row>
    <row r="938" spans="2:26" x14ac:dyDescent="0.35">
      <c r="B938" s="201"/>
      <c r="C938" s="61"/>
      <c r="D938" s="201"/>
      <c r="E938" s="61"/>
      <c r="F938" s="123"/>
      <c r="G938" s="61"/>
      <c r="H938" s="123"/>
      <c r="I938" s="61"/>
      <c r="J938" s="201"/>
      <c r="K938" s="61"/>
      <c r="L938" s="201"/>
      <c r="M938" s="61"/>
      <c r="N938" s="201"/>
      <c r="O938" s="61"/>
      <c r="P938" s="201"/>
      <c r="Q938" s="61"/>
      <c r="Y938" s="123"/>
      <c r="Z938" s="59"/>
    </row>
    <row r="939" spans="2:26" x14ac:dyDescent="0.35">
      <c r="B939" s="201"/>
      <c r="C939" s="61"/>
      <c r="D939" s="201"/>
      <c r="E939" s="61"/>
      <c r="F939" s="123"/>
      <c r="G939" s="61"/>
      <c r="H939" s="123"/>
      <c r="I939" s="61"/>
      <c r="J939" s="201"/>
      <c r="K939" s="61"/>
      <c r="L939" s="201"/>
      <c r="M939" s="61"/>
      <c r="N939" s="201"/>
      <c r="O939" s="61"/>
      <c r="P939" s="201"/>
      <c r="Q939" s="61"/>
      <c r="Y939" s="123"/>
      <c r="Z939" s="59"/>
    </row>
    <row r="940" spans="2:26" x14ac:dyDescent="0.35">
      <c r="B940" s="201"/>
      <c r="C940" s="61"/>
      <c r="D940" s="201"/>
      <c r="E940" s="61"/>
      <c r="F940" s="123"/>
      <c r="G940" s="61"/>
      <c r="H940" s="123"/>
      <c r="I940" s="61"/>
      <c r="J940" s="201"/>
      <c r="K940" s="61"/>
      <c r="L940" s="201"/>
      <c r="M940" s="61"/>
      <c r="N940" s="201"/>
      <c r="O940" s="61"/>
      <c r="P940" s="201"/>
      <c r="Q940" s="61"/>
      <c r="Y940" s="123"/>
      <c r="Z940" s="59"/>
    </row>
    <row r="941" spans="2:26" x14ac:dyDescent="0.35">
      <c r="B941" s="201"/>
      <c r="C941" s="61"/>
      <c r="D941" s="201"/>
      <c r="E941" s="61"/>
      <c r="F941" s="123"/>
      <c r="G941" s="61"/>
      <c r="H941" s="123"/>
      <c r="I941" s="61"/>
      <c r="J941" s="201"/>
      <c r="K941" s="61"/>
      <c r="L941" s="201"/>
      <c r="M941" s="61"/>
      <c r="N941" s="201"/>
      <c r="O941" s="61"/>
      <c r="P941" s="201"/>
      <c r="Q941" s="61"/>
      <c r="Y941" s="123"/>
      <c r="Z941" s="59"/>
    </row>
    <row r="942" spans="2:26" x14ac:dyDescent="0.35">
      <c r="B942" s="201"/>
      <c r="C942" s="61"/>
      <c r="D942" s="201"/>
      <c r="E942" s="61"/>
      <c r="F942" s="123"/>
      <c r="G942" s="61"/>
      <c r="H942" s="123"/>
      <c r="I942" s="61"/>
      <c r="J942" s="201"/>
      <c r="K942" s="61"/>
      <c r="L942" s="201"/>
      <c r="M942" s="61"/>
      <c r="N942" s="201"/>
      <c r="O942" s="61"/>
      <c r="P942" s="201"/>
      <c r="Q942" s="61"/>
      <c r="Y942" s="123"/>
      <c r="Z942" s="59"/>
    </row>
    <row r="943" spans="2:26" x14ac:dyDescent="0.35">
      <c r="B943" s="201"/>
      <c r="C943" s="61"/>
      <c r="D943" s="201"/>
      <c r="E943" s="61"/>
      <c r="F943" s="123"/>
      <c r="G943" s="61"/>
      <c r="H943" s="123"/>
      <c r="I943" s="61"/>
      <c r="J943" s="201"/>
      <c r="K943" s="61"/>
      <c r="L943" s="201"/>
      <c r="M943" s="61"/>
      <c r="N943" s="201"/>
      <c r="O943" s="61"/>
      <c r="P943" s="201"/>
      <c r="Q943" s="61"/>
      <c r="Y943" s="123"/>
      <c r="Z943" s="59"/>
    </row>
    <row r="944" spans="2:26" x14ac:dyDescent="0.35">
      <c r="B944" s="201"/>
      <c r="C944" s="61"/>
      <c r="D944" s="201"/>
      <c r="E944" s="61"/>
      <c r="F944" s="123"/>
      <c r="G944" s="61"/>
      <c r="H944" s="123"/>
      <c r="I944" s="61"/>
      <c r="J944" s="201"/>
      <c r="K944" s="61"/>
      <c r="L944" s="201"/>
      <c r="M944" s="61"/>
      <c r="N944" s="201"/>
      <c r="O944" s="61"/>
      <c r="P944" s="201"/>
      <c r="Q944" s="61"/>
      <c r="Y944" s="123"/>
      <c r="Z944" s="59"/>
    </row>
    <row r="945" spans="2:26" x14ac:dyDescent="0.35">
      <c r="B945" s="201"/>
      <c r="C945" s="61"/>
      <c r="D945" s="201"/>
      <c r="E945" s="61"/>
      <c r="F945" s="123"/>
      <c r="G945" s="61"/>
      <c r="H945" s="123"/>
      <c r="I945" s="61"/>
      <c r="J945" s="201"/>
      <c r="K945" s="61"/>
      <c r="L945" s="201"/>
      <c r="M945" s="61"/>
      <c r="N945" s="201"/>
      <c r="O945" s="61"/>
      <c r="P945" s="201"/>
      <c r="Q945" s="61"/>
      <c r="Y945" s="123"/>
      <c r="Z945" s="59"/>
    </row>
    <row r="946" spans="2:26" x14ac:dyDescent="0.35">
      <c r="B946" s="201"/>
      <c r="C946" s="61"/>
      <c r="D946" s="201"/>
      <c r="E946" s="61"/>
      <c r="F946" s="123"/>
      <c r="G946" s="61"/>
      <c r="H946" s="123"/>
      <c r="I946" s="61"/>
      <c r="J946" s="201"/>
      <c r="K946" s="61"/>
      <c r="L946" s="201"/>
      <c r="M946" s="61"/>
      <c r="N946" s="201"/>
      <c r="O946" s="61"/>
      <c r="P946" s="201"/>
      <c r="Q946" s="61"/>
      <c r="Y946" s="123"/>
      <c r="Z946" s="59"/>
    </row>
    <row r="947" spans="2:26" x14ac:dyDescent="0.35">
      <c r="B947" s="201"/>
      <c r="C947" s="61"/>
      <c r="D947" s="201"/>
      <c r="E947" s="61"/>
      <c r="F947" s="123"/>
      <c r="G947" s="61"/>
      <c r="H947" s="123"/>
      <c r="I947" s="61"/>
      <c r="J947" s="201"/>
      <c r="K947" s="61"/>
      <c r="L947" s="201"/>
      <c r="M947" s="61"/>
      <c r="N947" s="201"/>
      <c r="O947" s="61"/>
      <c r="P947" s="201"/>
      <c r="Q947" s="61"/>
      <c r="Y947" s="123"/>
      <c r="Z947" s="59"/>
    </row>
    <row r="948" spans="2:26" x14ac:dyDescent="0.35">
      <c r="B948" s="201"/>
      <c r="C948" s="61"/>
      <c r="D948" s="201"/>
      <c r="E948" s="61"/>
      <c r="F948" s="123"/>
      <c r="G948" s="61"/>
      <c r="H948" s="123"/>
      <c r="I948" s="61"/>
      <c r="J948" s="201"/>
      <c r="K948" s="61"/>
      <c r="L948" s="201"/>
      <c r="M948" s="61"/>
      <c r="N948" s="201"/>
      <c r="O948" s="61"/>
      <c r="P948" s="201"/>
      <c r="Q948" s="61"/>
      <c r="Y948" s="123"/>
      <c r="Z948" s="59"/>
    </row>
    <row r="949" spans="2:26" x14ac:dyDescent="0.35">
      <c r="B949" s="201"/>
      <c r="C949" s="61"/>
      <c r="D949" s="201"/>
      <c r="E949" s="61"/>
      <c r="F949" s="123"/>
      <c r="G949" s="61"/>
      <c r="H949" s="123"/>
      <c r="I949" s="61"/>
      <c r="J949" s="201"/>
      <c r="K949" s="61"/>
      <c r="L949" s="201"/>
      <c r="M949" s="61"/>
      <c r="N949" s="201"/>
      <c r="O949" s="61"/>
      <c r="P949" s="201"/>
      <c r="Q949" s="61"/>
      <c r="Y949" s="123"/>
      <c r="Z949" s="59"/>
    </row>
    <row r="950" spans="2:26" x14ac:dyDescent="0.35">
      <c r="B950" s="201"/>
      <c r="C950" s="61"/>
      <c r="D950" s="201"/>
      <c r="E950" s="61"/>
      <c r="F950" s="123"/>
      <c r="G950" s="61"/>
      <c r="H950" s="123"/>
      <c r="I950" s="61"/>
      <c r="J950" s="201"/>
      <c r="K950" s="61"/>
      <c r="L950" s="201"/>
      <c r="M950" s="61"/>
      <c r="N950" s="201"/>
      <c r="O950" s="61"/>
      <c r="P950" s="201"/>
      <c r="Q950" s="61"/>
      <c r="Y950" s="123"/>
      <c r="Z950" s="59"/>
    </row>
    <row r="951" spans="2:26" x14ac:dyDescent="0.35">
      <c r="B951" s="201"/>
      <c r="C951" s="61"/>
      <c r="D951" s="201"/>
      <c r="E951" s="61"/>
      <c r="F951" s="123"/>
      <c r="G951" s="61"/>
      <c r="H951" s="123"/>
      <c r="I951" s="61"/>
      <c r="J951" s="201"/>
      <c r="K951" s="61"/>
      <c r="L951" s="201"/>
      <c r="M951" s="61"/>
      <c r="N951" s="201"/>
      <c r="O951" s="61"/>
      <c r="P951" s="201"/>
      <c r="Q951" s="61"/>
      <c r="Y951" s="123"/>
      <c r="Z951" s="59"/>
    </row>
    <row r="952" spans="2:26" x14ac:dyDescent="0.35">
      <c r="B952" s="201"/>
      <c r="C952" s="61"/>
      <c r="D952" s="201"/>
      <c r="E952" s="61"/>
      <c r="F952" s="123"/>
      <c r="G952" s="61"/>
      <c r="H952" s="123"/>
      <c r="I952" s="61"/>
      <c r="J952" s="201"/>
      <c r="K952" s="61"/>
      <c r="L952" s="201"/>
      <c r="M952" s="61"/>
      <c r="N952" s="201"/>
      <c r="O952" s="61"/>
      <c r="P952" s="201"/>
      <c r="Q952" s="61"/>
      <c r="Y952" s="123"/>
      <c r="Z952" s="59"/>
    </row>
    <row r="953" spans="2:26" x14ac:dyDescent="0.35">
      <c r="B953" s="201"/>
      <c r="C953" s="61"/>
      <c r="D953" s="201"/>
      <c r="E953" s="61"/>
      <c r="F953" s="123"/>
      <c r="G953" s="61"/>
      <c r="H953" s="123"/>
      <c r="I953" s="61"/>
      <c r="J953" s="201"/>
      <c r="K953" s="61"/>
      <c r="L953" s="201"/>
      <c r="M953" s="61"/>
      <c r="N953" s="201"/>
      <c r="O953" s="61"/>
      <c r="P953" s="201"/>
      <c r="Q953" s="61"/>
      <c r="Y953" s="123"/>
      <c r="Z953" s="59"/>
    </row>
    <row r="954" spans="2:26" x14ac:dyDescent="0.35">
      <c r="B954" s="201"/>
      <c r="C954" s="61"/>
      <c r="D954" s="201"/>
      <c r="E954" s="61"/>
      <c r="F954" s="123"/>
      <c r="G954" s="61"/>
      <c r="H954" s="123"/>
      <c r="I954" s="61"/>
      <c r="J954" s="201"/>
      <c r="K954" s="61"/>
      <c r="L954" s="201"/>
      <c r="M954" s="61"/>
      <c r="N954" s="201"/>
      <c r="O954" s="61"/>
      <c r="P954" s="201"/>
      <c r="Q954" s="61"/>
      <c r="Y954" s="123"/>
      <c r="Z954" s="59"/>
    </row>
    <row r="955" spans="2:26" x14ac:dyDescent="0.35">
      <c r="B955" s="201"/>
      <c r="C955" s="61"/>
      <c r="D955" s="201"/>
      <c r="E955" s="61"/>
      <c r="F955" s="123"/>
      <c r="G955" s="61"/>
      <c r="H955" s="123"/>
      <c r="I955" s="61"/>
      <c r="J955" s="201"/>
      <c r="K955" s="61"/>
      <c r="L955" s="201"/>
      <c r="M955" s="61"/>
      <c r="N955" s="201"/>
      <c r="O955" s="61"/>
      <c r="P955" s="201"/>
      <c r="Q955" s="61"/>
      <c r="Y955" s="123"/>
      <c r="Z955" s="59"/>
    </row>
    <row r="956" spans="2:26" x14ac:dyDescent="0.35">
      <c r="B956" s="201"/>
      <c r="C956" s="61"/>
      <c r="D956" s="201"/>
      <c r="E956" s="61"/>
      <c r="F956" s="123"/>
      <c r="G956" s="61"/>
      <c r="H956" s="123"/>
      <c r="I956" s="61"/>
      <c r="J956" s="201"/>
      <c r="K956" s="61"/>
      <c r="L956" s="201"/>
      <c r="M956" s="61"/>
      <c r="N956" s="201"/>
      <c r="O956" s="61"/>
      <c r="P956" s="201"/>
      <c r="Q956" s="61"/>
      <c r="Y956" s="123"/>
      <c r="Z956" s="59"/>
    </row>
    <row r="957" spans="2:26" x14ac:dyDescent="0.35">
      <c r="B957" s="201"/>
      <c r="C957" s="61"/>
      <c r="D957" s="201"/>
      <c r="E957" s="61"/>
      <c r="F957" s="123"/>
      <c r="G957" s="61"/>
      <c r="H957" s="123"/>
      <c r="I957" s="61"/>
      <c r="J957" s="201"/>
      <c r="K957" s="61"/>
      <c r="L957" s="201"/>
      <c r="M957" s="61"/>
      <c r="N957" s="201"/>
      <c r="O957" s="61"/>
      <c r="P957" s="201"/>
      <c r="Q957" s="61"/>
      <c r="Y957" s="123"/>
      <c r="Z957" s="59"/>
    </row>
    <row r="958" spans="2:26" x14ac:dyDescent="0.35">
      <c r="B958" s="201"/>
      <c r="C958" s="61"/>
      <c r="D958" s="201"/>
      <c r="E958" s="61"/>
      <c r="F958" s="123"/>
      <c r="G958" s="61"/>
      <c r="H958" s="123"/>
      <c r="I958" s="61"/>
      <c r="J958" s="201"/>
      <c r="K958" s="61"/>
      <c r="L958" s="201"/>
      <c r="M958" s="61"/>
      <c r="N958" s="201"/>
      <c r="O958" s="61"/>
      <c r="P958" s="201"/>
      <c r="Q958" s="61"/>
      <c r="Y958" s="123"/>
      <c r="Z958" s="59"/>
    </row>
    <row r="959" spans="2:26" x14ac:dyDescent="0.35">
      <c r="B959" s="201"/>
      <c r="C959" s="61"/>
      <c r="D959" s="201"/>
      <c r="E959" s="61"/>
      <c r="F959" s="123"/>
      <c r="G959" s="61"/>
      <c r="H959" s="123"/>
      <c r="I959" s="61"/>
      <c r="J959" s="201"/>
      <c r="K959" s="61"/>
      <c r="L959" s="201"/>
      <c r="M959" s="61"/>
      <c r="N959" s="201"/>
      <c r="O959" s="61"/>
      <c r="P959" s="201"/>
      <c r="Q959" s="61"/>
      <c r="Y959" s="123"/>
      <c r="Z959" s="59"/>
    </row>
    <row r="960" spans="2:26" x14ac:dyDescent="0.35">
      <c r="B960" s="201"/>
      <c r="C960" s="61"/>
      <c r="D960" s="201"/>
      <c r="E960" s="61"/>
      <c r="F960" s="123"/>
      <c r="G960" s="61"/>
      <c r="H960" s="123"/>
      <c r="I960" s="61"/>
      <c r="J960" s="201"/>
      <c r="K960" s="61"/>
      <c r="L960" s="201"/>
      <c r="M960" s="61"/>
      <c r="N960" s="201"/>
      <c r="O960" s="61"/>
      <c r="P960" s="201"/>
      <c r="Q960" s="61"/>
      <c r="Y960" s="123"/>
      <c r="Z960" s="59"/>
    </row>
    <row r="961" spans="2:26" x14ac:dyDescent="0.35">
      <c r="B961" s="201"/>
      <c r="C961" s="61"/>
      <c r="D961" s="201"/>
      <c r="E961" s="61"/>
      <c r="F961" s="123"/>
      <c r="G961" s="61"/>
      <c r="H961" s="123"/>
      <c r="I961" s="61"/>
      <c r="J961" s="201"/>
      <c r="K961" s="61"/>
      <c r="L961" s="201"/>
      <c r="M961" s="61"/>
      <c r="N961" s="201"/>
      <c r="O961" s="61"/>
      <c r="P961" s="201"/>
      <c r="Q961" s="61"/>
      <c r="Y961" s="123"/>
      <c r="Z961" s="59"/>
    </row>
    <row r="962" spans="2:26" x14ac:dyDescent="0.35">
      <c r="B962" s="201"/>
      <c r="C962" s="61"/>
      <c r="D962" s="201"/>
      <c r="E962" s="61"/>
      <c r="F962" s="123"/>
      <c r="G962" s="61"/>
      <c r="H962" s="123"/>
      <c r="I962" s="61"/>
      <c r="J962" s="201"/>
      <c r="K962" s="61"/>
      <c r="L962" s="201"/>
      <c r="M962" s="61"/>
      <c r="N962" s="201"/>
      <c r="O962" s="61"/>
      <c r="P962" s="201"/>
      <c r="Q962" s="61"/>
      <c r="Y962" s="123"/>
      <c r="Z962" s="59"/>
    </row>
    <row r="963" spans="2:26" x14ac:dyDescent="0.35">
      <c r="B963" s="201"/>
      <c r="C963" s="61"/>
      <c r="D963" s="201"/>
      <c r="E963" s="61"/>
      <c r="F963" s="123"/>
      <c r="G963" s="61"/>
      <c r="H963" s="123"/>
      <c r="I963" s="61"/>
      <c r="J963" s="201"/>
      <c r="K963" s="61"/>
      <c r="L963" s="201"/>
      <c r="M963" s="61"/>
      <c r="N963" s="201"/>
      <c r="O963" s="61"/>
      <c r="P963" s="201"/>
      <c r="Q963" s="61"/>
      <c r="Y963" s="123"/>
      <c r="Z963" s="59"/>
    </row>
    <row r="964" spans="2:26" x14ac:dyDescent="0.35">
      <c r="B964" s="201"/>
      <c r="C964" s="61"/>
      <c r="D964" s="201"/>
      <c r="E964" s="61"/>
      <c r="F964" s="123"/>
      <c r="G964" s="61"/>
      <c r="H964" s="123"/>
      <c r="I964" s="61"/>
      <c r="J964" s="201"/>
      <c r="K964" s="61"/>
      <c r="L964" s="201"/>
      <c r="M964" s="61"/>
      <c r="N964" s="201"/>
      <c r="O964" s="61"/>
      <c r="P964" s="201"/>
      <c r="Q964" s="61"/>
      <c r="Y964" s="123"/>
      <c r="Z964" s="59"/>
    </row>
    <row r="965" spans="2:26" x14ac:dyDescent="0.35">
      <c r="B965" s="201"/>
      <c r="C965" s="61"/>
      <c r="D965" s="201"/>
      <c r="E965" s="61"/>
      <c r="F965" s="123"/>
      <c r="G965" s="61"/>
      <c r="H965" s="123"/>
      <c r="I965" s="61"/>
      <c r="J965" s="201"/>
      <c r="K965" s="61"/>
      <c r="L965" s="201"/>
      <c r="M965" s="61"/>
      <c r="N965" s="201"/>
      <c r="O965" s="61"/>
      <c r="P965" s="201"/>
      <c r="Q965" s="61"/>
      <c r="Y965" s="123"/>
      <c r="Z965" s="59"/>
    </row>
    <row r="966" spans="2:26" x14ac:dyDescent="0.35">
      <c r="B966" s="201"/>
      <c r="C966" s="61"/>
      <c r="D966" s="201"/>
      <c r="E966" s="61"/>
      <c r="F966" s="123"/>
      <c r="G966" s="61"/>
      <c r="H966" s="123"/>
      <c r="I966" s="61"/>
      <c r="J966" s="201"/>
      <c r="K966" s="61"/>
      <c r="L966" s="201"/>
      <c r="M966" s="61"/>
      <c r="N966" s="201"/>
      <c r="O966" s="61"/>
      <c r="P966" s="201"/>
      <c r="Q966" s="61"/>
      <c r="Y966" s="123"/>
      <c r="Z966" s="59"/>
    </row>
    <row r="967" spans="2:26" x14ac:dyDescent="0.35">
      <c r="B967" s="201"/>
      <c r="C967" s="61"/>
      <c r="D967" s="201"/>
      <c r="E967" s="61"/>
      <c r="F967" s="123"/>
      <c r="G967" s="61"/>
      <c r="H967" s="123"/>
      <c r="I967" s="61"/>
      <c r="J967" s="201"/>
      <c r="K967" s="61"/>
      <c r="L967" s="201"/>
      <c r="M967" s="61"/>
      <c r="N967" s="201"/>
      <c r="O967" s="61"/>
      <c r="P967" s="201"/>
      <c r="Q967" s="61"/>
      <c r="Y967" s="123"/>
      <c r="Z967" s="59"/>
    </row>
    <row r="968" spans="2:26" x14ac:dyDescent="0.35">
      <c r="B968" s="201"/>
      <c r="C968" s="61"/>
      <c r="D968" s="201"/>
      <c r="E968" s="61"/>
      <c r="F968" s="123"/>
      <c r="G968" s="61"/>
      <c r="H968" s="123"/>
      <c r="I968" s="61"/>
      <c r="J968" s="201"/>
      <c r="K968" s="61"/>
      <c r="L968" s="201"/>
      <c r="M968" s="61"/>
      <c r="N968" s="201"/>
      <c r="O968" s="61"/>
      <c r="P968" s="201"/>
      <c r="Q968" s="61"/>
      <c r="Y968" s="123"/>
      <c r="Z968" s="59"/>
    </row>
    <row r="969" spans="2:26" x14ac:dyDescent="0.35">
      <c r="B969" s="201"/>
      <c r="C969" s="61"/>
      <c r="D969" s="201"/>
      <c r="E969" s="61"/>
      <c r="F969" s="123"/>
      <c r="G969" s="61"/>
      <c r="H969" s="123"/>
      <c r="I969" s="61"/>
      <c r="J969" s="201"/>
      <c r="K969" s="61"/>
      <c r="L969" s="201"/>
      <c r="M969" s="61"/>
      <c r="N969" s="201"/>
      <c r="O969" s="61"/>
      <c r="P969" s="201"/>
      <c r="Q969" s="61"/>
      <c r="Y969" s="123"/>
      <c r="Z969" s="59"/>
    </row>
    <row r="970" spans="2:26" x14ac:dyDescent="0.35">
      <c r="B970" s="201"/>
      <c r="C970" s="61"/>
      <c r="D970" s="201"/>
      <c r="E970" s="61"/>
      <c r="F970" s="123"/>
      <c r="G970" s="61"/>
      <c r="H970" s="123"/>
      <c r="I970" s="61"/>
      <c r="J970" s="201"/>
      <c r="K970" s="61"/>
      <c r="L970" s="201"/>
      <c r="M970" s="61"/>
      <c r="N970" s="201"/>
      <c r="O970" s="61"/>
      <c r="P970" s="201"/>
      <c r="Q970" s="61"/>
      <c r="Y970" s="123"/>
      <c r="Z970" s="59"/>
    </row>
    <row r="971" spans="2:26" x14ac:dyDescent="0.35">
      <c r="B971" s="201"/>
      <c r="C971" s="61"/>
      <c r="D971" s="201"/>
      <c r="E971" s="61"/>
      <c r="F971" s="123"/>
      <c r="G971" s="61"/>
      <c r="H971" s="123"/>
      <c r="I971" s="61"/>
      <c r="J971" s="201"/>
      <c r="K971" s="61"/>
      <c r="L971" s="201"/>
      <c r="M971" s="61"/>
      <c r="N971" s="201"/>
      <c r="O971" s="61"/>
      <c r="P971" s="201"/>
      <c r="Q971" s="61"/>
      <c r="Y971" s="123"/>
      <c r="Z971" s="59"/>
    </row>
    <row r="972" spans="2:26" x14ac:dyDescent="0.35">
      <c r="B972" s="201"/>
      <c r="C972" s="61"/>
      <c r="D972" s="201"/>
      <c r="E972" s="61"/>
      <c r="F972" s="123"/>
      <c r="G972" s="61"/>
      <c r="H972" s="123"/>
      <c r="I972" s="61"/>
      <c r="J972" s="201"/>
      <c r="K972" s="61"/>
      <c r="L972" s="201"/>
      <c r="M972" s="61"/>
      <c r="N972" s="201"/>
      <c r="O972" s="61"/>
      <c r="P972" s="201"/>
      <c r="Q972" s="61"/>
      <c r="Y972" s="123"/>
      <c r="Z972" s="59"/>
    </row>
    <row r="973" spans="2:26" x14ac:dyDescent="0.35">
      <c r="B973" s="201"/>
      <c r="C973" s="61"/>
      <c r="D973" s="201"/>
      <c r="E973" s="61"/>
      <c r="F973" s="123"/>
      <c r="G973" s="61"/>
      <c r="H973" s="123"/>
      <c r="I973" s="61"/>
      <c r="J973" s="201"/>
      <c r="K973" s="61"/>
      <c r="L973" s="201"/>
      <c r="M973" s="61"/>
      <c r="N973" s="201"/>
      <c r="O973" s="61"/>
      <c r="P973" s="201"/>
      <c r="Q973" s="61"/>
      <c r="Y973" s="123"/>
      <c r="Z973" s="59"/>
    </row>
    <row r="974" spans="2:26" x14ac:dyDescent="0.35">
      <c r="B974" s="201"/>
      <c r="C974" s="61"/>
      <c r="D974" s="201"/>
      <c r="E974" s="61"/>
      <c r="F974" s="123"/>
      <c r="G974" s="61"/>
      <c r="H974" s="123"/>
      <c r="I974" s="61"/>
      <c r="J974" s="201"/>
      <c r="K974" s="61"/>
      <c r="L974" s="201"/>
      <c r="M974" s="61"/>
      <c r="N974" s="201"/>
      <c r="O974" s="61"/>
      <c r="P974" s="201"/>
      <c r="Q974" s="61"/>
      <c r="Y974" s="123"/>
      <c r="Z974" s="59"/>
    </row>
    <row r="975" spans="2:26" x14ac:dyDescent="0.35">
      <c r="B975" s="201"/>
      <c r="C975" s="61"/>
      <c r="D975" s="201"/>
      <c r="E975" s="61"/>
      <c r="F975" s="123"/>
      <c r="G975" s="61"/>
      <c r="H975" s="123"/>
      <c r="I975" s="61"/>
      <c r="J975" s="201"/>
      <c r="K975" s="61"/>
      <c r="L975" s="201"/>
      <c r="M975" s="61"/>
      <c r="N975" s="201"/>
      <c r="O975" s="61"/>
      <c r="P975" s="201"/>
      <c r="Q975" s="61"/>
      <c r="Y975" s="123"/>
      <c r="Z975" s="59"/>
    </row>
    <row r="976" spans="2:26" x14ac:dyDescent="0.35">
      <c r="B976" s="201"/>
      <c r="C976" s="61"/>
      <c r="D976" s="201"/>
      <c r="E976" s="61"/>
      <c r="F976" s="123"/>
      <c r="G976" s="61"/>
      <c r="H976" s="123"/>
      <c r="I976" s="61"/>
      <c r="J976" s="201"/>
      <c r="K976" s="61"/>
      <c r="L976" s="201"/>
      <c r="M976" s="61"/>
      <c r="N976" s="201"/>
      <c r="O976" s="61"/>
      <c r="P976" s="201"/>
      <c r="Q976" s="61"/>
      <c r="Y976" s="123"/>
      <c r="Z976" s="59"/>
    </row>
    <row r="977" spans="2:26" x14ac:dyDescent="0.35">
      <c r="B977" s="201"/>
      <c r="C977" s="61"/>
      <c r="D977" s="201"/>
      <c r="E977" s="61"/>
      <c r="F977" s="123"/>
      <c r="G977" s="61"/>
      <c r="H977" s="123"/>
      <c r="I977" s="61"/>
      <c r="J977" s="201"/>
      <c r="K977" s="61"/>
      <c r="L977" s="201"/>
      <c r="M977" s="61"/>
      <c r="N977" s="201"/>
      <c r="O977" s="61"/>
      <c r="P977" s="201"/>
      <c r="Q977" s="61"/>
      <c r="Y977" s="123"/>
      <c r="Z977" s="59"/>
    </row>
    <row r="978" spans="2:26" x14ac:dyDescent="0.35">
      <c r="B978" s="201"/>
      <c r="C978" s="61"/>
      <c r="D978" s="201"/>
      <c r="E978" s="61"/>
      <c r="F978" s="123"/>
      <c r="G978" s="61"/>
      <c r="H978" s="123"/>
      <c r="I978" s="61"/>
      <c r="J978" s="201"/>
      <c r="K978" s="61"/>
      <c r="L978" s="201"/>
      <c r="M978" s="61"/>
      <c r="N978" s="201"/>
      <c r="O978" s="61"/>
      <c r="P978" s="201"/>
      <c r="Q978" s="61"/>
      <c r="Y978" s="123"/>
      <c r="Z978" s="59"/>
    </row>
    <row r="979" spans="2:26" x14ac:dyDescent="0.35">
      <c r="B979" s="201"/>
      <c r="C979" s="61"/>
      <c r="D979" s="201"/>
      <c r="E979" s="61"/>
      <c r="F979" s="123"/>
      <c r="G979" s="61"/>
      <c r="H979" s="123"/>
      <c r="I979" s="61"/>
      <c r="J979" s="201"/>
      <c r="K979" s="61"/>
      <c r="L979" s="201"/>
      <c r="M979" s="61"/>
      <c r="N979" s="201"/>
      <c r="O979" s="61"/>
      <c r="P979" s="201"/>
      <c r="Q979" s="61"/>
      <c r="Y979" s="123"/>
      <c r="Z979" s="59"/>
    </row>
    <row r="980" spans="2:26" x14ac:dyDescent="0.35">
      <c r="B980" s="201"/>
      <c r="C980" s="61"/>
      <c r="D980" s="201"/>
      <c r="E980" s="61"/>
      <c r="F980" s="123"/>
      <c r="G980" s="61"/>
      <c r="H980" s="123"/>
      <c r="I980" s="61"/>
      <c r="J980" s="201"/>
      <c r="K980" s="61"/>
      <c r="L980" s="201"/>
      <c r="M980" s="61"/>
      <c r="N980" s="201"/>
      <c r="O980" s="61"/>
      <c r="P980" s="201"/>
      <c r="Q980" s="61"/>
      <c r="Y980" s="123"/>
      <c r="Z980" s="59"/>
    </row>
    <row r="981" spans="2:26" x14ac:dyDescent="0.35">
      <c r="B981" s="201"/>
      <c r="C981" s="61"/>
      <c r="D981" s="201"/>
      <c r="E981" s="61"/>
      <c r="F981" s="123"/>
      <c r="G981" s="61"/>
      <c r="H981" s="123"/>
      <c r="I981" s="61"/>
      <c r="J981" s="201"/>
      <c r="K981" s="61"/>
      <c r="L981" s="201"/>
      <c r="M981" s="61"/>
      <c r="N981" s="201"/>
      <c r="O981" s="61"/>
      <c r="P981" s="201"/>
      <c r="Q981" s="61"/>
      <c r="Y981" s="123"/>
      <c r="Z981" s="59"/>
    </row>
    <row r="982" spans="2:26" x14ac:dyDescent="0.35">
      <c r="B982" s="201"/>
      <c r="C982" s="61"/>
      <c r="D982" s="201"/>
      <c r="E982" s="61"/>
      <c r="F982" s="123"/>
      <c r="G982" s="61"/>
      <c r="H982" s="123"/>
      <c r="I982" s="61"/>
      <c r="J982" s="201"/>
      <c r="K982" s="61"/>
      <c r="L982" s="201"/>
      <c r="M982" s="61"/>
      <c r="N982" s="201"/>
      <c r="O982" s="61"/>
      <c r="P982" s="201"/>
      <c r="Q982" s="61"/>
      <c r="Y982" s="123"/>
      <c r="Z982" s="59"/>
    </row>
    <row r="983" spans="2:26" x14ac:dyDescent="0.35">
      <c r="B983" s="201"/>
      <c r="C983" s="61"/>
      <c r="D983" s="201"/>
      <c r="E983" s="61"/>
      <c r="F983" s="123"/>
      <c r="G983" s="61"/>
      <c r="H983" s="123"/>
      <c r="I983" s="61"/>
      <c r="J983" s="201"/>
      <c r="K983" s="61"/>
      <c r="L983" s="201"/>
      <c r="M983" s="61"/>
      <c r="N983" s="201"/>
      <c r="O983" s="61"/>
      <c r="P983" s="201"/>
      <c r="Q983" s="61"/>
      <c r="Y983" s="123"/>
      <c r="Z983" s="59"/>
    </row>
    <row r="984" spans="2:26" x14ac:dyDescent="0.35">
      <c r="B984" s="201"/>
      <c r="C984" s="61"/>
      <c r="D984" s="201"/>
      <c r="E984" s="61"/>
      <c r="F984" s="123"/>
      <c r="G984" s="61"/>
      <c r="H984" s="123"/>
      <c r="I984" s="61"/>
      <c r="J984" s="201"/>
      <c r="K984" s="61"/>
      <c r="L984" s="201"/>
      <c r="M984" s="61"/>
      <c r="N984" s="201"/>
      <c r="O984" s="61"/>
      <c r="P984" s="201"/>
      <c r="Q984" s="61"/>
      <c r="Y984" s="123"/>
      <c r="Z984" s="59"/>
    </row>
    <row r="985" spans="2:26" x14ac:dyDescent="0.35">
      <c r="B985" s="201"/>
      <c r="C985" s="61"/>
      <c r="D985" s="201"/>
      <c r="E985" s="61"/>
      <c r="F985" s="123"/>
      <c r="G985" s="61"/>
      <c r="H985" s="123"/>
      <c r="I985" s="61"/>
      <c r="J985" s="201"/>
      <c r="K985" s="61"/>
      <c r="L985" s="201"/>
      <c r="M985" s="61"/>
      <c r="N985" s="201"/>
      <c r="O985" s="61"/>
      <c r="P985" s="201"/>
      <c r="Q985" s="61"/>
      <c r="Y985" s="123"/>
      <c r="Z985" s="59"/>
    </row>
    <row r="986" spans="2:26" x14ac:dyDescent="0.35">
      <c r="B986" s="201"/>
      <c r="C986" s="61"/>
      <c r="D986" s="201"/>
      <c r="E986" s="61"/>
      <c r="F986" s="123"/>
      <c r="G986" s="61"/>
      <c r="H986" s="123"/>
      <c r="I986" s="61"/>
      <c r="J986" s="201"/>
      <c r="K986" s="61"/>
      <c r="L986" s="201"/>
      <c r="M986" s="61"/>
      <c r="N986" s="201"/>
      <c r="O986" s="61"/>
      <c r="P986" s="201"/>
      <c r="Q986" s="61"/>
      <c r="Y986" s="123"/>
      <c r="Z986" s="59"/>
    </row>
    <row r="987" spans="2:26" x14ac:dyDescent="0.35">
      <c r="B987" s="201"/>
      <c r="C987" s="61"/>
      <c r="D987" s="201"/>
      <c r="E987" s="61"/>
      <c r="F987" s="123"/>
      <c r="G987" s="61"/>
      <c r="H987" s="123"/>
      <c r="I987" s="61"/>
      <c r="J987" s="201"/>
      <c r="K987" s="61"/>
      <c r="L987" s="201"/>
      <c r="M987" s="61"/>
      <c r="N987" s="201"/>
      <c r="O987" s="61"/>
      <c r="P987" s="201"/>
      <c r="Q987" s="61"/>
      <c r="Y987" s="123"/>
      <c r="Z987" s="59"/>
    </row>
    <row r="988" spans="2:26" x14ac:dyDescent="0.35">
      <c r="B988" s="201"/>
      <c r="C988" s="61"/>
      <c r="D988" s="201"/>
      <c r="E988" s="61"/>
      <c r="F988" s="123"/>
      <c r="G988" s="61"/>
      <c r="H988" s="123"/>
      <c r="I988" s="61"/>
      <c r="J988" s="201"/>
      <c r="K988" s="61"/>
      <c r="L988" s="201"/>
      <c r="M988" s="61"/>
      <c r="N988" s="201"/>
      <c r="O988" s="61"/>
      <c r="P988" s="201"/>
      <c r="Q988" s="61"/>
      <c r="Y988" s="123"/>
      <c r="Z988" s="59"/>
    </row>
    <row r="989" spans="2:26" x14ac:dyDescent="0.35">
      <c r="B989" s="201"/>
      <c r="C989" s="61"/>
      <c r="D989" s="201"/>
      <c r="E989" s="61"/>
      <c r="F989" s="123"/>
      <c r="G989" s="61"/>
      <c r="H989" s="123"/>
      <c r="I989" s="61"/>
      <c r="J989" s="201"/>
      <c r="K989" s="61"/>
      <c r="L989" s="201"/>
      <c r="M989" s="61"/>
      <c r="N989" s="201"/>
      <c r="O989" s="61"/>
      <c r="P989" s="201"/>
      <c r="Q989" s="61"/>
      <c r="Y989" s="123"/>
      <c r="Z989" s="59"/>
    </row>
    <row r="990" spans="2:26" x14ac:dyDescent="0.35">
      <c r="B990" s="201"/>
      <c r="C990" s="61"/>
      <c r="D990" s="201"/>
      <c r="E990" s="61"/>
      <c r="F990" s="123"/>
      <c r="G990" s="61"/>
      <c r="H990" s="123"/>
      <c r="I990" s="61"/>
      <c r="J990" s="201"/>
      <c r="K990" s="61"/>
      <c r="L990" s="201"/>
      <c r="M990" s="61"/>
      <c r="N990" s="201"/>
      <c r="O990" s="61"/>
      <c r="P990" s="201"/>
      <c r="Q990" s="61"/>
      <c r="Y990" s="123"/>
      <c r="Z990" s="59"/>
    </row>
    <row r="991" spans="2:26" x14ac:dyDescent="0.35">
      <c r="B991" s="201"/>
      <c r="C991" s="61"/>
      <c r="D991" s="201"/>
      <c r="E991" s="61"/>
      <c r="F991" s="123"/>
      <c r="G991" s="61"/>
      <c r="H991" s="123"/>
      <c r="I991" s="61"/>
      <c r="J991" s="201"/>
      <c r="K991" s="61"/>
      <c r="L991" s="201"/>
      <c r="M991" s="61"/>
      <c r="N991" s="201"/>
      <c r="O991" s="61"/>
      <c r="P991" s="201"/>
      <c r="Q991" s="61"/>
      <c r="Y991" s="123"/>
      <c r="Z991" s="59"/>
    </row>
    <row r="992" spans="2:26" x14ac:dyDescent="0.35">
      <c r="B992" s="201"/>
      <c r="C992" s="61"/>
      <c r="D992" s="201"/>
      <c r="E992" s="61"/>
      <c r="F992" s="123"/>
      <c r="G992" s="61"/>
      <c r="H992" s="123"/>
      <c r="I992" s="61"/>
      <c r="J992" s="201"/>
      <c r="K992" s="61"/>
      <c r="L992" s="201"/>
      <c r="M992" s="61"/>
      <c r="N992" s="201"/>
      <c r="O992" s="61"/>
      <c r="P992" s="201"/>
      <c r="Q992" s="61"/>
      <c r="Y992" s="123"/>
      <c r="Z992" s="59"/>
    </row>
    <row r="993" spans="2:26" x14ac:dyDescent="0.35">
      <c r="B993" s="201"/>
      <c r="C993" s="61"/>
      <c r="D993" s="201"/>
      <c r="E993" s="61"/>
      <c r="F993" s="123"/>
      <c r="G993" s="61"/>
      <c r="H993" s="123"/>
      <c r="I993" s="61"/>
      <c r="J993" s="201"/>
      <c r="K993" s="61"/>
      <c r="L993" s="201"/>
      <c r="M993" s="61"/>
      <c r="N993" s="201"/>
      <c r="O993" s="61"/>
      <c r="P993" s="201"/>
      <c r="Q993" s="61"/>
      <c r="Y993" s="123"/>
      <c r="Z993" s="59"/>
    </row>
    <row r="994" spans="2:26" x14ac:dyDescent="0.35">
      <c r="B994" s="201"/>
      <c r="C994" s="61"/>
      <c r="D994" s="201"/>
      <c r="E994" s="61"/>
      <c r="F994" s="123"/>
      <c r="G994" s="61"/>
      <c r="H994" s="123"/>
      <c r="I994" s="61"/>
      <c r="J994" s="201"/>
      <c r="K994" s="61"/>
      <c r="L994" s="201"/>
      <c r="M994" s="61"/>
      <c r="N994" s="201"/>
      <c r="O994" s="61"/>
      <c r="P994" s="201"/>
      <c r="Q994" s="61"/>
      <c r="Y994" s="123"/>
      <c r="Z994" s="59"/>
    </row>
    <row r="995" spans="2:26" x14ac:dyDescent="0.35">
      <c r="B995" s="201"/>
      <c r="C995" s="61"/>
      <c r="D995" s="201"/>
      <c r="E995" s="61"/>
      <c r="F995" s="123"/>
      <c r="G995" s="61"/>
      <c r="H995" s="123"/>
      <c r="I995" s="61"/>
      <c r="J995" s="201"/>
      <c r="K995" s="61"/>
      <c r="L995" s="201"/>
      <c r="M995" s="61"/>
      <c r="N995" s="201"/>
      <c r="O995" s="61"/>
      <c r="P995" s="201"/>
      <c r="Q995" s="61"/>
      <c r="Y995" s="123"/>
      <c r="Z995" s="59"/>
    </row>
    <row r="996" spans="2:26" x14ac:dyDescent="0.35">
      <c r="B996" s="201"/>
      <c r="C996" s="61"/>
      <c r="D996" s="201"/>
      <c r="E996" s="61"/>
      <c r="F996" s="123"/>
      <c r="G996" s="61"/>
      <c r="H996" s="123"/>
      <c r="I996" s="61"/>
      <c r="J996" s="201"/>
      <c r="K996" s="61"/>
      <c r="L996" s="201"/>
      <c r="M996" s="61"/>
      <c r="N996" s="201"/>
      <c r="O996" s="61"/>
      <c r="P996" s="201"/>
      <c r="Q996" s="61"/>
      <c r="Y996" s="123"/>
      <c r="Z996" s="59"/>
    </row>
    <row r="997" spans="2:26" x14ac:dyDescent="0.35">
      <c r="B997" s="201"/>
      <c r="C997" s="61"/>
      <c r="D997" s="201"/>
      <c r="E997" s="61"/>
      <c r="F997" s="123"/>
      <c r="G997" s="61"/>
      <c r="H997" s="123"/>
      <c r="I997" s="61"/>
      <c r="J997" s="201"/>
      <c r="K997" s="61"/>
      <c r="L997" s="201"/>
      <c r="M997" s="61"/>
      <c r="N997" s="201"/>
      <c r="O997" s="61"/>
      <c r="P997" s="201"/>
      <c r="Q997" s="61"/>
      <c r="Y997" s="123"/>
      <c r="Z997" s="59"/>
    </row>
    <row r="998" spans="2:26" x14ac:dyDescent="0.35">
      <c r="B998" s="201"/>
      <c r="C998" s="61"/>
      <c r="D998" s="201"/>
      <c r="E998" s="61"/>
      <c r="F998" s="123"/>
      <c r="G998" s="61"/>
      <c r="H998" s="123"/>
      <c r="I998" s="61"/>
      <c r="J998" s="201"/>
      <c r="K998" s="61"/>
      <c r="L998" s="201"/>
      <c r="M998" s="61"/>
      <c r="N998" s="201"/>
      <c r="O998" s="61"/>
      <c r="P998" s="201"/>
      <c r="Q998" s="61"/>
      <c r="Y998" s="123"/>
      <c r="Z998" s="59"/>
    </row>
    <row r="999" spans="2:26" x14ac:dyDescent="0.35">
      <c r="B999" s="201"/>
      <c r="C999" s="61"/>
      <c r="D999" s="201"/>
      <c r="E999" s="61"/>
      <c r="F999" s="123"/>
      <c r="G999" s="61"/>
      <c r="H999" s="123"/>
      <c r="I999" s="61"/>
      <c r="J999" s="201"/>
      <c r="K999" s="61"/>
      <c r="L999" s="201"/>
      <c r="M999" s="61"/>
      <c r="N999" s="201"/>
      <c r="O999" s="61"/>
      <c r="P999" s="201"/>
      <c r="Q999" s="61"/>
      <c r="Y999" s="123"/>
      <c r="Z999" s="59"/>
    </row>
    <row r="1000" spans="2:26" x14ac:dyDescent="0.35">
      <c r="B1000" s="201"/>
      <c r="C1000" s="61"/>
      <c r="D1000" s="201"/>
      <c r="E1000" s="61"/>
      <c r="F1000" s="123"/>
      <c r="G1000" s="61"/>
      <c r="H1000" s="123"/>
      <c r="I1000" s="61"/>
      <c r="J1000" s="201"/>
      <c r="K1000" s="61"/>
      <c r="L1000" s="201"/>
      <c r="M1000" s="61"/>
      <c r="N1000" s="201"/>
      <c r="O1000" s="61"/>
      <c r="P1000" s="201"/>
      <c r="Q1000" s="61"/>
      <c r="Y1000" s="123"/>
      <c r="Z1000" s="59"/>
    </row>
    <row r="1001" spans="2:26" x14ac:dyDescent="0.35">
      <c r="B1001" s="201"/>
      <c r="C1001" s="61"/>
      <c r="D1001" s="201"/>
      <c r="E1001" s="61"/>
      <c r="F1001" s="123"/>
      <c r="G1001" s="61"/>
      <c r="H1001" s="123"/>
      <c r="I1001" s="61"/>
      <c r="J1001" s="201"/>
      <c r="K1001" s="61"/>
      <c r="L1001" s="201"/>
      <c r="M1001" s="61"/>
      <c r="N1001" s="201"/>
      <c r="O1001" s="61"/>
      <c r="P1001" s="201"/>
      <c r="Q1001" s="61"/>
      <c r="Y1001" s="123"/>
      <c r="Z1001" s="59"/>
    </row>
    <row r="1002" spans="2:26" x14ac:dyDescent="0.35">
      <c r="B1002" s="201"/>
      <c r="C1002" s="61"/>
      <c r="D1002" s="201"/>
      <c r="E1002" s="61"/>
      <c r="F1002" s="123"/>
      <c r="G1002" s="61"/>
      <c r="H1002" s="123"/>
      <c r="I1002" s="61"/>
      <c r="J1002" s="201"/>
      <c r="K1002" s="61"/>
      <c r="L1002" s="201"/>
      <c r="M1002" s="61"/>
      <c r="N1002" s="201"/>
      <c r="O1002" s="61"/>
      <c r="P1002" s="201"/>
      <c r="Q1002" s="61"/>
      <c r="Y1002" s="123"/>
      <c r="Z1002" s="59"/>
    </row>
    <row r="1003" spans="2:26" x14ac:dyDescent="0.35">
      <c r="B1003" s="201"/>
      <c r="C1003" s="61"/>
      <c r="D1003" s="201"/>
      <c r="E1003" s="61"/>
      <c r="F1003" s="123"/>
      <c r="G1003" s="61"/>
      <c r="H1003" s="123"/>
      <c r="I1003" s="61"/>
      <c r="J1003" s="201"/>
      <c r="K1003" s="61"/>
      <c r="L1003" s="201"/>
      <c r="M1003" s="61"/>
      <c r="N1003" s="201"/>
      <c r="O1003" s="61"/>
      <c r="P1003" s="201"/>
      <c r="Q1003" s="61"/>
      <c r="Y1003" s="123"/>
      <c r="Z1003" s="59"/>
    </row>
    <row r="1004" spans="2:26" x14ac:dyDescent="0.35">
      <c r="B1004" s="201"/>
      <c r="C1004" s="61"/>
      <c r="D1004" s="201"/>
      <c r="E1004" s="61"/>
      <c r="F1004" s="123"/>
      <c r="G1004" s="61"/>
      <c r="H1004" s="123"/>
      <c r="I1004" s="61"/>
      <c r="J1004" s="201"/>
      <c r="K1004" s="61"/>
      <c r="L1004" s="201"/>
      <c r="M1004" s="61"/>
      <c r="N1004" s="201"/>
      <c r="O1004" s="61"/>
      <c r="P1004" s="201"/>
      <c r="Q1004" s="61"/>
      <c r="Y1004" s="123"/>
      <c r="Z1004" s="59"/>
    </row>
    <row r="1005" spans="2:26" x14ac:dyDescent="0.35">
      <c r="B1005" s="201"/>
      <c r="C1005" s="61"/>
      <c r="D1005" s="201"/>
      <c r="E1005" s="61"/>
      <c r="F1005" s="123"/>
      <c r="G1005" s="61"/>
      <c r="H1005" s="123"/>
      <c r="I1005" s="61"/>
      <c r="J1005" s="201"/>
      <c r="K1005" s="61"/>
      <c r="L1005" s="201"/>
      <c r="M1005" s="61"/>
      <c r="N1005" s="201"/>
      <c r="O1005" s="61"/>
      <c r="P1005" s="201"/>
      <c r="Q1005" s="61"/>
      <c r="Y1005" s="123"/>
      <c r="Z1005" s="59"/>
    </row>
    <row r="1006" spans="2:26" x14ac:dyDescent="0.35">
      <c r="B1006" s="201"/>
      <c r="C1006" s="61"/>
      <c r="D1006" s="201"/>
      <c r="E1006" s="61"/>
      <c r="F1006" s="123"/>
      <c r="G1006" s="61"/>
      <c r="H1006" s="123"/>
      <c r="I1006" s="61"/>
      <c r="J1006" s="201"/>
      <c r="K1006" s="61"/>
      <c r="L1006" s="201"/>
      <c r="M1006" s="61"/>
      <c r="N1006" s="201"/>
      <c r="O1006" s="61"/>
      <c r="P1006" s="201"/>
      <c r="Q1006" s="61"/>
      <c r="Y1006" s="123"/>
      <c r="Z1006" s="59"/>
    </row>
    <row r="1007" spans="2:26" x14ac:dyDescent="0.35">
      <c r="B1007" s="201"/>
      <c r="C1007" s="61"/>
      <c r="D1007" s="201"/>
      <c r="E1007" s="61"/>
      <c r="F1007" s="123"/>
      <c r="G1007" s="61"/>
      <c r="H1007" s="123"/>
      <c r="I1007" s="61"/>
      <c r="J1007" s="201"/>
      <c r="K1007" s="61"/>
      <c r="L1007" s="201"/>
      <c r="M1007" s="61"/>
      <c r="N1007" s="201"/>
      <c r="O1007" s="61"/>
      <c r="P1007" s="201"/>
      <c r="Q1007" s="61"/>
      <c r="Y1007" s="123"/>
      <c r="Z1007" s="59"/>
    </row>
    <row r="1008" spans="2:26" x14ac:dyDescent="0.35">
      <c r="B1008" s="201"/>
      <c r="C1008" s="61"/>
      <c r="D1008" s="201"/>
      <c r="E1008" s="61"/>
      <c r="F1008" s="123"/>
      <c r="G1008" s="61"/>
      <c r="H1008" s="123"/>
      <c r="I1008" s="61"/>
      <c r="J1008" s="201"/>
      <c r="K1008" s="61"/>
      <c r="L1008" s="201"/>
      <c r="M1008" s="61"/>
      <c r="N1008" s="201"/>
      <c r="O1008" s="61"/>
      <c r="P1008" s="201"/>
      <c r="Q1008" s="61"/>
      <c r="Y1008" s="123"/>
      <c r="Z1008" s="59"/>
    </row>
    <row r="1009" spans="2:26" x14ac:dyDescent="0.35">
      <c r="B1009" s="201"/>
      <c r="C1009" s="61"/>
      <c r="D1009" s="201"/>
      <c r="E1009" s="61"/>
      <c r="F1009" s="123"/>
      <c r="G1009" s="61"/>
      <c r="H1009" s="123"/>
      <c r="I1009" s="61"/>
      <c r="J1009" s="201"/>
      <c r="K1009" s="61"/>
      <c r="L1009" s="201"/>
      <c r="M1009" s="61"/>
      <c r="N1009" s="201"/>
      <c r="O1009" s="61"/>
      <c r="P1009" s="201"/>
      <c r="Q1009" s="61"/>
      <c r="Y1009" s="123"/>
      <c r="Z1009" s="59"/>
    </row>
    <row r="1010" spans="2:26" x14ac:dyDescent="0.35">
      <c r="B1010" s="201"/>
      <c r="C1010" s="61"/>
      <c r="D1010" s="201"/>
      <c r="E1010" s="61"/>
      <c r="F1010" s="123"/>
      <c r="G1010" s="61"/>
      <c r="H1010" s="123"/>
      <c r="I1010" s="61"/>
      <c r="J1010" s="201"/>
      <c r="K1010" s="61"/>
      <c r="L1010" s="201"/>
      <c r="M1010" s="61"/>
      <c r="N1010" s="201"/>
      <c r="O1010" s="61"/>
      <c r="P1010" s="201"/>
      <c r="Q1010" s="61"/>
      <c r="Y1010" s="123"/>
      <c r="Z1010" s="59"/>
    </row>
    <row r="1011" spans="2:26" x14ac:dyDescent="0.35">
      <c r="B1011" s="201"/>
      <c r="C1011" s="61"/>
      <c r="D1011" s="201"/>
      <c r="E1011" s="61"/>
      <c r="F1011" s="123"/>
      <c r="G1011" s="61"/>
      <c r="H1011" s="123"/>
      <c r="I1011" s="61"/>
      <c r="J1011" s="201"/>
      <c r="K1011" s="61"/>
      <c r="L1011" s="201"/>
      <c r="M1011" s="61"/>
      <c r="N1011" s="201"/>
      <c r="O1011" s="61"/>
      <c r="P1011" s="201"/>
      <c r="Q1011" s="61"/>
      <c r="Y1011" s="123"/>
      <c r="Z1011" s="59"/>
    </row>
    <row r="1012" spans="2:26" x14ac:dyDescent="0.35">
      <c r="B1012" s="201"/>
      <c r="C1012" s="61"/>
      <c r="D1012" s="201"/>
      <c r="E1012" s="61"/>
      <c r="F1012" s="123"/>
      <c r="G1012" s="61"/>
      <c r="H1012" s="123"/>
      <c r="I1012" s="61"/>
      <c r="J1012" s="201"/>
      <c r="K1012" s="61"/>
      <c r="L1012" s="201"/>
      <c r="M1012" s="61"/>
      <c r="N1012" s="201"/>
      <c r="O1012" s="61"/>
      <c r="P1012" s="201"/>
      <c r="Q1012" s="61"/>
      <c r="Y1012" s="123"/>
      <c r="Z1012" s="59"/>
    </row>
    <row r="1013" spans="2:26" x14ac:dyDescent="0.35">
      <c r="B1013" s="201"/>
      <c r="C1013" s="61"/>
      <c r="D1013" s="201"/>
      <c r="E1013" s="61"/>
      <c r="F1013" s="123"/>
      <c r="G1013" s="61"/>
      <c r="H1013" s="123"/>
      <c r="I1013" s="61"/>
      <c r="J1013" s="201"/>
      <c r="K1013" s="61"/>
      <c r="L1013" s="201"/>
      <c r="M1013" s="61"/>
      <c r="N1013" s="201"/>
      <c r="O1013" s="61"/>
      <c r="P1013" s="201"/>
      <c r="Q1013" s="61"/>
      <c r="Y1013" s="123"/>
      <c r="Z1013" s="59"/>
    </row>
    <row r="1014" spans="2:26" x14ac:dyDescent="0.35">
      <c r="B1014" s="201"/>
      <c r="C1014" s="61"/>
      <c r="D1014" s="201"/>
      <c r="E1014" s="61"/>
      <c r="F1014" s="123"/>
      <c r="G1014" s="61"/>
      <c r="H1014" s="123"/>
      <c r="I1014" s="61"/>
      <c r="J1014" s="201"/>
      <c r="K1014" s="61"/>
      <c r="L1014" s="201"/>
      <c r="M1014" s="61"/>
      <c r="N1014" s="201"/>
      <c r="O1014" s="61"/>
      <c r="P1014" s="201"/>
      <c r="Q1014" s="61"/>
      <c r="Y1014" s="123"/>
      <c r="Z1014" s="59"/>
    </row>
    <row r="1015" spans="2:26" x14ac:dyDescent="0.35">
      <c r="B1015" s="201"/>
      <c r="C1015" s="61"/>
      <c r="D1015" s="201"/>
      <c r="E1015" s="61"/>
      <c r="F1015" s="123"/>
      <c r="G1015" s="61"/>
      <c r="H1015" s="123"/>
      <c r="I1015" s="61"/>
      <c r="J1015" s="201"/>
      <c r="K1015" s="61"/>
      <c r="L1015" s="201"/>
      <c r="M1015" s="61"/>
      <c r="N1015" s="201"/>
      <c r="O1015" s="61"/>
      <c r="P1015" s="201"/>
      <c r="Q1015" s="61"/>
      <c r="Y1015" s="123"/>
      <c r="Z1015" s="59"/>
    </row>
    <row r="1016" spans="2:26" x14ac:dyDescent="0.35">
      <c r="B1016" s="201"/>
      <c r="C1016" s="61"/>
      <c r="D1016" s="201"/>
      <c r="E1016" s="61"/>
      <c r="F1016" s="123"/>
      <c r="G1016" s="61"/>
      <c r="H1016" s="123"/>
      <c r="I1016" s="61"/>
      <c r="J1016" s="201"/>
      <c r="K1016" s="61"/>
      <c r="L1016" s="201"/>
      <c r="M1016" s="61"/>
      <c r="N1016" s="201"/>
      <c r="O1016" s="61"/>
      <c r="P1016" s="201"/>
      <c r="Q1016" s="61"/>
      <c r="Y1016" s="123"/>
      <c r="Z1016" s="59"/>
    </row>
    <row r="1017" spans="2:26" x14ac:dyDescent="0.35">
      <c r="B1017" s="201"/>
      <c r="C1017" s="61"/>
      <c r="D1017" s="201"/>
      <c r="E1017" s="61"/>
      <c r="F1017" s="123"/>
      <c r="G1017" s="61"/>
      <c r="H1017" s="123"/>
      <c r="I1017" s="61"/>
      <c r="J1017" s="201"/>
      <c r="K1017" s="61"/>
      <c r="L1017" s="201"/>
      <c r="M1017" s="61"/>
      <c r="N1017" s="201"/>
      <c r="O1017" s="61"/>
      <c r="P1017" s="201"/>
      <c r="Q1017" s="61"/>
      <c r="Y1017" s="123"/>
      <c r="Z1017" s="59"/>
    </row>
    <row r="1018" spans="2:26" x14ac:dyDescent="0.35">
      <c r="B1018" s="201"/>
      <c r="C1018" s="61"/>
      <c r="D1018" s="201"/>
      <c r="E1018" s="61"/>
      <c r="F1018" s="123"/>
      <c r="G1018" s="61"/>
      <c r="H1018" s="123"/>
      <c r="I1018" s="61"/>
      <c r="J1018" s="201"/>
      <c r="K1018" s="61"/>
      <c r="L1018" s="201"/>
      <c r="M1018" s="61"/>
      <c r="N1018" s="201"/>
      <c r="O1018" s="61"/>
      <c r="P1018" s="201"/>
      <c r="Q1018" s="61"/>
      <c r="Y1018" s="123"/>
      <c r="Z1018" s="59"/>
    </row>
    <row r="1019" spans="2:26" x14ac:dyDescent="0.35">
      <c r="B1019" s="201"/>
      <c r="C1019" s="61"/>
      <c r="D1019" s="201"/>
      <c r="E1019" s="61"/>
      <c r="F1019" s="123"/>
      <c r="G1019" s="61"/>
      <c r="H1019" s="123"/>
      <c r="I1019" s="61"/>
      <c r="J1019" s="201"/>
      <c r="K1019" s="61"/>
      <c r="L1019" s="201"/>
      <c r="M1019" s="61"/>
      <c r="N1019" s="201"/>
      <c r="O1019" s="61"/>
      <c r="P1019" s="201"/>
      <c r="Q1019" s="61"/>
      <c r="Y1019" s="123"/>
      <c r="Z1019" s="59"/>
    </row>
    <row r="1020" spans="2:26" x14ac:dyDescent="0.35">
      <c r="B1020" s="201"/>
      <c r="C1020" s="61"/>
      <c r="D1020" s="201"/>
      <c r="E1020" s="61"/>
      <c r="F1020" s="123"/>
      <c r="G1020" s="61"/>
      <c r="H1020" s="123"/>
      <c r="I1020" s="61"/>
      <c r="J1020" s="201"/>
      <c r="K1020" s="61"/>
      <c r="L1020" s="201"/>
      <c r="M1020" s="61"/>
      <c r="N1020" s="201"/>
      <c r="O1020" s="61"/>
      <c r="P1020" s="201"/>
      <c r="Q1020" s="61"/>
      <c r="Y1020" s="123"/>
      <c r="Z1020" s="59"/>
    </row>
    <row r="1021" spans="2:26" x14ac:dyDescent="0.35">
      <c r="B1021" s="201"/>
      <c r="C1021" s="61"/>
      <c r="D1021" s="201"/>
      <c r="E1021" s="61"/>
      <c r="F1021" s="123"/>
      <c r="G1021" s="61"/>
      <c r="H1021" s="123"/>
      <c r="I1021" s="61"/>
      <c r="J1021" s="201"/>
      <c r="K1021" s="61"/>
      <c r="L1021" s="201"/>
      <c r="M1021" s="61"/>
      <c r="N1021" s="201"/>
      <c r="O1021" s="61"/>
      <c r="P1021" s="201"/>
      <c r="Q1021" s="61"/>
      <c r="Y1021" s="123"/>
      <c r="Z1021" s="59"/>
    </row>
    <row r="1022" spans="2:26" x14ac:dyDescent="0.35">
      <c r="B1022" s="201"/>
      <c r="C1022" s="61"/>
      <c r="D1022" s="201"/>
      <c r="E1022" s="61"/>
      <c r="F1022" s="123"/>
      <c r="G1022" s="61"/>
      <c r="H1022" s="123"/>
      <c r="I1022" s="61"/>
      <c r="J1022" s="201"/>
      <c r="K1022" s="61"/>
      <c r="L1022" s="201"/>
      <c r="M1022" s="61"/>
      <c r="N1022" s="201"/>
      <c r="O1022" s="61"/>
      <c r="P1022" s="201"/>
      <c r="Q1022" s="61"/>
      <c r="Y1022" s="123"/>
      <c r="Z1022" s="59"/>
    </row>
    <row r="1023" spans="2:26" x14ac:dyDescent="0.35">
      <c r="B1023" s="201"/>
      <c r="C1023" s="61"/>
      <c r="D1023" s="201"/>
      <c r="E1023" s="61"/>
      <c r="F1023" s="123"/>
      <c r="G1023" s="61"/>
      <c r="H1023" s="123"/>
      <c r="I1023" s="61"/>
      <c r="J1023" s="201"/>
      <c r="K1023" s="61"/>
      <c r="L1023" s="201"/>
      <c r="M1023" s="61"/>
      <c r="N1023" s="201"/>
      <c r="O1023" s="61"/>
      <c r="P1023" s="201"/>
      <c r="Q1023" s="61"/>
      <c r="Y1023" s="123"/>
      <c r="Z1023" s="59"/>
    </row>
    <row r="1024" spans="2:26" x14ac:dyDescent="0.35">
      <c r="B1024" s="201"/>
      <c r="C1024" s="61"/>
      <c r="D1024" s="201"/>
      <c r="E1024" s="61"/>
      <c r="F1024" s="123"/>
      <c r="G1024" s="61"/>
      <c r="H1024" s="123"/>
      <c r="I1024" s="61"/>
      <c r="J1024" s="201"/>
      <c r="K1024" s="61"/>
      <c r="L1024" s="201"/>
      <c r="M1024" s="61"/>
      <c r="N1024" s="201"/>
      <c r="O1024" s="61"/>
      <c r="P1024" s="201"/>
      <c r="Q1024" s="61"/>
      <c r="Y1024" s="123"/>
      <c r="Z1024" s="59"/>
    </row>
    <row r="1025" spans="2:26" x14ac:dyDescent="0.35">
      <c r="B1025" s="201"/>
      <c r="C1025" s="61"/>
      <c r="D1025" s="201"/>
      <c r="E1025" s="61"/>
      <c r="F1025" s="123"/>
      <c r="G1025" s="61"/>
      <c r="H1025" s="123"/>
      <c r="I1025" s="61"/>
      <c r="J1025" s="201"/>
      <c r="K1025" s="61"/>
      <c r="L1025" s="201"/>
      <c r="M1025" s="61"/>
      <c r="N1025" s="201"/>
      <c r="O1025" s="61"/>
      <c r="P1025" s="201"/>
      <c r="Q1025" s="61"/>
      <c r="Y1025" s="123"/>
      <c r="Z1025" s="59"/>
    </row>
    <row r="1026" spans="2:26" x14ac:dyDescent="0.35">
      <c r="B1026" s="201"/>
      <c r="C1026" s="61"/>
      <c r="D1026" s="201"/>
      <c r="E1026" s="61"/>
      <c r="F1026" s="123"/>
      <c r="G1026" s="61"/>
      <c r="H1026" s="123"/>
      <c r="I1026" s="61"/>
      <c r="J1026" s="201"/>
      <c r="K1026" s="61"/>
      <c r="L1026" s="201"/>
      <c r="M1026" s="61"/>
      <c r="N1026" s="201"/>
      <c r="O1026" s="61"/>
      <c r="P1026" s="201"/>
      <c r="Q1026" s="61"/>
      <c r="Y1026" s="123"/>
      <c r="Z1026" s="59"/>
    </row>
    <row r="1027" spans="2:26" x14ac:dyDescent="0.35">
      <c r="B1027" s="201"/>
      <c r="C1027" s="61"/>
      <c r="D1027" s="201"/>
      <c r="E1027" s="61"/>
      <c r="F1027" s="123"/>
      <c r="G1027" s="61"/>
      <c r="H1027" s="123"/>
      <c r="I1027" s="61"/>
      <c r="J1027" s="201"/>
      <c r="K1027" s="61"/>
      <c r="L1027" s="201"/>
      <c r="M1027" s="61"/>
      <c r="N1027" s="201"/>
      <c r="O1027" s="61"/>
      <c r="P1027" s="201"/>
      <c r="Q1027" s="61"/>
      <c r="Y1027" s="123"/>
      <c r="Z1027" s="59"/>
    </row>
    <row r="1028" spans="2:26" x14ac:dyDescent="0.35">
      <c r="B1028" s="201"/>
      <c r="C1028" s="61"/>
      <c r="D1028" s="201"/>
      <c r="E1028" s="61"/>
      <c r="F1028" s="123"/>
      <c r="G1028" s="61"/>
      <c r="H1028" s="123"/>
      <c r="I1028" s="61"/>
      <c r="J1028" s="201"/>
      <c r="K1028" s="61"/>
      <c r="L1028" s="201"/>
      <c r="M1028" s="61"/>
      <c r="N1028" s="201"/>
      <c r="O1028" s="61"/>
      <c r="P1028" s="201"/>
      <c r="Q1028" s="61"/>
      <c r="Y1028" s="123"/>
      <c r="Z1028" s="59"/>
    </row>
    <row r="1029" spans="2:26" x14ac:dyDescent="0.35">
      <c r="B1029" s="201"/>
      <c r="C1029" s="61"/>
      <c r="D1029" s="201"/>
      <c r="E1029" s="61"/>
      <c r="F1029" s="123"/>
      <c r="G1029" s="61"/>
      <c r="H1029" s="123"/>
      <c r="I1029" s="61"/>
      <c r="J1029" s="201"/>
      <c r="K1029" s="61"/>
      <c r="L1029" s="201"/>
      <c r="M1029" s="61"/>
      <c r="N1029" s="201"/>
      <c r="O1029" s="61"/>
      <c r="P1029" s="201"/>
      <c r="Q1029" s="61"/>
      <c r="Y1029" s="123"/>
      <c r="Z1029" s="59"/>
    </row>
    <row r="1030" spans="2:26" x14ac:dyDescent="0.35">
      <c r="B1030" s="201"/>
      <c r="C1030" s="61"/>
      <c r="D1030" s="201"/>
      <c r="E1030" s="61"/>
      <c r="F1030" s="123"/>
      <c r="G1030" s="61"/>
      <c r="H1030" s="123"/>
      <c r="I1030" s="61"/>
      <c r="J1030" s="201"/>
      <c r="K1030" s="61"/>
      <c r="L1030" s="201"/>
      <c r="M1030" s="61"/>
      <c r="N1030" s="201"/>
      <c r="O1030" s="61"/>
      <c r="P1030" s="201"/>
      <c r="Q1030" s="61"/>
      <c r="Y1030" s="123"/>
      <c r="Z1030" s="59"/>
    </row>
    <row r="1031" spans="2:26" x14ac:dyDescent="0.35">
      <c r="B1031" s="201"/>
      <c r="C1031" s="61"/>
      <c r="D1031" s="201"/>
      <c r="E1031" s="61"/>
      <c r="F1031" s="123"/>
      <c r="G1031" s="61"/>
      <c r="H1031" s="123"/>
      <c r="I1031" s="61"/>
      <c r="J1031" s="201"/>
      <c r="K1031" s="61"/>
      <c r="L1031" s="201"/>
      <c r="M1031" s="61"/>
      <c r="N1031" s="201"/>
      <c r="O1031" s="61"/>
      <c r="P1031" s="201"/>
      <c r="Q1031" s="61"/>
      <c r="Y1031" s="123"/>
      <c r="Z1031" s="59"/>
    </row>
    <row r="1032" spans="2:26" x14ac:dyDescent="0.35">
      <c r="B1032" s="201"/>
      <c r="C1032" s="61"/>
      <c r="D1032" s="201"/>
      <c r="E1032" s="61"/>
      <c r="F1032" s="123"/>
      <c r="G1032" s="61"/>
      <c r="H1032" s="123"/>
      <c r="I1032" s="61"/>
      <c r="J1032" s="201"/>
      <c r="K1032" s="61"/>
      <c r="L1032" s="201"/>
      <c r="M1032" s="61"/>
      <c r="N1032" s="201"/>
      <c r="O1032" s="61"/>
      <c r="P1032" s="201"/>
      <c r="Q1032" s="61"/>
      <c r="Y1032" s="123"/>
      <c r="Z1032" s="59"/>
    </row>
    <row r="1033" spans="2:26" x14ac:dyDescent="0.35">
      <c r="B1033" s="201"/>
      <c r="C1033" s="61"/>
      <c r="D1033" s="201"/>
      <c r="E1033" s="61"/>
      <c r="F1033" s="123"/>
      <c r="G1033" s="61"/>
      <c r="H1033" s="123"/>
      <c r="I1033" s="61"/>
      <c r="J1033" s="201"/>
      <c r="K1033" s="61"/>
      <c r="L1033" s="201"/>
      <c r="M1033" s="61"/>
      <c r="N1033" s="201"/>
      <c r="O1033" s="61"/>
      <c r="P1033" s="201"/>
      <c r="Q1033" s="61"/>
      <c r="Y1033" s="123"/>
      <c r="Z1033" s="59"/>
    </row>
    <row r="1034" spans="2:26" x14ac:dyDescent="0.35">
      <c r="B1034" s="201"/>
      <c r="C1034" s="61"/>
      <c r="D1034" s="201"/>
      <c r="E1034" s="61"/>
      <c r="F1034" s="123"/>
      <c r="G1034" s="61"/>
      <c r="H1034" s="123"/>
      <c r="I1034" s="61"/>
      <c r="J1034" s="201"/>
      <c r="K1034" s="61"/>
      <c r="L1034" s="201"/>
      <c r="M1034" s="61"/>
      <c r="N1034" s="201"/>
      <c r="O1034" s="61"/>
      <c r="P1034" s="201"/>
      <c r="Q1034" s="61"/>
      <c r="Y1034" s="123"/>
      <c r="Z1034" s="59"/>
    </row>
    <row r="1035" spans="2:26" x14ac:dyDescent="0.35">
      <c r="B1035" s="201"/>
      <c r="C1035" s="61"/>
      <c r="D1035" s="201"/>
      <c r="E1035" s="61"/>
      <c r="F1035" s="123"/>
      <c r="G1035" s="61"/>
      <c r="H1035" s="123"/>
      <c r="I1035" s="61"/>
      <c r="J1035" s="201"/>
      <c r="K1035" s="61"/>
      <c r="L1035" s="201"/>
      <c r="M1035" s="61"/>
      <c r="N1035" s="201"/>
      <c r="O1035" s="61"/>
      <c r="P1035" s="201"/>
      <c r="Q1035" s="61"/>
      <c r="Y1035" s="123"/>
      <c r="Z1035" s="59"/>
    </row>
    <row r="1036" spans="2:26" x14ac:dyDescent="0.35">
      <c r="B1036" s="201"/>
      <c r="C1036" s="61"/>
      <c r="D1036" s="201"/>
      <c r="E1036" s="61"/>
      <c r="F1036" s="123"/>
      <c r="G1036" s="61"/>
      <c r="H1036" s="123"/>
      <c r="I1036" s="61"/>
      <c r="J1036" s="201"/>
      <c r="K1036" s="61"/>
      <c r="L1036" s="201"/>
      <c r="M1036" s="61"/>
      <c r="N1036" s="201"/>
      <c r="O1036" s="61"/>
      <c r="P1036" s="201"/>
      <c r="Q1036" s="61"/>
      <c r="Y1036" s="123"/>
      <c r="Z1036" s="59"/>
    </row>
    <row r="1037" spans="2:26" x14ac:dyDescent="0.35">
      <c r="B1037" s="201"/>
      <c r="C1037" s="61"/>
      <c r="D1037" s="201"/>
      <c r="E1037" s="61"/>
      <c r="F1037" s="123"/>
      <c r="G1037" s="61"/>
      <c r="H1037" s="123"/>
      <c r="I1037" s="61"/>
      <c r="J1037" s="201"/>
      <c r="K1037" s="61"/>
      <c r="L1037" s="201"/>
      <c r="M1037" s="61"/>
      <c r="N1037" s="201"/>
      <c r="O1037" s="61"/>
      <c r="P1037" s="201"/>
      <c r="Q1037" s="61"/>
      <c r="Y1037" s="123"/>
      <c r="Z1037" s="59"/>
    </row>
    <row r="1038" spans="2:26" x14ac:dyDescent="0.35">
      <c r="B1038" s="201"/>
      <c r="C1038" s="61"/>
      <c r="D1038" s="201"/>
      <c r="E1038" s="61"/>
      <c r="F1038" s="123"/>
      <c r="G1038" s="61"/>
      <c r="H1038" s="123"/>
      <c r="I1038" s="61"/>
      <c r="J1038" s="201"/>
      <c r="K1038" s="61"/>
      <c r="L1038" s="201"/>
      <c r="M1038" s="61"/>
      <c r="N1038" s="201"/>
      <c r="O1038" s="61"/>
      <c r="P1038" s="201"/>
      <c r="Q1038" s="61"/>
      <c r="Y1038" s="123"/>
      <c r="Z1038" s="59"/>
    </row>
    <row r="1039" spans="2:26" x14ac:dyDescent="0.35">
      <c r="B1039" s="201"/>
      <c r="C1039" s="61"/>
      <c r="D1039" s="201"/>
      <c r="E1039" s="61"/>
      <c r="F1039" s="123"/>
      <c r="G1039" s="61"/>
      <c r="H1039" s="123"/>
      <c r="I1039" s="61"/>
      <c r="J1039" s="201"/>
      <c r="K1039" s="61"/>
      <c r="L1039" s="201"/>
      <c r="M1039" s="61"/>
      <c r="N1039" s="201"/>
      <c r="O1039" s="61"/>
      <c r="P1039" s="201"/>
      <c r="Q1039" s="61"/>
      <c r="Y1039" s="123"/>
      <c r="Z1039" s="59"/>
    </row>
    <row r="1040" spans="2:26" x14ac:dyDescent="0.35">
      <c r="B1040" s="201"/>
      <c r="C1040" s="61"/>
      <c r="D1040" s="201"/>
      <c r="E1040" s="61"/>
      <c r="F1040" s="123"/>
      <c r="G1040" s="61"/>
      <c r="H1040" s="123"/>
      <c r="I1040" s="61"/>
      <c r="J1040" s="201"/>
      <c r="K1040" s="61"/>
      <c r="L1040" s="201"/>
      <c r="M1040" s="61"/>
      <c r="N1040" s="201"/>
      <c r="O1040" s="61"/>
      <c r="P1040" s="201"/>
      <c r="Q1040" s="61"/>
      <c r="Y1040" s="123"/>
      <c r="Z1040" s="59"/>
    </row>
    <row r="1041" spans="2:26" x14ac:dyDescent="0.35">
      <c r="B1041" s="201"/>
      <c r="C1041" s="61"/>
      <c r="D1041" s="201"/>
      <c r="E1041" s="61"/>
      <c r="F1041" s="123"/>
      <c r="G1041" s="61"/>
      <c r="H1041" s="123"/>
      <c r="I1041" s="61"/>
      <c r="J1041" s="201"/>
      <c r="K1041" s="61"/>
      <c r="L1041" s="201"/>
      <c r="M1041" s="61"/>
      <c r="N1041" s="201"/>
      <c r="O1041" s="61"/>
      <c r="P1041" s="201"/>
      <c r="Q1041" s="61"/>
      <c r="Y1041" s="123"/>
      <c r="Z1041" s="59"/>
    </row>
    <row r="1042" spans="2:26" x14ac:dyDescent="0.35">
      <c r="B1042" s="201"/>
      <c r="C1042" s="61"/>
      <c r="D1042" s="201"/>
      <c r="E1042" s="61"/>
      <c r="F1042" s="123"/>
      <c r="G1042" s="61"/>
      <c r="H1042" s="123"/>
      <c r="I1042" s="61"/>
      <c r="J1042" s="201"/>
      <c r="K1042" s="61"/>
      <c r="L1042" s="201"/>
      <c r="M1042" s="61"/>
      <c r="N1042" s="201"/>
      <c r="O1042" s="61"/>
      <c r="P1042" s="201"/>
      <c r="Q1042" s="61"/>
      <c r="Y1042" s="123"/>
      <c r="Z1042" s="59"/>
    </row>
    <row r="1043" spans="2:26" x14ac:dyDescent="0.35">
      <c r="B1043" s="201"/>
      <c r="C1043" s="61"/>
      <c r="D1043" s="201"/>
      <c r="E1043" s="61"/>
      <c r="F1043" s="123"/>
      <c r="G1043" s="61"/>
      <c r="H1043" s="123"/>
      <c r="I1043" s="61"/>
      <c r="J1043" s="201"/>
      <c r="K1043" s="61"/>
      <c r="L1043" s="201"/>
      <c r="M1043" s="61"/>
      <c r="N1043" s="201"/>
      <c r="O1043" s="61"/>
      <c r="P1043" s="201"/>
      <c r="Q1043" s="61"/>
      <c r="Y1043" s="123"/>
      <c r="Z1043" s="59"/>
    </row>
    <row r="1044" spans="2:26" x14ac:dyDescent="0.35">
      <c r="B1044" s="201"/>
      <c r="C1044" s="61"/>
      <c r="D1044" s="201"/>
      <c r="E1044" s="61"/>
      <c r="F1044" s="123"/>
      <c r="G1044" s="61"/>
      <c r="H1044" s="123"/>
      <c r="I1044" s="61"/>
      <c r="J1044" s="201"/>
      <c r="K1044" s="61"/>
      <c r="L1044" s="201"/>
      <c r="M1044" s="61"/>
      <c r="N1044" s="201"/>
      <c r="O1044" s="61"/>
      <c r="P1044" s="201"/>
      <c r="Q1044" s="61"/>
      <c r="Y1044" s="123"/>
      <c r="Z1044" s="59"/>
    </row>
    <row r="1045" spans="2:26" x14ac:dyDescent="0.35">
      <c r="B1045" s="201"/>
      <c r="C1045" s="61"/>
      <c r="D1045" s="201"/>
      <c r="E1045" s="61"/>
      <c r="F1045" s="123"/>
      <c r="G1045" s="61"/>
      <c r="H1045" s="123"/>
      <c r="I1045" s="61"/>
      <c r="J1045" s="201"/>
      <c r="K1045" s="61"/>
      <c r="L1045" s="201"/>
      <c r="M1045" s="61"/>
      <c r="N1045" s="201"/>
      <c r="O1045" s="61"/>
      <c r="P1045" s="201"/>
      <c r="Q1045" s="61"/>
      <c r="Y1045" s="123"/>
      <c r="Z1045" s="59"/>
    </row>
    <row r="1046" spans="2:26" x14ac:dyDescent="0.35">
      <c r="B1046" s="201"/>
      <c r="C1046" s="61"/>
      <c r="D1046" s="201"/>
      <c r="E1046" s="61"/>
      <c r="F1046" s="123"/>
      <c r="G1046" s="61"/>
      <c r="H1046" s="123"/>
      <c r="I1046" s="61"/>
      <c r="J1046" s="201"/>
      <c r="K1046" s="61"/>
      <c r="L1046" s="201"/>
      <c r="M1046" s="61"/>
      <c r="N1046" s="201"/>
      <c r="O1046" s="61"/>
      <c r="P1046" s="201"/>
      <c r="Q1046" s="61"/>
      <c r="Y1046" s="123"/>
      <c r="Z1046" s="59"/>
    </row>
    <row r="1047" spans="2:26" x14ac:dyDescent="0.35">
      <c r="B1047" s="201"/>
      <c r="C1047" s="61"/>
      <c r="D1047" s="201"/>
      <c r="E1047" s="61"/>
      <c r="F1047" s="123"/>
      <c r="G1047" s="61"/>
      <c r="H1047" s="123"/>
      <c r="I1047" s="61"/>
      <c r="J1047" s="201"/>
      <c r="K1047" s="61"/>
      <c r="L1047" s="201"/>
      <c r="M1047" s="61"/>
      <c r="N1047" s="201"/>
      <c r="O1047" s="61"/>
      <c r="P1047" s="201"/>
      <c r="Q1047" s="61"/>
      <c r="Y1047" s="123"/>
      <c r="Z1047" s="59"/>
    </row>
    <row r="1048" spans="2:26" x14ac:dyDescent="0.35">
      <c r="B1048" s="201"/>
      <c r="C1048" s="61"/>
      <c r="D1048" s="201"/>
      <c r="E1048" s="61"/>
      <c r="F1048" s="123"/>
      <c r="G1048" s="61"/>
      <c r="H1048" s="123"/>
      <c r="I1048" s="61"/>
      <c r="J1048" s="201"/>
      <c r="K1048" s="61"/>
      <c r="L1048" s="201"/>
      <c r="M1048" s="61"/>
      <c r="N1048" s="201"/>
      <c r="O1048" s="61"/>
      <c r="P1048" s="201"/>
      <c r="Q1048" s="61"/>
      <c r="Y1048" s="123"/>
      <c r="Z1048" s="59"/>
    </row>
    <row r="1049" spans="2:26" x14ac:dyDescent="0.35">
      <c r="B1049" s="201"/>
      <c r="C1049" s="61"/>
      <c r="D1049" s="201"/>
      <c r="E1049" s="61"/>
      <c r="F1049" s="123"/>
      <c r="G1049" s="61"/>
      <c r="H1049" s="123"/>
      <c r="I1049" s="61"/>
      <c r="J1049" s="201"/>
      <c r="K1049" s="61"/>
      <c r="L1049" s="201"/>
      <c r="M1049" s="61"/>
      <c r="N1049" s="201"/>
      <c r="O1049" s="61"/>
      <c r="P1049" s="201"/>
      <c r="Q1049" s="61"/>
      <c r="Y1049" s="123"/>
      <c r="Z1049" s="59"/>
    </row>
    <row r="1050" spans="2:26" x14ac:dyDescent="0.35">
      <c r="B1050" s="201"/>
      <c r="C1050" s="61"/>
      <c r="D1050" s="201"/>
      <c r="E1050" s="61"/>
      <c r="F1050" s="123"/>
      <c r="G1050" s="61"/>
      <c r="H1050" s="123"/>
      <c r="I1050" s="61"/>
      <c r="J1050" s="201"/>
      <c r="K1050" s="61"/>
      <c r="L1050" s="201"/>
      <c r="M1050" s="61"/>
      <c r="N1050" s="201"/>
      <c r="O1050" s="61"/>
      <c r="P1050" s="201"/>
      <c r="Q1050" s="61"/>
      <c r="Y1050" s="123"/>
      <c r="Z1050" s="59"/>
    </row>
    <row r="1051" spans="2:26" x14ac:dyDescent="0.35">
      <c r="B1051" s="201"/>
      <c r="C1051" s="61"/>
      <c r="D1051" s="201"/>
      <c r="E1051" s="61"/>
      <c r="F1051" s="123"/>
      <c r="G1051" s="61"/>
      <c r="H1051" s="123"/>
      <c r="I1051" s="61"/>
      <c r="J1051" s="201"/>
      <c r="K1051" s="61"/>
      <c r="L1051" s="201"/>
      <c r="M1051" s="61"/>
      <c r="N1051" s="201"/>
      <c r="O1051" s="61"/>
      <c r="P1051" s="201"/>
      <c r="Q1051" s="61"/>
      <c r="Y1051" s="123"/>
      <c r="Z1051" s="59"/>
    </row>
    <row r="1052" spans="2:26" x14ac:dyDescent="0.35">
      <c r="B1052" s="201"/>
      <c r="C1052" s="61"/>
      <c r="D1052" s="201"/>
      <c r="E1052" s="61"/>
      <c r="F1052" s="123"/>
      <c r="G1052" s="61"/>
      <c r="H1052" s="123"/>
      <c r="I1052" s="61"/>
      <c r="J1052" s="201"/>
      <c r="K1052" s="61"/>
      <c r="L1052" s="201"/>
      <c r="M1052" s="61"/>
      <c r="N1052" s="201"/>
      <c r="O1052" s="61"/>
      <c r="P1052" s="201"/>
      <c r="Q1052" s="61"/>
      <c r="Y1052" s="123"/>
      <c r="Z1052" s="59"/>
    </row>
    <row r="1053" spans="2:26" x14ac:dyDescent="0.35">
      <c r="B1053" s="201"/>
      <c r="C1053" s="61"/>
      <c r="D1053" s="201"/>
      <c r="E1053" s="61"/>
      <c r="F1053" s="123"/>
      <c r="G1053" s="61"/>
      <c r="H1053" s="123"/>
      <c r="I1053" s="61"/>
      <c r="J1053" s="201"/>
      <c r="K1053" s="61"/>
      <c r="L1053" s="201"/>
      <c r="M1053" s="61"/>
      <c r="N1053" s="201"/>
      <c r="O1053" s="61"/>
      <c r="P1053" s="201"/>
      <c r="Q1053" s="61"/>
      <c r="Y1053" s="123"/>
      <c r="Z1053" s="59"/>
    </row>
    <row r="1054" spans="2:26" x14ac:dyDescent="0.35">
      <c r="B1054" s="201"/>
      <c r="C1054" s="61"/>
      <c r="D1054" s="201"/>
      <c r="E1054" s="61"/>
      <c r="F1054" s="123"/>
      <c r="G1054" s="61"/>
      <c r="H1054" s="123"/>
      <c r="I1054" s="61"/>
      <c r="J1054" s="201"/>
      <c r="K1054" s="61"/>
      <c r="L1054" s="201"/>
      <c r="M1054" s="61"/>
      <c r="N1054" s="201"/>
      <c r="O1054" s="61"/>
      <c r="P1054" s="201"/>
      <c r="Q1054" s="61"/>
      <c r="Y1054" s="123"/>
      <c r="Z1054" s="59"/>
    </row>
    <row r="1055" spans="2:26" x14ac:dyDescent="0.35">
      <c r="B1055" s="201"/>
      <c r="C1055" s="61"/>
      <c r="D1055" s="201"/>
      <c r="E1055" s="61"/>
      <c r="F1055" s="123"/>
      <c r="G1055" s="61"/>
      <c r="H1055" s="123"/>
      <c r="I1055" s="61"/>
      <c r="J1055" s="201"/>
      <c r="K1055" s="61"/>
      <c r="L1055" s="201"/>
      <c r="M1055" s="61"/>
      <c r="N1055" s="201"/>
      <c r="O1055" s="61"/>
      <c r="P1055" s="201"/>
      <c r="Q1055" s="61"/>
      <c r="Y1055" s="123"/>
      <c r="Z1055" s="59"/>
    </row>
    <row r="1056" spans="2:26" x14ac:dyDescent="0.35">
      <c r="B1056" s="201"/>
      <c r="C1056" s="61"/>
      <c r="D1056" s="201"/>
      <c r="E1056" s="61"/>
      <c r="F1056" s="123"/>
      <c r="G1056" s="61"/>
      <c r="H1056" s="123"/>
      <c r="I1056" s="61"/>
      <c r="J1056" s="201"/>
      <c r="K1056" s="61"/>
      <c r="L1056" s="201"/>
      <c r="M1056" s="61"/>
      <c r="N1056" s="201"/>
      <c r="O1056" s="61"/>
      <c r="P1056" s="201"/>
      <c r="Q1056" s="61"/>
      <c r="Y1056" s="123"/>
      <c r="Z1056" s="59"/>
    </row>
    <row r="1057" spans="2:26" x14ac:dyDescent="0.35">
      <c r="B1057" s="201"/>
      <c r="C1057" s="61"/>
      <c r="D1057" s="201"/>
      <c r="E1057" s="61"/>
      <c r="F1057" s="123"/>
      <c r="G1057" s="61"/>
      <c r="H1057" s="123"/>
      <c r="I1057" s="61"/>
      <c r="J1057" s="201"/>
      <c r="K1057" s="61"/>
      <c r="L1057" s="201"/>
      <c r="M1057" s="61"/>
      <c r="N1057" s="201"/>
      <c r="O1057" s="61"/>
      <c r="P1057" s="201"/>
      <c r="Q1057" s="61"/>
      <c r="Y1057" s="123"/>
      <c r="Z1057" s="59"/>
    </row>
    <row r="1058" spans="2:26" x14ac:dyDescent="0.35">
      <c r="B1058" s="201"/>
      <c r="C1058" s="61"/>
      <c r="D1058" s="201"/>
      <c r="E1058" s="61"/>
      <c r="F1058" s="123"/>
      <c r="G1058" s="61"/>
      <c r="H1058" s="123"/>
      <c r="I1058" s="61"/>
      <c r="J1058" s="201"/>
      <c r="K1058" s="61"/>
      <c r="L1058" s="201"/>
      <c r="M1058" s="61"/>
      <c r="N1058" s="201"/>
      <c r="O1058" s="61"/>
      <c r="P1058" s="201"/>
      <c r="Q1058" s="61"/>
      <c r="Y1058" s="123"/>
      <c r="Z1058" s="59"/>
    </row>
    <row r="1059" spans="2:26" x14ac:dyDescent="0.35">
      <c r="B1059" s="201"/>
      <c r="C1059" s="61"/>
      <c r="D1059" s="201"/>
      <c r="E1059" s="61"/>
      <c r="F1059" s="123"/>
      <c r="G1059" s="61"/>
      <c r="H1059" s="123"/>
      <c r="I1059" s="61"/>
      <c r="J1059" s="201"/>
      <c r="K1059" s="61"/>
      <c r="L1059" s="201"/>
      <c r="M1059" s="61"/>
      <c r="N1059" s="201"/>
      <c r="O1059" s="61"/>
      <c r="P1059" s="201"/>
      <c r="Q1059" s="61"/>
      <c r="Y1059" s="123"/>
      <c r="Z1059" s="59"/>
    </row>
    <row r="1060" spans="2:26" x14ac:dyDescent="0.35">
      <c r="B1060" s="201"/>
      <c r="C1060" s="61"/>
      <c r="D1060" s="201"/>
      <c r="E1060" s="61"/>
      <c r="F1060" s="123"/>
      <c r="G1060" s="61"/>
      <c r="H1060" s="123"/>
      <c r="I1060" s="61"/>
      <c r="J1060" s="201"/>
      <c r="K1060" s="61"/>
      <c r="L1060" s="201"/>
      <c r="M1060" s="61"/>
      <c r="N1060" s="201"/>
      <c r="O1060" s="61"/>
      <c r="P1060" s="201"/>
      <c r="Q1060" s="61"/>
      <c r="Y1060" s="123"/>
      <c r="Z1060" s="59"/>
    </row>
    <row r="1061" spans="2:26" x14ac:dyDescent="0.35">
      <c r="B1061" s="201"/>
      <c r="C1061" s="61"/>
      <c r="D1061" s="201"/>
      <c r="E1061" s="61"/>
      <c r="F1061" s="123"/>
      <c r="G1061" s="61"/>
      <c r="H1061" s="123"/>
      <c r="I1061" s="61"/>
      <c r="J1061" s="201"/>
      <c r="K1061" s="61"/>
      <c r="L1061" s="201"/>
      <c r="M1061" s="61"/>
      <c r="N1061" s="201"/>
      <c r="O1061" s="61"/>
      <c r="P1061" s="201"/>
      <c r="Q1061" s="61"/>
      <c r="Y1061" s="123"/>
      <c r="Z1061" s="59"/>
    </row>
    <row r="1062" spans="2:26" x14ac:dyDescent="0.35">
      <c r="B1062" s="201"/>
      <c r="C1062" s="61"/>
      <c r="D1062" s="201"/>
      <c r="E1062" s="61"/>
      <c r="F1062" s="123"/>
      <c r="G1062" s="61"/>
      <c r="H1062" s="123"/>
      <c r="I1062" s="61"/>
      <c r="J1062" s="201"/>
      <c r="K1062" s="61"/>
      <c r="L1062" s="201"/>
      <c r="M1062" s="61"/>
      <c r="N1062" s="201"/>
      <c r="O1062" s="61"/>
      <c r="P1062" s="201"/>
      <c r="Q1062" s="61"/>
      <c r="Y1062" s="123"/>
      <c r="Z1062" s="59"/>
    </row>
    <row r="1063" spans="2:26" x14ac:dyDescent="0.35">
      <c r="B1063" s="201"/>
      <c r="C1063" s="61"/>
      <c r="D1063" s="201"/>
      <c r="E1063" s="61"/>
      <c r="F1063" s="123"/>
      <c r="G1063" s="61"/>
      <c r="H1063" s="123"/>
      <c r="I1063" s="61"/>
      <c r="J1063" s="201"/>
      <c r="K1063" s="61"/>
      <c r="L1063" s="201"/>
      <c r="M1063" s="61"/>
      <c r="N1063" s="201"/>
      <c r="O1063" s="61"/>
      <c r="P1063" s="201"/>
      <c r="Q1063" s="61"/>
      <c r="Y1063" s="123"/>
      <c r="Z1063" s="59"/>
    </row>
    <row r="1064" spans="2:26" x14ac:dyDescent="0.35">
      <c r="B1064" s="201"/>
      <c r="C1064" s="61"/>
      <c r="D1064" s="201"/>
      <c r="E1064" s="61"/>
      <c r="F1064" s="123"/>
      <c r="G1064" s="61"/>
      <c r="H1064" s="123"/>
      <c r="I1064" s="61"/>
      <c r="J1064" s="201"/>
      <c r="K1064" s="61"/>
      <c r="L1064" s="201"/>
      <c r="M1064" s="61"/>
      <c r="N1064" s="201"/>
      <c r="O1064" s="61"/>
      <c r="P1064" s="201"/>
      <c r="Q1064" s="61"/>
      <c r="Y1064" s="123"/>
      <c r="Z1064" s="59"/>
    </row>
    <row r="1065" spans="2:26" x14ac:dyDescent="0.35">
      <c r="B1065" s="201"/>
      <c r="C1065" s="61"/>
      <c r="D1065" s="201"/>
      <c r="E1065" s="61"/>
      <c r="F1065" s="123"/>
      <c r="G1065" s="61"/>
      <c r="H1065" s="123"/>
      <c r="I1065" s="61"/>
      <c r="J1065" s="201"/>
      <c r="K1065" s="61"/>
      <c r="L1065" s="201"/>
      <c r="M1065" s="61"/>
      <c r="N1065" s="201"/>
      <c r="O1065" s="61"/>
      <c r="P1065" s="201"/>
      <c r="Q1065" s="61"/>
      <c r="Y1065" s="123"/>
      <c r="Z1065" s="59"/>
    </row>
    <row r="1066" spans="2:26" x14ac:dyDescent="0.35">
      <c r="B1066" s="201"/>
      <c r="C1066" s="61"/>
      <c r="D1066" s="201"/>
      <c r="E1066" s="61"/>
      <c r="F1066" s="123"/>
      <c r="G1066" s="61"/>
      <c r="H1066" s="123"/>
      <c r="I1066" s="61"/>
      <c r="J1066" s="201"/>
      <c r="K1066" s="61"/>
      <c r="L1066" s="201"/>
      <c r="M1066" s="61"/>
      <c r="N1066" s="201"/>
      <c r="O1066" s="61"/>
      <c r="P1066" s="201"/>
      <c r="Q1066" s="61"/>
      <c r="Y1066" s="123"/>
      <c r="Z1066" s="59"/>
    </row>
    <row r="1067" spans="2:26" x14ac:dyDescent="0.35">
      <c r="B1067" s="201"/>
      <c r="C1067" s="61"/>
      <c r="D1067" s="201"/>
      <c r="E1067" s="61"/>
      <c r="F1067" s="123"/>
      <c r="G1067" s="61"/>
      <c r="H1067" s="123"/>
      <c r="I1067" s="61"/>
      <c r="J1067" s="201"/>
      <c r="K1067" s="61"/>
      <c r="L1067" s="201"/>
      <c r="M1067" s="61"/>
      <c r="N1067" s="201"/>
      <c r="O1067" s="61"/>
      <c r="P1067" s="201"/>
      <c r="Q1067" s="61"/>
      <c r="Y1067" s="123"/>
      <c r="Z1067" s="59"/>
    </row>
    <row r="1068" spans="2:26" x14ac:dyDescent="0.35">
      <c r="B1068" s="201"/>
      <c r="C1068" s="61"/>
      <c r="D1068" s="201"/>
      <c r="E1068" s="61"/>
      <c r="F1068" s="123"/>
      <c r="G1068" s="61"/>
      <c r="H1068" s="123"/>
      <c r="I1068" s="61"/>
      <c r="J1068" s="201"/>
      <c r="K1068" s="61"/>
      <c r="L1068" s="201"/>
      <c r="M1068" s="61"/>
      <c r="N1068" s="201"/>
      <c r="O1068" s="61"/>
      <c r="P1068" s="201"/>
      <c r="Q1068" s="61"/>
      <c r="Y1068" s="123"/>
      <c r="Z1068" s="59"/>
    </row>
    <row r="1069" spans="2:26" x14ac:dyDescent="0.35">
      <c r="B1069" s="201"/>
      <c r="C1069" s="61"/>
      <c r="D1069" s="201"/>
      <c r="E1069" s="61"/>
      <c r="F1069" s="123"/>
      <c r="G1069" s="61"/>
      <c r="H1069" s="123"/>
      <c r="I1069" s="61"/>
      <c r="J1069" s="201"/>
      <c r="K1069" s="61"/>
      <c r="L1069" s="201"/>
      <c r="M1069" s="61"/>
      <c r="N1069" s="201"/>
      <c r="O1069" s="61"/>
      <c r="P1069" s="201"/>
      <c r="Q1069" s="61"/>
      <c r="Y1069" s="123"/>
      <c r="Z1069" s="59"/>
    </row>
    <row r="1070" spans="2:26" x14ac:dyDescent="0.35">
      <c r="B1070" s="201"/>
      <c r="C1070" s="61"/>
      <c r="D1070" s="201"/>
      <c r="E1070" s="61"/>
      <c r="F1070" s="123"/>
      <c r="G1070" s="61"/>
      <c r="H1070" s="123"/>
      <c r="I1070" s="61"/>
      <c r="J1070" s="201"/>
      <c r="K1070" s="61"/>
      <c r="L1070" s="201"/>
      <c r="M1070" s="61"/>
      <c r="N1070" s="201"/>
      <c r="O1070" s="61"/>
      <c r="P1070" s="201"/>
      <c r="Q1070" s="61"/>
      <c r="Y1070" s="123"/>
      <c r="Z1070" s="59"/>
    </row>
    <row r="1071" spans="2:26" x14ac:dyDescent="0.35">
      <c r="B1071" s="201"/>
      <c r="C1071" s="61"/>
      <c r="D1071" s="201"/>
      <c r="E1071" s="61"/>
      <c r="F1071" s="123"/>
      <c r="G1071" s="61"/>
      <c r="H1071" s="123"/>
      <c r="I1071" s="61"/>
      <c r="J1071" s="201"/>
      <c r="K1071" s="61"/>
      <c r="L1071" s="201"/>
      <c r="M1071" s="61"/>
      <c r="N1071" s="201"/>
      <c r="O1071" s="61"/>
      <c r="P1071" s="201"/>
      <c r="Q1071" s="61"/>
      <c r="Y1071" s="123"/>
      <c r="Z1071" s="59"/>
    </row>
    <row r="1072" spans="2:26" x14ac:dyDescent="0.35">
      <c r="B1072" s="201"/>
      <c r="C1072" s="61"/>
      <c r="D1072" s="201"/>
      <c r="E1072" s="61"/>
      <c r="F1072" s="123"/>
      <c r="G1072" s="61"/>
      <c r="H1072" s="123"/>
      <c r="I1072" s="61"/>
      <c r="J1072" s="201"/>
      <c r="K1072" s="61"/>
      <c r="L1072" s="201"/>
      <c r="M1072" s="61"/>
      <c r="N1072" s="201"/>
      <c r="O1072" s="61"/>
      <c r="P1072" s="201"/>
      <c r="Q1072" s="61"/>
      <c r="Y1072" s="123"/>
      <c r="Z1072" s="59"/>
    </row>
    <row r="1073" spans="2:26" x14ac:dyDescent="0.35">
      <c r="B1073" s="201"/>
      <c r="C1073" s="61"/>
      <c r="D1073" s="201"/>
      <c r="E1073" s="61"/>
      <c r="F1073" s="123"/>
      <c r="G1073" s="61"/>
      <c r="H1073" s="123"/>
      <c r="I1073" s="61"/>
      <c r="J1073" s="201"/>
      <c r="K1073" s="61"/>
      <c r="L1073" s="201"/>
      <c r="M1073" s="61"/>
      <c r="N1073" s="201"/>
      <c r="O1073" s="61"/>
      <c r="P1073" s="201"/>
      <c r="Q1073" s="61"/>
      <c r="Y1073" s="123"/>
      <c r="Z1073" s="59"/>
    </row>
    <row r="1074" spans="2:26" x14ac:dyDescent="0.35">
      <c r="B1074" s="201"/>
      <c r="C1074" s="61"/>
      <c r="D1074" s="201"/>
      <c r="E1074" s="61"/>
      <c r="F1074" s="123"/>
      <c r="G1074" s="61"/>
      <c r="H1074" s="123"/>
      <c r="I1074" s="61"/>
      <c r="J1074" s="201"/>
      <c r="K1074" s="61"/>
      <c r="L1074" s="201"/>
      <c r="M1074" s="61"/>
      <c r="N1074" s="201"/>
      <c r="O1074" s="61"/>
      <c r="P1074" s="201"/>
      <c r="Q1074" s="61"/>
      <c r="Y1074" s="123"/>
      <c r="Z1074" s="59"/>
    </row>
    <row r="1075" spans="2:26" x14ac:dyDescent="0.35">
      <c r="B1075" s="201"/>
      <c r="C1075" s="61"/>
      <c r="D1075" s="201"/>
      <c r="E1075" s="61"/>
      <c r="F1075" s="123"/>
      <c r="G1075" s="61"/>
      <c r="H1075" s="123"/>
      <c r="I1075" s="61"/>
      <c r="J1075" s="201"/>
      <c r="K1075" s="61"/>
      <c r="L1075" s="201"/>
      <c r="M1075" s="61"/>
      <c r="N1075" s="201"/>
      <c r="O1075" s="61"/>
      <c r="P1075" s="201"/>
      <c r="Q1075" s="61"/>
      <c r="Y1075" s="123"/>
      <c r="Z1075" s="59"/>
    </row>
    <row r="1076" spans="2:26" x14ac:dyDescent="0.35">
      <c r="B1076" s="201"/>
      <c r="C1076" s="61"/>
      <c r="D1076" s="201"/>
      <c r="E1076" s="61"/>
      <c r="F1076" s="123"/>
      <c r="G1076" s="61"/>
      <c r="H1076" s="123"/>
      <c r="I1076" s="61"/>
      <c r="J1076" s="201"/>
      <c r="K1076" s="61"/>
      <c r="L1076" s="201"/>
      <c r="M1076" s="61"/>
      <c r="N1076" s="201"/>
      <c r="O1076" s="61"/>
      <c r="P1076" s="201"/>
      <c r="Q1076" s="61"/>
      <c r="Y1076" s="123"/>
      <c r="Z1076" s="59"/>
    </row>
    <row r="1077" spans="2:26" x14ac:dyDescent="0.35">
      <c r="B1077" s="201"/>
      <c r="C1077" s="61"/>
      <c r="D1077" s="201"/>
      <c r="E1077" s="61"/>
      <c r="F1077" s="123"/>
      <c r="G1077" s="61"/>
      <c r="H1077" s="123"/>
      <c r="I1077" s="61"/>
      <c r="J1077" s="201"/>
      <c r="K1077" s="61"/>
      <c r="L1077" s="201"/>
      <c r="M1077" s="61"/>
      <c r="N1077" s="201"/>
      <c r="O1077" s="61"/>
      <c r="P1077" s="201"/>
      <c r="Q1077" s="61"/>
      <c r="Y1077" s="123"/>
      <c r="Z1077" s="59"/>
    </row>
    <row r="1078" spans="2:26" x14ac:dyDescent="0.35">
      <c r="B1078" s="201"/>
      <c r="C1078" s="61"/>
      <c r="D1078" s="201"/>
      <c r="E1078" s="61"/>
      <c r="F1078" s="123"/>
      <c r="G1078" s="61"/>
      <c r="H1078" s="123"/>
      <c r="I1078" s="61"/>
      <c r="J1078" s="201"/>
      <c r="K1078" s="61"/>
      <c r="L1078" s="201"/>
      <c r="M1078" s="61"/>
      <c r="N1078" s="201"/>
      <c r="O1078" s="61"/>
      <c r="P1078" s="201"/>
      <c r="Q1078" s="61"/>
      <c r="Y1078" s="123"/>
      <c r="Z1078" s="59"/>
    </row>
    <row r="1079" spans="2:26" x14ac:dyDescent="0.35">
      <c r="B1079" s="201"/>
      <c r="C1079" s="61"/>
      <c r="D1079" s="201"/>
      <c r="E1079" s="61"/>
      <c r="F1079" s="123"/>
      <c r="G1079" s="61"/>
      <c r="H1079" s="123"/>
      <c r="I1079" s="61"/>
      <c r="J1079" s="201"/>
      <c r="K1079" s="61"/>
      <c r="L1079" s="201"/>
      <c r="M1079" s="61"/>
      <c r="N1079" s="201"/>
      <c r="O1079" s="61"/>
      <c r="P1079" s="201"/>
      <c r="Q1079" s="61"/>
      <c r="Y1079" s="123"/>
      <c r="Z1079" s="59"/>
    </row>
    <row r="1080" spans="2:26" x14ac:dyDescent="0.35">
      <c r="B1080" s="201"/>
      <c r="C1080" s="61"/>
      <c r="D1080" s="201"/>
      <c r="E1080" s="61"/>
      <c r="F1080" s="123"/>
      <c r="G1080" s="61"/>
      <c r="H1080" s="123"/>
      <c r="I1080" s="61"/>
      <c r="J1080" s="201"/>
      <c r="K1080" s="61"/>
      <c r="L1080" s="201"/>
      <c r="M1080" s="61"/>
      <c r="N1080" s="201"/>
      <c r="O1080" s="61"/>
      <c r="P1080" s="201"/>
      <c r="Q1080" s="61"/>
      <c r="Y1080" s="123"/>
      <c r="Z1080" s="59"/>
    </row>
    <row r="1081" spans="2:26" x14ac:dyDescent="0.35">
      <c r="B1081" s="201"/>
      <c r="C1081" s="61"/>
      <c r="D1081" s="201"/>
      <c r="E1081" s="61"/>
      <c r="F1081" s="123"/>
      <c r="G1081" s="61"/>
      <c r="H1081" s="123"/>
      <c r="I1081" s="61"/>
      <c r="J1081" s="201"/>
      <c r="K1081" s="61"/>
      <c r="L1081" s="201"/>
      <c r="M1081" s="61"/>
      <c r="N1081" s="201"/>
      <c r="O1081" s="61"/>
      <c r="P1081" s="201"/>
      <c r="Q1081" s="61"/>
      <c r="Y1081" s="123"/>
      <c r="Z1081" s="59"/>
    </row>
    <row r="1082" spans="2:26" x14ac:dyDescent="0.35">
      <c r="B1082" s="201"/>
      <c r="C1082" s="61"/>
      <c r="D1082" s="201"/>
      <c r="E1082" s="61"/>
      <c r="F1082" s="123"/>
      <c r="G1082" s="61"/>
      <c r="H1082" s="123"/>
      <c r="I1082" s="61"/>
      <c r="J1082" s="201"/>
      <c r="K1082" s="61"/>
      <c r="L1082" s="201"/>
      <c r="M1082" s="61"/>
      <c r="N1082" s="201"/>
      <c r="O1082" s="61"/>
      <c r="P1082" s="201"/>
      <c r="Q1082" s="61"/>
      <c r="Y1082" s="123"/>
      <c r="Z1082" s="59"/>
    </row>
    <row r="1083" spans="2:26" x14ac:dyDescent="0.35">
      <c r="B1083" s="201"/>
      <c r="C1083" s="61"/>
      <c r="D1083" s="201"/>
      <c r="E1083" s="61"/>
      <c r="F1083" s="123"/>
      <c r="G1083" s="61"/>
      <c r="H1083" s="123"/>
      <c r="I1083" s="61"/>
      <c r="J1083" s="201"/>
      <c r="K1083" s="61"/>
      <c r="L1083" s="201"/>
      <c r="M1083" s="61"/>
      <c r="N1083" s="201"/>
      <c r="O1083" s="61"/>
      <c r="P1083" s="201"/>
      <c r="Q1083" s="61"/>
      <c r="Y1083" s="123"/>
      <c r="Z1083" s="59"/>
    </row>
    <row r="1084" spans="2:26" x14ac:dyDescent="0.35">
      <c r="B1084" s="201"/>
      <c r="C1084" s="61"/>
      <c r="D1084" s="201"/>
      <c r="E1084" s="61"/>
      <c r="F1084" s="123"/>
      <c r="G1084" s="61"/>
      <c r="H1084" s="123"/>
      <c r="I1084" s="61"/>
      <c r="J1084" s="201"/>
      <c r="K1084" s="61"/>
      <c r="L1084" s="201"/>
      <c r="M1084" s="61"/>
      <c r="N1084" s="201"/>
      <c r="O1084" s="61"/>
      <c r="P1084" s="201"/>
      <c r="Q1084" s="61"/>
      <c r="Y1084" s="123"/>
      <c r="Z1084" s="59"/>
    </row>
    <row r="1085" spans="2:26" x14ac:dyDescent="0.35">
      <c r="B1085" s="201"/>
      <c r="C1085" s="61"/>
      <c r="D1085" s="201"/>
      <c r="E1085" s="61"/>
      <c r="F1085" s="123"/>
      <c r="G1085" s="61"/>
      <c r="H1085" s="123"/>
      <c r="I1085" s="61"/>
      <c r="J1085" s="201"/>
      <c r="K1085" s="61"/>
      <c r="L1085" s="201"/>
      <c r="M1085" s="61"/>
      <c r="N1085" s="201"/>
      <c r="O1085" s="61"/>
      <c r="P1085" s="201"/>
      <c r="Q1085" s="61"/>
      <c r="Y1085" s="123"/>
      <c r="Z1085" s="59"/>
    </row>
    <row r="1086" spans="2:26" x14ac:dyDescent="0.35">
      <c r="B1086" s="201"/>
      <c r="C1086" s="61"/>
      <c r="D1086" s="201"/>
      <c r="E1086" s="61"/>
      <c r="F1086" s="123"/>
      <c r="G1086" s="61"/>
      <c r="H1086" s="123"/>
      <c r="I1086" s="61"/>
      <c r="J1086" s="201"/>
      <c r="K1086" s="61"/>
      <c r="L1086" s="201"/>
      <c r="M1086" s="61"/>
      <c r="N1086" s="201"/>
      <c r="O1086" s="61"/>
      <c r="P1086" s="201"/>
      <c r="Q1086" s="61"/>
      <c r="Y1086" s="123"/>
      <c r="Z1086" s="59"/>
    </row>
    <row r="1087" spans="2:26" x14ac:dyDescent="0.35">
      <c r="B1087" s="201"/>
      <c r="C1087" s="61"/>
      <c r="D1087" s="201"/>
      <c r="E1087" s="61"/>
      <c r="F1087" s="123"/>
      <c r="G1087" s="61"/>
      <c r="H1087" s="123"/>
      <c r="I1087" s="61"/>
      <c r="J1087" s="201"/>
      <c r="K1087" s="61"/>
      <c r="L1087" s="201"/>
      <c r="M1087" s="61"/>
      <c r="N1087" s="201"/>
      <c r="O1087" s="61"/>
      <c r="P1087" s="201"/>
      <c r="Q1087" s="61"/>
      <c r="Y1087" s="123"/>
      <c r="Z1087" s="59"/>
    </row>
    <row r="1088" spans="2:26" x14ac:dyDescent="0.35">
      <c r="B1088" s="201"/>
      <c r="C1088" s="61"/>
      <c r="D1088" s="201"/>
      <c r="E1088" s="61"/>
      <c r="F1088" s="123"/>
      <c r="G1088" s="61"/>
      <c r="H1088" s="123"/>
      <c r="I1088" s="61"/>
      <c r="J1088" s="201"/>
      <c r="K1088" s="61"/>
      <c r="L1088" s="201"/>
      <c r="M1088" s="61"/>
      <c r="N1088" s="201"/>
      <c r="O1088" s="61"/>
      <c r="P1088" s="201"/>
      <c r="Q1088" s="61"/>
      <c r="Y1088" s="123"/>
      <c r="Z1088" s="59"/>
    </row>
    <row r="1089" spans="2:26" x14ac:dyDescent="0.35">
      <c r="B1089" s="201"/>
      <c r="C1089" s="61"/>
      <c r="D1089" s="201"/>
      <c r="E1089" s="61"/>
      <c r="F1089" s="123"/>
      <c r="G1089" s="61"/>
      <c r="H1089" s="123"/>
      <c r="I1089" s="61"/>
      <c r="J1089" s="201"/>
      <c r="K1089" s="61"/>
      <c r="L1089" s="201"/>
      <c r="M1089" s="61"/>
      <c r="N1089" s="201"/>
      <c r="O1089" s="61"/>
      <c r="P1089" s="201"/>
      <c r="Q1089" s="61"/>
      <c r="Y1089" s="123"/>
      <c r="Z1089" s="59"/>
    </row>
    <row r="1090" spans="2:26" x14ac:dyDescent="0.35">
      <c r="B1090" s="201"/>
      <c r="C1090" s="61"/>
      <c r="D1090" s="201"/>
      <c r="E1090" s="61"/>
      <c r="F1090" s="123"/>
      <c r="G1090" s="61"/>
      <c r="H1090" s="123"/>
      <c r="I1090" s="61"/>
      <c r="J1090" s="201"/>
      <c r="K1090" s="61"/>
      <c r="L1090" s="201"/>
      <c r="M1090" s="61"/>
      <c r="N1090" s="201"/>
      <c r="O1090" s="61"/>
      <c r="P1090" s="201"/>
      <c r="Q1090" s="61"/>
      <c r="Y1090" s="123"/>
      <c r="Z1090" s="59"/>
    </row>
    <row r="1091" spans="2:26" x14ac:dyDescent="0.35">
      <c r="B1091" s="201"/>
      <c r="C1091" s="61"/>
      <c r="D1091" s="201"/>
      <c r="E1091" s="61"/>
      <c r="F1091" s="123"/>
      <c r="G1091" s="61"/>
      <c r="H1091" s="123"/>
      <c r="I1091" s="61"/>
      <c r="J1091" s="201"/>
      <c r="K1091" s="61"/>
      <c r="L1091" s="201"/>
      <c r="M1091" s="61"/>
      <c r="N1091" s="201"/>
      <c r="O1091" s="61"/>
      <c r="P1091" s="201"/>
      <c r="Q1091" s="61"/>
      <c r="Y1091" s="123"/>
      <c r="Z1091" s="59"/>
    </row>
    <row r="1092" spans="2:26" x14ac:dyDescent="0.35">
      <c r="B1092" s="201"/>
      <c r="C1092" s="61"/>
      <c r="D1092" s="201"/>
      <c r="E1092" s="61"/>
      <c r="F1092" s="123"/>
      <c r="G1092" s="61"/>
      <c r="H1092" s="123"/>
      <c r="I1092" s="61"/>
      <c r="J1092" s="201"/>
      <c r="K1092" s="61"/>
      <c r="L1092" s="201"/>
      <c r="M1092" s="61"/>
      <c r="N1092" s="201"/>
      <c r="O1092" s="61"/>
      <c r="P1092" s="201"/>
      <c r="Q1092" s="61"/>
      <c r="Y1092" s="123"/>
      <c r="Z1092" s="59"/>
    </row>
    <row r="1093" spans="2:26" x14ac:dyDescent="0.35">
      <c r="B1093" s="201"/>
      <c r="C1093" s="61"/>
      <c r="D1093" s="201"/>
      <c r="E1093" s="61"/>
      <c r="F1093" s="123"/>
      <c r="G1093" s="61"/>
      <c r="H1093" s="123"/>
      <c r="I1093" s="61"/>
      <c r="J1093" s="201"/>
      <c r="K1093" s="61"/>
      <c r="L1093" s="201"/>
      <c r="M1093" s="61"/>
      <c r="N1093" s="201"/>
      <c r="O1093" s="61"/>
      <c r="P1093" s="201"/>
      <c r="Q1093" s="61"/>
      <c r="Y1093" s="123"/>
      <c r="Z1093" s="59"/>
    </row>
    <row r="1094" spans="2:26" x14ac:dyDescent="0.35">
      <c r="B1094" s="201"/>
      <c r="C1094" s="61"/>
      <c r="D1094" s="201"/>
      <c r="E1094" s="61"/>
      <c r="F1094" s="123"/>
      <c r="G1094" s="61"/>
      <c r="H1094" s="123"/>
      <c r="I1094" s="61"/>
      <c r="J1094" s="201"/>
      <c r="K1094" s="61"/>
      <c r="L1094" s="201"/>
      <c r="M1094" s="61"/>
      <c r="N1094" s="201"/>
      <c r="O1094" s="61"/>
      <c r="P1094" s="201"/>
      <c r="Q1094" s="61"/>
      <c r="Y1094" s="123"/>
      <c r="Z1094" s="59"/>
    </row>
    <row r="1095" spans="2:26" x14ac:dyDescent="0.35">
      <c r="B1095" s="201"/>
      <c r="C1095" s="61"/>
      <c r="D1095" s="201"/>
      <c r="E1095" s="61"/>
      <c r="F1095" s="123"/>
      <c r="G1095" s="61"/>
      <c r="H1095" s="123"/>
      <c r="I1095" s="61"/>
      <c r="J1095" s="201"/>
      <c r="K1095" s="61"/>
      <c r="L1095" s="201"/>
      <c r="M1095" s="61"/>
      <c r="N1095" s="201"/>
      <c r="O1095" s="61"/>
      <c r="P1095" s="201"/>
      <c r="Q1095" s="61"/>
      <c r="Y1095" s="123"/>
      <c r="Z1095" s="59"/>
    </row>
    <row r="1096" spans="2:26" x14ac:dyDescent="0.35">
      <c r="B1096" s="201"/>
      <c r="C1096" s="61"/>
      <c r="D1096" s="201"/>
      <c r="E1096" s="61"/>
      <c r="F1096" s="123"/>
      <c r="G1096" s="61"/>
      <c r="H1096" s="123"/>
      <c r="I1096" s="61"/>
      <c r="J1096" s="201"/>
      <c r="K1096" s="61"/>
      <c r="L1096" s="201"/>
      <c r="M1096" s="61"/>
      <c r="N1096" s="201"/>
      <c r="O1096" s="61"/>
      <c r="P1096" s="201"/>
      <c r="Q1096" s="61"/>
      <c r="Y1096" s="123"/>
      <c r="Z1096" s="59"/>
    </row>
    <row r="1097" spans="2:26" x14ac:dyDescent="0.35">
      <c r="B1097" s="201"/>
      <c r="C1097" s="61"/>
      <c r="D1097" s="201"/>
      <c r="E1097" s="61"/>
      <c r="F1097" s="123"/>
      <c r="G1097" s="61"/>
      <c r="H1097" s="123"/>
      <c r="I1097" s="61"/>
      <c r="J1097" s="201"/>
      <c r="K1097" s="61"/>
      <c r="L1097" s="201"/>
      <c r="M1097" s="61"/>
      <c r="N1097" s="201"/>
      <c r="O1097" s="61"/>
      <c r="P1097" s="201"/>
      <c r="Q1097" s="61"/>
      <c r="Y1097" s="123"/>
      <c r="Z1097" s="59"/>
    </row>
    <row r="1098" spans="2:26" x14ac:dyDescent="0.35">
      <c r="B1098" s="201"/>
      <c r="C1098" s="61"/>
      <c r="D1098" s="201"/>
      <c r="E1098" s="61"/>
      <c r="F1098" s="123"/>
      <c r="G1098" s="61"/>
      <c r="H1098" s="123"/>
      <c r="I1098" s="61"/>
      <c r="J1098" s="201"/>
      <c r="K1098" s="61"/>
      <c r="L1098" s="201"/>
      <c r="M1098" s="61"/>
      <c r="N1098" s="201"/>
      <c r="O1098" s="61"/>
      <c r="P1098" s="201"/>
      <c r="Q1098" s="61"/>
      <c r="Y1098" s="123"/>
      <c r="Z1098" s="59"/>
    </row>
    <row r="1099" spans="2:26" x14ac:dyDescent="0.35">
      <c r="B1099" s="201"/>
      <c r="C1099" s="61"/>
      <c r="D1099" s="201"/>
      <c r="E1099" s="61"/>
      <c r="F1099" s="123"/>
      <c r="G1099" s="61"/>
      <c r="H1099" s="123"/>
      <c r="I1099" s="61"/>
      <c r="J1099" s="201"/>
      <c r="K1099" s="61"/>
      <c r="L1099" s="201"/>
      <c r="M1099" s="61"/>
      <c r="N1099" s="201"/>
      <c r="O1099" s="61"/>
      <c r="P1099" s="201"/>
      <c r="Q1099" s="61"/>
      <c r="Y1099" s="123"/>
      <c r="Z1099" s="59"/>
    </row>
    <row r="1100" spans="2:26" x14ac:dyDescent="0.35">
      <c r="B1100" s="201"/>
      <c r="C1100" s="61"/>
      <c r="D1100" s="201"/>
      <c r="E1100" s="61"/>
      <c r="F1100" s="123"/>
      <c r="G1100" s="61"/>
      <c r="H1100" s="123"/>
      <c r="I1100" s="61"/>
      <c r="J1100" s="201"/>
      <c r="K1100" s="61"/>
      <c r="L1100" s="201"/>
      <c r="M1100" s="61"/>
      <c r="N1100" s="201"/>
      <c r="O1100" s="61"/>
      <c r="P1100" s="201"/>
      <c r="Q1100" s="61"/>
      <c r="Y1100" s="123"/>
      <c r="Z1100" s="59"/>
    </row>
    <row r="1101" spans="2:26" x14ac:dyDescent="0.35">
      <c r="B1101" s="201"/>
      <c r="C1101" s="61"/>
      <c r="D1101" s="201"/>
      <c r="E1101" s="61"/>
      <c r="F1101" s="123"/>
      <c r="G1101" s="61"/>
      <c r="H1101" s="123"/>
      <c r="I1101" s="61"/>
      <c r="J1101" s="201"/>
      <c r="K1101" s="61"/>
      <c r="L1101" s="201"/>
      <c r="M1101" s="61"/>
      <c r="N1101" s="201"/>
      <c r="O1101" s="61"/>
      <c r="P1101" s="201"/>
      <c r="Q1101" s="61"/>
      <c r="Y1101" s="123"/>
      <c r="Z1101" s="59"/>
    </row>
    <row r="1102" spans="2:26" x14ac:dyDescent="0.35">
      <c r="B1102" s="201"/>
      <c r="C1102" s="61"/>
      <c r="D1102" s="201"/>
      <c r="E1102" s="61"/>
      <c r="F1102" s="123"/>
      <c r="G1102" s="61"/>
      <c r="H1102" s="123"/>
      <c r="I1102" s="61"/>
      <c r="J1102" s="201"/>
      <c r="K1102" s="61"/>
      <c r="L1102" s="201"/>
      <c r="M1102" s="61"/>
      <c r="N1102" s="201"/>
      <c r="O1102" s="61"/>
      <c r="P1102" s="201"/>
      <c r="Q1102" s="61"/>
      <c r="Y1102" s="123"/>
      <c r="Z1102" s="59"/>
    </row>
    <row r="1103" spans="2:26" x14ac:dyDescent="0.35">
      <c r="B1103" s="201"/>
      <c r="C1103" s="61"/>
      <c r="D1103" s="201"/>
      <c r="E1103" s="61"/>
      <c r="F1103" s="123"/>
      <c r="G1103" s="61"/>
      <c r="H1103" s="123"/>
      <c r="I1103" s="61"/>
      <c r="J1103" s="201"/>
      <c r="K1103" s="61"/>
      <c r="L1103" s="201"/>
      <c r="M1103" s="61"/>
      <c r="N1103" s="201"/>
      <c r="O1103" s="61"/>
      <c r="P1103" s="201"/>
      <c r="Q1103" s="61"/>
      <c r="Y1103" s="123"/>
      <c r="Z1103" s="59"/>
    </row>
    <row r="1104" spans="2:26" x14ac:dyDescent="0.35">
      <c r="B1104" s="201"/>
      <c r="C1104" s="61"/>
      <c r="D1104" s="201"/>
      <c r="E1104" s="61"/>
      <c r="F1104" s="123"/>
      <c r="G1104" s="61"/>
      <c r="H1104" s="123"/>
      <c r="I1104" s="61"/>
      <c r="J1104" s="201"/>
      <c r="K1104" s="61"/>
      <c r="L1104" s="201"/>
      <c r="M1104" s="61"/>
      <c r="N1104" s="201"/>
      <c r="O1104" s="61"/>
      <c r="P1104" s="201"/>
      <c r="Q1104" s="61"/>
      <c r="Y1104" s="123"/>
      <c r="Z1104" s="59"/>
    </row>
    <row r="1105" spans="2:26" x14ac:dyDescent="0.35">
      <c r="B1105" s="201"/>
      <c r="C1105" s="61"/>
      <c r="D1105" s="201"/>
      <c r="E1105" s="61"/>
      <c r="F1105" s="123"/>
      <c r="G1105" s="61"/>
      <c r="H1105" s="123"/>
      <c r="I1105" s="61"/>
      <c r="J1105" s="201"/>
      <c r="K1105" s="61"/>
      <c r="L1105" s="201"/>
      <c r="M1105" s="61"/>
      <c r="N1105" s="201"/>
      <c r="O1105" s="61"/>
      <c r="P1105" s="201"/>
      <c r="Q1105" s="61"/>
      <c r="Y1105" s="123"/>
      <c r="Z1105" s="59"/>
    </row>
    <row r="1106" spans="2:26" x14ac:dyDescent="0.35">
      <c r="B1106" s="201"/>
      <c r="C1106" s="61"/>
      <c r="D1106" s="201"/>
      <c r="E1106" s="61"/>
      <c r="F1106" s="123"/>
      <c r="G1106" s="61"/>
      <c r="H1106" s="123"/>
      <c r="I1106" s="61"/>
      <c r="J1106" s="201"/>
      <c r="K1106" s="61"/>
      <c r="L1106" s="201"/>
      <c r="M1106" s="61"/>
      <c r="N1106" s="201"/>
      <c r="O1106" s="61"/>
      <c r="P1106" s="201"/>
      <c r="Q1106" s="61"/>
      <c r="Y1106" s="123"/>
      <c r="Z1106" s="59"/>
    </row>
    <row r="1107" spans="2:26" x14ac:dyDescent="0.35">
      <c r="B1107" s="201"/>
      <c r="C1107" s="61"/>
      <c r="D1107" s="201"/>
      <c r="E1107" s="61"/>
      <c r="F1107" s="123"/>
      <c r="G1107" s="61"/>
      <c r="H1107" s="123"/>
      <c r="I1107" s="61"/>
      <c r="J1107" s="201"/>
      <c r="K1107" s="61"/>
      <c r="L1107" s="201"/>
      <c r="M1107" s="61"/>
      <c r="N1107" s="201"/>
      <c r="O1107" s="61"/>
      <c r="P1107" s="201"/>
      <c r="Q1107" s="61"/>
      <c r="Y1107" s="123"/>
      <c r="Z1107" s="59"/>
    </row>
    <row r="1108" spans="2:26" x14ac:dyDescent="0.35">
      <c r="B1108" s="201"/>
      <c r="C1108" s="61"/>
      <c r="D1108" s="201"/>
      <c r="E1108" s="61"/>
      <c r="F1108" s="123"/>
      <c r="G1108" s="61"/>
      <c r="H1108" s="123"/>
      <c r="I1108" s="61"/>
      <c r="J1108" s="201"/>
      <c r="K1108" s="61"/>
      <c r="L1108" s="201"/>
      <c r="M1108" s="61"/>
      <c r="N1108" s="201"/>
      <c r="O1108" s="61"/>
      <c r="P1108" s="201"/>
      <c r="Q1108" s="61"/>
      <c r="Y1108" s="123"/>
      <c r="Z1108" s="59"/>
    </row>
    <row r="1109" spans="2:26" x14ac:dyDescent="0.35">
      <c r="B1109" s="201"/>
      <c r="C1109" s="61"/>
      <c r="D1109" s="201"/>
      <c r="E1109" s="61"/>
      <c r="F1109" s="123"/>
      <c r="G1109" s="61"/>
      <c r="H1109" s="123"/>
      <c r="I1109" s="61"/>
      <c r="J1109" s="201"/>
      <c r="K1109" s="61"/>
      <c r="L1109" s="201"/>
      <c r="M1109" s="61"/>
      <c r="N1109" s="201"/>
      <c r="O1109" s="61"/>
      <c r="P1109" s="201"/>
      <c r="Q1109" s="61"/>
      <c r="Y1109" s="123"/>
      <c r="Z1109" s="59"/>
    </row>
    <row r="1110" spans="2:26" x14ac:dyDescent="0.35">
      <c r="B1110" s="201"/>
      <c r="C1110" s="61"/>
      <c r="D1110" s="201"/>
      <c r="E1110" s="61"/>
      <c r="F1110" s="123"/>
      <c r="G1110" s="61"/>
      <c r="H1110" s="123"/>
      <c r="I1110" s="61"/>
      <c r="J1110" s="201"/>
      <c r="K1110" s="61"/>
      <c r="L1110" s="201"/>
      <c r="M1110" s="61"/>
      <c r="N1110" s="201"/>
      <c r="O1110" s="61"/>
      <c r="P1110" s="201"/>
      <c r="Q1110" s="61"/>
      <c r="Y1110" s="123"/>
      <c r="Z1110" s="59"/>
    </row>
    <row r="1111" spans="2:26" x14ac:dyDescent="0.35">
      <c r="B1111" s="201"/>
      <c r="C1111" s="61"/>
      <c r="D1111" s="201"/>
      <c r="E1111" s="61"/>
      <c r="F1111" s="123"/>
      <c r="G1111" s="61"/>
      <c r="H1111" s="123"/>
      <c r="I1111" s="61"/>
      <c r="J1111" s="201"/>
      <c r="K1111" s="61"/>
      <c r="L1111" s="201"/>
      <c r="M1111" s="61"/>
      <c r="N1111" s="201"/>
      <c r="O1111" s="61"/>
      <c r="P1111" s="201"/>
      <c r="Q1111" s="61"/>
      <c r="Y1111" s="123"/>
      <c r="Z1111" s="59"/>
    </row>
    <row r="1112" spans="2:26" x14ac:dyDescent="0.35">
      <c r="B1112" s="201"/>
      <c r="C1112" s="61"/>
      <c r="D1112" s="201"/>
      <c r="E1112" s="61"/>
      <c r="F1112" s="123"/>
      <c r="G1112" s="61"/>
      <c r="H1112" s="123"/>
      <c r="I1112" s="61"/>
      <c r="J1112" s="201"/>
      <c r="K1112" s="61"/>
      <c r="L1112" s="201"/>
      <c r="M1112" s="61"/>
      <c r="N1112" s="201"/>
      <c r="O1112" s="61"/>
      <c r="P1112" s="201"/>
      <c r="Q1112" s="61"/>
      <c r="Y1112" s="123"/>
      <c r="Z1112" s="59"/>
    </row>
    <row r="1113" spans="2:26" x14ac:dyDescent="0.35">
      <c r="B1113" s="201"/>
      <c r="C1113" s="61"/>
      <c r="D1113" s="201"/>
      <c r="E1113" s="61"/>
      <c r="F1113" s="123"/>
      <c r="G1113" s="61"/>
      <c r="H1113" s="123"/>
      <c r="I1113" s="61"/>
      <c r="J1113" s="201"/>
      <c r="K1113" s="61"/>
      <c r="L1113" s="201"/>
      <c r="M1113" s="61"/>
      <c r="N1113" s="201"/>
      <c r="O1113" s="61"/>
      <c r="P1113" s="201"/>
      <c r="Q1113" s="61"/>
      <c r="Y1113" s="123"/>
      <c r="Z1113" s="59"/>
    </row>
    <row r="1114" spans="2:26" x14ac:dyDescent="0.35">
      <c r="B1114" s="201"/>
      <c r="C1114" s="61"/>
      <c r="D1114" s="201"/>
      <c r="E1114" s="61"/>
      <c r="F1114" s="123"/>
      <c r="G1114" s="61"/>
      <c r="H1114" s="123"/>
      <c r="I1114" s="61"/>
      <c r="J1114" s="201"/>
      <c r="K1114" s="61"/>
      <c r="L1114" s="201"/>
      <c r="M1114" s="61"/>
      <c r="N1114" s="201"/>
      <c r="O1114" s="61"/>
      <c r="P1114" s="201"/>
      <c r="Q1114" s="61"/>
      <c r="Y1114" s="123"/>
      <c r="Z1114" s="59"/>
    </row>
    <row r="1115" spans="2:26" x14ac:dyDescent="0.35">
      <c r="B1115" s="201"/>
      <c r="C1115" s="61"/>
      <c r="D1115" s="201"/>
      <c r="E1115" s="61"/>
      <c r="F1115" s="123"/>
      <c r="G1115" s="61"/>
      <c r="H1115" s="123"/>
      <c r="I1115" s="61"/>
      <c r="J1115" s="201"/>
      <c r="K1115" s="61"/>
      <c r="L1115" s="201"/>
      <c r="M1115" s="61"/>
      <c r="N1115" s="201"/>
      <c r="O1115" s="61"/>
      <c r="P1115" s="201"/>
      <c r="Q1115" s="61"/>
      <c r="Y1115" s="123"/>
      <c r="Z1115" s="59"/>
    </row>
    <row r="1116" spans="2:26" x14ac:dyDescent="0.35">
      <c r="B1116" s="201"/>
      <c r="C1116" s="61"/>
      <c r="D1116" s="201"/>
      <c r="E1116" s="61"/>
      <c r="F1116" s="123"/>
      <c r="G1116" s="61"/>
      <c r="H1116" s="123"/>
      <c r="I1116" s="61"/>
      <c r="J1116" s="201"/>
      <c r="K1116" s="61"/>
      <c r="L1116" s="201"/>
      <c r="M1116" s="61"/>
      <c r="N1116" s="201"/>
      <c r="O1116" s="61"/>
      <c r="P1116" s="201"/>
      <c r="Q1116" s="61"/>
      <c r="Y1116" s="123"/>
      <c r="Z1116" s="59"/>
    </row>
    <row r="1117" spans="2:26" x14ac:dyDescent="0.35">
      <c r="B1117" s="201"/>
      <c r="C1117" s="61"/>
      <c r="D1117" s="201"/>
      <c r="E1117" s="61"/>
      <c r="F1117" s="123"/>
      <c r="G1117" s="61"/>
      <c r="H1117" s="123"/>
      <c r="I1117" s="61"/>
      <c r="J1117" s="201"/>
      <c r="K1117" s="61"/>
      <c r="L1117" s="201"/>
      <c r="M1117" s="61"/>
      <c r="N1117" s="201"/>
      <c r="O1117" s="61"/>
      <c r="P1117" s="201"/>
      <c r="Q1117" s="61"/>
      <c r="Y1117" s="123"/>
      <c r="Z1117" s="59"/>
    </row>
    <row r="1118" spans="2:26" x14ac:dyDescent="0.35">
      <c r="B1118" s="201"/>
      <c r="C1118" s="61"/>
      <c r="D1118" s="201"/>
      <c r="E1118" s="61"/>
      <c r="F1118" s="123"/>
      <c r="G1118" s="61"/>
      <c r="H1118" s="123"/>
      <c r="I1118" s="61"/>
      <c r="J1118" s="201"/>
      <c r="K1118" s="61"/>
      <c r="L1118" s="201"/>
      <c r="M1118" s="61"/>
      <c r="N1118" s="201"/>
      <c r="O1118" s="61"/>
      <c r="P1118" s="201"/>
      <c r="Q1118" s="61"/>
      <c r="Y1118" s="123"/>
      <c r="Z1118" s="59"/>
    </row>
    <row r="1119" spans="2:26" x14ac:dyDescent="0.35">
      <c r="B1119" s="201"/>
      <c r="C1119" s="61"/>
      <c r="D1119" s="201"/>
      <c r="E1119" s="61"/>
      <c r="F1119" s="123"/>
      <c r="G1119" s="61"/>
      <c r="H1119" s="123"/>
      <c r="I1119" s="61"/>
      <c r="J1119" s="201"/>
      <c r="K1119" s="61"/>
      <c r="L1119" s="201"/>
      <c r="M1119" s="61"/>
      <c r="N1119" s="201"/>
      <c r="O1119" s="61"/>
      <c r="P1119" s="201"/>
      <c r="Q1119" s="61"/>
      <c r="Y1119" s="123"/>
      <c r="Z1119" s="59"/>
    </row>
    <row r="1120" spans="2:26" x14ac:dyDescent="0.35">
      <c r="B1120" s="201"/>
      <c r="C1120" s="61"/>
      <c r="D1120" s="201"/>
      <c r="E1120" s="61"/>
      <c r="F1120" s="123"/>
      <c r="G1120" s="61"/>
      <c r="H1120" s="123"/>
      <c r="I1120" s="61"/>
      <c r="J1120" s="201"/>
      <c r="K1120" s="61"/>
      <c r="L1120" s="201"/>
      <c r="M1120" s="61"/>
      <c r="N1120" s="201"/>
      <c r="O1120" s="61"/>
      <c r="P1120" s="201"/>
      <c r="Q1120" s="61"/>
      <c r="Y1120" s="123"/>
      <c r="Z1120" s="59"/>
    </row>
    <row r="1121" spans="2:26" x14ac:dyDescent="0.35">
      <c r="B1121" s="201"/>
      <c r="C1121" s="61"/>
      <c r="D1121" s="201"/>
      <c r="E1121" s="61"/>
      <c r="F1121" s="123"/>
      <c r="G1121" s="61"/>
      <c r="H1121" s="123"/>
      <c r="I1121" s="61"/>
      <c r="J1121" s="201"/>
      <c r="K1121" s="61"/>
      <c r="L1121" s="201"/>
      <c r="M1121" s="61"/>
      <c r="N1121" s="201"/>
      <c r="O1121" s="61"/>
      <c r="P1121" s="201"/>
      <c r="Q1121" s="61"/>
      <c r="Y1121" s="123"/>
      <c r="Z1121" s="59"/>
    </row>
    <row r="1122" spans="2:26" x14ac:dyDescent="0.35">
      <c r="B1122" s="201"/>
      <c r="C1122" s="61"/>
      <c r="D1122" s="201"/>
      <c r="E1122" s="61"/>
      <c r="F1122" s="123"/>
      <c r="G1122" s="61"/>
      <c r="H1122" s="123"/>
      <c r="I1122" s="61"/>
      <c r="J1122" s="201"/>
      <c r="K1122" s="61"/>
      <c r="L1122" s="201"/>
      <c r="M1122" s="61"/>
      <c r="N1122" s="201"/>
      <c r="O1122" s="61"/>
      <c r="P1122" s="201"/>
      <c r="Q1122" s="61"/>
      <c r="Y1122" s="123"/>
      <c r="Z1122" s="59"/>
    </row>
    <row r="1123" spans="2:26" x14ac:dyDescent="0.35">
      <c r="B1123" s="201"/>
      <c r="C1123" s="61"/>
      <c r="D1123" s="201"/>
      <c r="E1123" s="61"/>
      <c r="F1123" s="123"/>
      <c r="G1123" s="61"/>
      <c r="H1123" s="123"/>
      <c r="I1123" s="61"/>
      <c r="J1123" s="201"/>
      <c r="K1123" s="61"/>
      <c r="L1123" s="201"/>
      <c r="M1123" s="61"/>
      <c r="N1123" s="201"/>
      <c r="O1123" s="61"/>
      <c r="P1123" s="201"/>
      <c r="Q1123" s="61"/>
      <c r="Y1123" s="123"/>
      <c r="Z1123" s="59"/>
    </row>
    <row r="1124" spans="2:26" x14ac:dyDescent="0.35">
      <c r="B1124" s="201"/>
      <c r="C1124" s="61"/>
      <c r="D1124" s="201"/>
      <c r="E1124" s="61"/>
      <c r="F1124" s="123"/>
      <c r="G1124" s="61"/>
      <c r="H1124" s="123"/>
      <c r="I1124" s="61"/>
      <c r="J1124" s="201"/>
      <c r="K1124" s="61"/>
      <c r="L1124" s="201"/>
      <c r="M1124" s="61"/>
      <c r="N1124" s="201"/>
      <c r="O1124" s="61"/>
      <c r="P1124" s="201"/>
      <c r="Q1124" s="61"/>
      <c r="Y1124" s="123"/>
      <c r="Z1124" s="59"/>
    </row>
    <row r="1125" spans="2:26" x14ac:dyDescent="0.35">
      <c r="B1125" s="201"/>
      <c r="C1125" s="61"/>
      <c r="D1125" s="201"/>
      <c r="E1125" s="61"/>
      <c r="F1125" s="123"/>
      <c r="G1125" s="61"/>
      <c r="H1125" s="123"/>
      <c r="I1125" s="61"/>
      <c r="J1125" s="201"/>
      <c r="K1125" s="61"/>
      <c r="L1125" s="201"/>
      <c r="M1125" s="61"/>
      <c r="N1125" s="201"/>
      <c r="O1125" s="61"/>
      <c r="P1125" s="201"/>
      <c r="Q1125" s="61"/>
      <c r="Y1125" s="123"/>
      <c r="Z1125" s="59"/>
    </row>
    <row r="1126" spans="2:26" x14ac:dyDescent="0.35">
      <c r="B1126" s="201"/>
      <c r="C1126" s="61"/>
      <c r="D1126" s="201"/>
      <c r="E1126" s="61"/>
      <c r="F1126" s="123"/>
      <c r="G1126" s="61"/>
      <c r="H1126" s="123"/>
      <c r="I1126" s="61"/>
      <c r="J1126" s="201"/>
      <c r="K1126" s="61"/>
      <c r="L1126" s="201"/>
      <c r="M1126" s="61"/>
      <c r="N1126" s="201"/>
      <c r="O1126" s="61"/>
      <c r="P1126" s="201"/>
      <c r="Q1126" s="61"/>
      <c r="Y1126" s="123"/>
      <c r="Z1126" s="59"/>
    </row>
    <row r="1127" spans="2:26" x14ac:dyDescent="0.35">
      <c r="B1127" s="201"/>
      <c r="C1127" s="61"/>
      <c r="D1127" s="201"/>
      <c r="E1127" s="61"/>
      <c r="F1127" s="123"/>
      <c r="G1127" s="61"/>
      <c r="H1127" s="123"/>
      <c r="I1127" s="61"/>
      <c r="J1127" s="201"/>
      <c r="K1127" s="61"/>
      <c r="L1127" s="201"/>
      <c r="M1127" s="61"/>
      <c r="N1127" s="201"/>
      <c r="O1127" s="61"/>
      <c r="P1127" s="201"/>
      <c r="Q1127" s="61"/>
      <c r="Y1127" s="123"/>
      <c r="Z1127" s="59"/>
    </row>
    <row r="1128" spans="2:26" x14ac:dyDescent="0.35">
      <c r="B1128" s="201"/>
      <c r="C1128" s="61"/>
      <c r="D1128" s="201"/>
      <c r="E1128" s="61"/>
      <c r="F1128" s="123"/>
      <c r="G1128" s="61"/>
      <c r="H1128" s="123"/>
      <c r="I1128" s="61"/>
      <c r="J1128" s="201"/>
      <c r="K1128" s="61"/>
      <c r="L1128" s="201"/>
      <c r="M1128" s="61"/>
      <c r="N1128" s="201"/>
      <c r="O1128" s="61"/>
      <c r="P1128" s="201"/>
      <c r="Q1128" s="61"/>
      <c r="Y1128" s="123"/>
      <c r="Z1128" s="59"/>
    </row>
    <row r="1129" spans="2:26" x14ac:dyDescent="0.35">
      <c r="B1129" s="201"/>
      <c r="C1129" s="61"/>
      <c r="D1129" s="201"/>
      <c r="E1129" s="61"/>
      <c r="F1129" s="123"/>
      <c r="G1129" s="61"/>
      <c r="H1129" s="123"/>
      <c r="I1129" s="61"/>
      <c r="J1129" s="201"/>
      <c r="K1129" s="61"/>
      <c r="L1129" s="201"/>
      <c r="M1129" s="61"/>
      <c r="N1129" s="201"/>
      <c r="O1129" s="61"/>
      <c r="P1129" s="201"/>
      <c r="Q1129" s="61"/>
      <c r="Y1129" s="123"/>
      <c r="Z1129" s="59"/>
    </row>
    <row r="1130" spans="2:26" x14ac:dyDescent="0.35">
      <c r="B1130" s="201"/>
      <c r="C1130" s="61"/>
      <c r="D1130" s="201"/>
      <c r="E1130" s="61"/>
      <c r="F1130" s="123"/>
      <c r="G1130" s="61"/>
      <c r="H1130" s="123"/>
      <c r="I1130" s="61"/>
      <c r="J1130" s="201"/>
      <c r="K1130" s="61"/>
      <c r="L1130" s="201"/>
      <c r="M1130" s="61"/>
      <c r="N1130" s="201"/>
      <c r="O1130" s="61"/>
      <c r="P1130" s="201"/>
      <c r="Q1130" s="61"/>
      <c r="Y1130" s="123"/>
      <c r="Z1130" s="59"/>
    </row>
    <row r="1131" spans="2:26" x14ac:dyDescent="0.35">
      <c r="B1131" s="201"/>
      <c r="C1131" s="61"/>
      <c r="D1131" s="201"/>
      <c r="E1131" s="61"/>
      <c r="F1131" s="123"/>
      <c r="G1131" s="61"/>
      <c r="H1131" s="123"/>
      <c r="I1131" s="61"/>
      <c r="J1131" s="201"/>
      <c r="K1131" s="61"/>
      <c r="L1131" s="201"/>
      <c r="M1131" s="61"/>
      <c r="N1131" s="201"/>
      <c r="O1131" s="61"/>
      <c r="P1131" s="201"/>
      <c r="Q1131" s="61"/>
      <c r="Y1131" s="123"/>
      <c r="Z1131" s="59"/>
    </row>
    <row r="1132" spans="2:26" x14ac:dyDescent="0.35">
      <c r="B1132" s="201"/>
      <c r="C1132" s="61"/>
      <c r="D1132" s="201"/>
      <c r="E1132" s="61"/>
      <c r="F1132" s="123"/>
      <c r="G1132" s="61"/>
      <c r="H1132" s="123"/>
      <c r="I1132" s="61"/>
      <c r="J1132" s="201"/>
      <c r="K1132" s="61"/>
      <c r="L1132" s="201"/>
      <c r="M1132" s="61"/>
      <c r="N1132" s="201"/>
      <c r="O1132" s="61"/>
      <c r="P1132" s="201"/>
      <c r="Q1132" s="61"/>
      <c r="Y1132" s="123"/>
      <c r="Z1132" s="59"/>
    </row>
    <row r="1133" spans="2:26" x14ac:dyDescent="0.35">
      <c r="B1133" s="201"/>
      <c r="C1133" s="61"/>
      <c r="D1133" s="201"/>
      <c r="E1133" s="61"/>
      <c r="F1133" s="123"/>
      <c r="G1133" s="61"/>
      <c r="H1133" s="123"/>
      <c r="I1133" s="61"/>
      <c r="J1133" s="201"/>
      <c r="K1133" s="61"/>
      <c r="L1133" s="201"/>
      <c r="M1133" s="61"/>
      <c r="N1133" s="201"/>
      <c r="O1133" s="61"/>
      <c r="P1133" s="201"/>
      <c r="Q1133" s="61"/>
      <c r="Y1133" s="123"/>
      <c r="Z1133" s="59"/>
    </row>
    <row r="1134" spans="2:26" x14ac:dyDescent="0.35">
      <c r="B1134" s="201"/>
      <c r="C1134" s="61"/>
      <c r="D1134" s="201"/>
      <c r="E1134" s="61"/>
      <c r="F1134" s="123"/>
      <c r="G1134" s="61"/>
      <c r="H1134" s="123"/>
      <c r="I1134" s="61"/>
      <c r="J1134" s="201"/>
      <c r="K1134" s="61"/>
      <c r="L1134" s="201"/>
      <c r="M1134" s="61"/>
      <c r="N1134" s="201"/>
      <c r="O1134" s="61"/>
      <c r="P1134" s="201"/>
      <c r="Q1134" s="61"/>
      <c r="Y1134" s="123"/>
      <c r="Z1134" s="59"/>
    </row>
    <row r="1135" spans="2:26" x14ac:dyDescent="0.35">
      <c r="B1135" s="201"/>
      <c r="C1135" s="61"/>
      <c r="D1135" s="201"/>
      <c r="E1135" s="61"/>
      <c r="F1135" s="123"/>
      <c r="G1135" s="61"/>
      <c r="H1135" s="123"/>
      <c r="I1135" s="61"/>
      <c r="J1135" s="201"/>
      <c r="K1135" s="61"/>
      <c r="L1135" s="201"/>
      <c r="M1135" s="61"/>
      <c r="N1135" s="201"/>
      <c r="O1135" s="61"/>
      <c r="P1135" s="201"/>
      <c r="Q1135" s="61"/>
      <c r="Y1135" s="123"/>
      <c r="Z1135" s="59"/>
    </row>
    <row r="1136" spans="2:26" x14ac:dyDescent="0.35">
      <c r="B1136" s="201"/>
      <c r="C1136" s="61"/>
      <c r="D1136" s="201"/>
      <c r="E1136" s="61"/>
      <c r="F1136" s="123"/>
      <c r="G1136" s="61"/>
      <c r="H1136" s="123"/>
      <c r="I1136" s="61"/>
      <c r="J1136" s="201"/>
      <c r="K1136" s="61"/>
      <c r="L1136" s="201"/>
      <c r="M1136" s="61"/>
      <c r="N1136" s="201"/>
      <c r="O1136" s="61"/>
      <c r="P1136" s="201"/>
      <c r="Q1136" s="61"/>
      <c r="Y1136" s="123"/>
      <c r="Z1136" s="59"/>
    </row>
    <row r="1137" spans="2:26" x14ac:dyDescent="0.35">
      <c r="B1137" s="201"/>
      <c r="C1137" s="61"/>
      <c r="D1137" s="201"/>
      <c r="E1137" s="61"/>
      <c r="F1137" s="123"/>
      <c r="G1137" s="61"/>
      <c r="H1137" s="123"/>
      <c r="I1137" s="61"/>
      <c r="J1137" s="201"/>
      <c r="K1137" s="61"/>
      <c r="L1137" s="201"/>
      <c r="M1137" s="61"/>
      <c r="N1137" s="201"/>
      <c r="O1137" s="61"/>
      <c r="P1137" s="201"/>
      <c r="Q1137" s="61"/>
      <c r="Y1137" s="123"/>
      <c r="Z1137" s="59"/>
    </row>
    <row r="1138" spans="2:26" x14ac:dyDescent="0.35">
      <c r="B1138" s="201"/>
      <c r="C1138" s="61"/>
      <c r="D1138" s="201"/>
      <c r="E1138" s="61"/>
      <c r="F1138" s="123"/>
      <c r="G1138" s="61"/>
      <c r="H1138" s="123"/>
      <c r="I1138" s="61"/>
      <c r="J1138" s="201"/>
      <c r="K1138" s="61"/>
      <c r="L1138" s="201"/>
      <c r="M1138" s="61"/>
      <c r="N1138" s="201"/>
      <c r="O1138" s="61"/>
      <c r="P1138" s="201"/>
      <c r="Q1138" s="61"/>
      <c r="Y1138" s="123"/>
      <c r="Z1138" s="59"/>
    </row>
    <row r="1139" spans="2:26" x14ac:dyDescent="0.35">
      <c r="B1139" s="201"/>
      <c r="C1139" s="61"/>
      <c r="D1139" s="201"/>
      <c r="E1139" s="61"/>
      <c r="F1139" s="123"/>
      <c r="G1139" s="61"/>
      <c r="H1139" s="123"/>
      <c r="I1139" s="61"/>
      <c r="J1139" s="201"/>
      <c r="K1139" s="61"/>
      <c r="L1139" s="201"/>
      <c r="M1139" s="61"/>
      <c r="N1139" s="201"/>
      <c r="O1139" s="61"/>
      <c r="P1139" s="201"/>
      <c r="Q1139" s="61"/>
      <c r="Y1139" s="123"/>
      <c r="Z1139" s="59"/>
    </row>
    <row r="1140" spans="2:26" x14ac:dyDescent="0.35">
      <c r="B1140" s="201"/>
      <c r="C1140" s="61"/>
      <c r="D1140" s="201"/>
      <c r="E1140" s="61"/>
      <c r="F1140" s="123"/>
      <c r="G1140" s="61"/>
      <c r="H1140" s="123"/>
      <c r="I1140" s="61"/>
      <c r="J1140" s="201"/>
      <c r="K1140" s="61"/>
      <c r="L1140" s="201"/>
      <c r="M1140" s="61"/>
      <c r="N1140" s="201"/>
      <c r="O1140" s="61"/>
      <c r="P1140" s="201"/>
      <c r="Q1140" s="61"/>
      <c r="Y1140" s="123"/>
      <c r="Z1140" s="59"/>
    </row>
    <row r="1141" spans="2:26" x14ac:dyDescent="0.35">
      <c r="B1141" s="201"/>
      <c r="C1141" s="61"/>
      <c r="D1141" s="201"/>
      <c r="E1141" s="61"/>
      <c r="F1141" s="123"/>
      <c r="G1141" s="61"/>
      <c r="H1141" s="123"/>
      <c r="I1141" s="61"/>
      <c r="J1141" s="201"/>
      <c r="K1141" s="61"/>
      <c r="L1141" s="201"/>
      <c r="M1141" s="61"/>
      <c r="N1141" s="201"/>
      <c r="O1141" s="61"/>
      <c r="P1141" s="201"/>
      <c r="Q1141" s="61"/>
      <c r="Y1141" s="123"/>
      <c r="Z1141" s="59"/>
    </row>
    <row r="1142" spans="2:26" x14ac:dyDescent="0.35">
      <c r="B1142" s="201"/>
      <c r="C1142" s="61"/>
      <c r="D1142" s="201"/>
      <c r="E1142" s="61"/>
      <c r="F1142" s="123"/>
      <c r="G1142" s="61"/>
      <c r="H1142" s="123"/>
      <c r="I1142" s="61"/>
      <c r="J1142" s="201"/>
      <c r="K1142" s="61"/>
      <c r="L1142" s="201"/>
      <c r="M1142" s="61"/>
      <c r="N1142" s="201"/>
      <c r="O1142" s="61"/>
      <c r="P1142" s="201"/>
      <c r="Q1142" s="61"/>
      <c r="Y1142" s="123"/>
      <c r="Z1142" s="59"/>
    </row>
    <row r="1143" spans="2:26" x14ac:dyDescent="0.35">
      <c r="B1143" s="201"/>
      <c r="C1143" s="61"/>
      <c r="D1143" s="201"/>
      <c r="E1143" s="61"/>
      <c r="F1143" s="123"/>
      <c r="G1143" s="61"/>
      <c r="H1143" s="123"/>
      <c r="I1143" s="61"/>
      <c r="J1143" s="201"/>
      <c r="K1143" s="61"/>
      <c r="L1143" s="201"/>
      <c r="M1143" s="61"/>
      <c r="N1143" s="201"/>
      <c r="O1143" s="61"/>
      <c r="P1143" s="201"/>
      <c r="Q1143" s="61"/>
      <c r="Y1143" s="123"/>
      <c r="Z1143" s="59"/>
    </row>
    <row r="1144" spans="2:26" x14ac:dyDescent="0.35">
      <c r="B1144" s="201"/>
      <c r="C1144" s="61"/>
      <c r="D1144" s="201"/>
      <c r="E1144" s="61"/>
      <c r="F1144" s="123"/>
      <c r="G1144" s="61"/>
      <c r="H1144" s="123"/>
      <c r="I1144" s="61"/>
      <c r="J1144" s="201"/>
      <c r="K1144" s="61"/>
      <c r="L1144" s="201"/>
      <c r="M1144" s="61"/>
      <c r="N1144" s="201"/>
      <c r="O1144" s="61"/>
      <c r="P1144" s="201"/>
      <c r="Q1144" s="61"/>
      <c r="Y1144" s="123"/>
      <c r="Z1144" s="59"/>
    </row>
    <row r="1145" spans="2:26" x14ac:dyDescent="0.35">
      <c r="B1145" s="201"/>
      <c r="C1145" s="61"/>
      <c r="D1145" s="201"/>
      <c r="E1145" s="61"/>
      <c r="F1145" s="123"/>
      <c r="G1145" s="61"/>
      <c r="H1145" s="123"/>
      <c r="I1145" s="61"/>
      <c r="J1145" s="201"/>
      <c r="K1145" s="61"/>
      <c r="L1145" s="201"/>
      <c r="M1145" s="61"/>
      <c r="N1145" s="201"/>
      <c r="O1145" s="61"/>
      <c r="P1145" s="201"/>
      <c r="Q1145" s="61"/>
      <c r="Y1145" s="123"/>
      <c r="Z1145" s="59"/>
    </row>
    <row r="1146" spans="2:26" x14ac:dyDescent="0.35">
      <c r="B1146" s="201"/>
      <c r="C1146" s="61"/>
      <c r="D1146" s="201"/>
      <c r="E1146" s="61"/>
      <c r="F1146" s="123"/>
      <c r="G1146" s="61"/>
      <c r="H1146" s="123"/>
      <c r="I1146" s="61"/>
      <c r="J1146" s="201"/>
      <c r="K1146" s="61"/>
      <c r="L1146" s="201"/>
      <c r="M1146" s="61"/>
      <c r="N1146" s="201"/>
      <c r="O1146" s="61"/>
      <c r="P1146" s="201"/>
      <c r="Q1146" s="61"/>
      <c r="Y1146" s="123"/>
      <c r="Z1146" s="59"/>
    </row>
    <row r="1147" spans="2:26" x14ac:dyDescent="0.35">
      <c r="B1147" s="201"/>
      <c r="C1147" s="61"/>
      <c r="D1147" s="201"/>
      <c r="E1147" s="61"/>
      <c r="F1147" s="123"/>
      <c r="G1147" s="61"/>
      <c r="H1147" s="123"/>
      <c r="I1147" s="61"/>
      <c r="J1147" s="201"/>
      <c r="K1147" s="61"/>
      <c r="L1147" s="201"/>
      <c r="M1147" s="61"/>
      <c r="N1147" s="201"/>
      <c r="O1147" s="61"/>
      <c r="P1147" s="201"/>
      <c r="Q1147" s="61"/>
      <c r="Y1147" s="123"/>
      <c r="Z1147" s="59"/>
    </row>
    <row r="1148" spans="2:26" x14ac:dyDescent="0.35">
      <c r="B1148" s="201"/>
      <c r="C1148" s="61"/>
      <c r="D1148" s="201"/>
      <c r="E1148" s="61"/>
      <c r="F1148" s="123"/>
      <c r="G1148" s="61"/>
      <c r="H1148" s="123"/>
      <c r="I1148" s="61"/>
      <c r="J1148" s="201"/>
      <c r="K1148" s="61"/>
      <c r="L1148" s="201"/>
      <c r="M1148" s="61"/>
      <c r="N1148" s="201"/>
      <c r="O1148" s="61"/>
      <c r="P1148" s="201"/>
      <c r="Q1148" s="61"/>
      <c r="Y1148" s="123"/>
      <c r="Z1148" s="59"/>
    </row>
    <row r="1149" spans="2:26" x14ac:dyDescent="0.35">
      <c r="B1149" s="201"/>
      <c r="C1149" s="61"/>
      <c r="D1149" s="201"/>
      <c r="E1149" s="61"/>
      <c r="F1149" s="123"/>
      <c r="G1149" s="61"/>
      <c r="H1149" s="123"/>
      <c r="I1149" s="61"/>
      <c r="J1149" s="201"/>
      <c r="K1149" s="61"/>
      <c r="L1149" s="201"/>
      <c r="M1149" s="61"/>
      <c r="N1149" s="201"/>
      <c r="O1149" s="61"/>
      <c r="P1149" s="201"/>
      <c r="Q1149" s="61"/>
      <c r="Y1149" s="123"/>
      <c r="Z1149" s="59"/>
    </row>
    <row r="1150" spans="2:26" x14ac:dyDescent="0.35">
      <c r="B1150" s="201"/>
      <c r="C1150" s="61"/>
      <c r="D1150" s="201"/>
      <c r="E1150" s="61"/>
      <c r="F1150" s="123"/>
      <c r="G1150" s="61"/>
      <c r="H1150" s="123"/>
      <c r="I1150" s="61"/>
      <c r="J1150" s="201"/>
      <c r="K1150" s="61"/>
      <c r="L1150" s="201"/>
      <c r="M1150" s="61"/>
      <c r="N1150" s="201"/>
      <c r="O1150" s="61"/>
      <c r="P1150" s="201"/>
      <c r="Q1150" s="61"/>
      <c r="Y1150" s="123"/>
      <c r="Z1150" s="59"/>
    </row>
    <row r="1151" spans="2:26" x14ac:dyDescent="0.35">
      <c r="B1151" s="201"/>
      <c r="C1151" s="61"/>
      <c r="D1151" s="201"/>
      <c r="E1151" s="61"/>
      <c r="F1151" s="123"/>
      <c r="G1151" s="61"/>
      <c r="H1151" s="123"/>
      <c r="I1151" s="61"/>
      <c r="J1151" s="201"/>
      <c r="K1151" s="61"/>
      <c r="L1151" s="201"/>
      <c r="M1151" s="61"/>
      <c r="N1151" s="201"/>
      <c r="O1151" s="61"/>
      <c r="P1151" s="201"/>
      <c r="Q1151" s="61"/>
      <c r="Y1151" s="123"/>
      <c r="Z1151" s="59"/>
    </row>
    <row r="1152" spans="2:26" x14ac:dyDescent="0.35">
      <c r="B1152" s="201"/>
      <c r="C1152" s="61"/>
      <c r="D1152" s="201"/>
      <c r="E1152" s="61"/>
      <c r="F1152" s="123"/>
      <c r="G1152" s="61"/>
      <c r="H1152" s="123"/>
      <c r="I1152" s="61"/>
      <c r="J1152" s="201"/>
      <c r="K1152" s="61"/>
      <c r="L1152" s="201"/>
      <c r="M1152" s="61"/>
      <c r="N1152" s="201"/>
      <c r="O1152" s="61"/>
      <c r="P1152" s="201"/>
      <c r="Q1152" s="61"/>
      <c r="Y1152" s="123"/>
      <c r="Z1152" s="59"/>
    </row>
    <row r="1153" spans="2:26" x14ac:dyDescent="0.35">
      <c r="B1153" s="201"/>
      <c r="C1153" s="61"/>
      <c r="D1153" s="201"/>
      <c r="E1153" s="61"/>
      <c r="F1153" s="123"/>
      <c r="G1153" s="61"/>
      <c r="H1153" s="123"/>
      <c r="I1153" s="61"/>
      <c r="J1153" s="201"/>
      <c r="K1153" s="61"/>
      <c r="L1153" s="201"/>
      <c r="M1153" s="61"/>
      <c r="N1153" s="201"/>
      <c r="O1153" s="61"/>
      <c r="P1153" s="201"/>
      <c r="Q1153" s="61"/>
      <c r="Y1153" s="123"/>
      <c r="Z1153" s="59"/>
    </row>
    <row r="1154" spans="2:26" x14ac:dyDescent="0.35">
      <c r="B1154" s="201"/>
      <c r="C1154" s="61"/>
      <c r="D1154" s="201"/>
      <c r="E1154" s="61"/>
      <c r="F1154" s="123"/>
      <c r="G1154" s="61"/>
      <c r="H1154" s="123"/>
      <c r="I1154" s="61"/>
      <c r="J1154" s="201"/>
      <c r="K1154" s="61"/>
      <c r="L1154" s="201"/>
      <c r="M1154" s="61"/>
      <c r="N1154" s="201"/>
      <c r="O1154" s="61"/>
      <c r="P1154" s="201"/>
      <c r="Q1154" s="61"/>
      <c r="Y1154" s="123"/>
      <c r="Z1154" s="59"/>
    </row>
    <row r="1155" spans="2:26" x14ac:dyDescent="0.35">
      <c r="B1155" s="201"/>
      <c r="C1155" s="61"/>
      <c r="D1155" s="201"/>
      <c r="E1155" s="61"/>
      <c r="F1155" s="123"/>
      <c r="G1155" s="61"/>
      <c r="H1155" s="123"/>
      <c r="I1155" s="61"/>
      <c r="J1155" s="201"/>
      <c r="K1155" s="61"/>
      <c r="L1155" s="201"/>
      <c r="M1155" s="61"/>
      <c r="N1155" s="201"/>
      <c r="O1155" s="61"/>
      <c r="P1155" s="201"/>
      <c r="Q1155" s="61"/>
      <c r="Y1155" s="123"/>
      <c r="Z1155" s="59"/>
    </row>
    <row r="1156" spans="2:26" x14ac:dyDescent="0.35">
      <c r="B1156" s="201"/>
      <c r="C1156" s="61"/>
      <c r="D1156" s="201"/>
      <c r="E1156" s="61"/>
      <c r="F1156" s="123"/>
      <c r="G1156" s="61"/>
      <c r="H1156" s="123"/>
      <c r="I1156" s="61"/>
      <c r="J1156" s="201"/>
      <c r="K1156" s="61"/>
      <c r="L1156" s="201"/>
      <c r="M1156" s="61"/>
      <c r="N1156" s="201"/>
      <c r="O1156" s="61"/>
      <c r="P1156" s="201"/>
      <c r="Q1156" s="61"/>
      <c r="Y1156" s="123"/>
      <c r="Z1156" s="59"/>
    </row>
    <row r="1157" spans="2:26" x14ac:dyDescent="0.35">
      <c r="B1157" s="201"/>
      <c r="C1157" s="61"/>
      <c r="D1157" s="201"/>
      <c r="E1157" s="61"/>
      <c r="F1157" s="123"/>
      <c r="G1157" s="61"/>
      <c r="H1157" s="123"/>
      <c r="I1157" s="61"/>
      <c r="J1157" s="201"/>
      <c r="K1157" s="61"/>
      <c r="L1157" s="201"/>
      <c r="M1157" s="61"/>
      <c r="N1157" s="201"/>
      <c r="O1157" s="61"/>
      <c r="P1157" s="201"/>
      <c r="Q1157" s="61"/>
      <c r="Y1157" s="123"/>
      <c r="Z1157" s="59"/>
    </row>
    <row r="1158" spans="2:26" x14ac:dyDescent="0.35">
      <c r="B1158" s="201"/>
      <c r="C1158" s="61"/>
      <c r="D1158" s="201"/>
      <c r="E1158" s="61"/>
      <c r="F1158" s="123"/>
      <c r="G1158" s="61"/>
      <c r="H1158" s="123"/>
      <c r="I1158" s="61"/>
      <c r="J1158" s="201"/>
      <c r="K1158" s="61"/>
      <c r="L1158" s="201"/>
      <c r="M1158" s="61"/>
      <c r="N1158" s="201"/>
      <c r="O1158" s="61"/>
      <c r="P1158" s="201"/>
      <c r="Q1158" s="61"/>
      <c r="Y1158" s="123"/>
      <c r="Z1158" s="59"/>
    </row>
    <row r="1159" spans="2:26" x14ac:dyDescent="0.35">
      <c r="B1159" s="201"/>
      <c r="C1159" s="61"/>
      <c r="D1159" s="201"/>
      <c r="E1159" s="61"/>
      <c r="F1159" s="123"/>
      <c r="G1159" s="61"/>
      <c r="H1159" s="123"/>
      <c r="I1159" s="61"/>
      <c r="J1159" s="201"/>
      <c r="K1159" s="61"/>
      <c r="L1159" s="201"/>
      <c r="M1159" s="61"/>
      <c r="N1159" s="201"/>
      <c r="O1159" s="61"/>
      <c r="P1159" s="201"/>
      <c r="Q1159" s="61"/>
      <c r="Y1159" s="123"/>
      <c r="Z1159" s="59"/>
    </row>
    <row r="1160" spans="2:26" x14ac:dyDescent="0.35">
      <c r="B1160" s="201"/>
      <c r="C1160" s="61"/>
      <c r="D1160" s="201"/>
      <c r="E1160" s="61"/>
      <c r="F1160" s="123"/>
      <c r="G1160" s="61"/>
      <c r="H1160" s="123"/>
      <c r="I1160" s="61"/>
      <c r="J1160" s="201"/>
      <c r="K1160" s="61"/>
      <c r="L1160" s="201"/>
      <c r="M1160" s="61"/>
      <c r="N1160" s="201"/>
      <c r="O1160" s="61"/>
      <c r="P1160" s="201"/>
      <c r="Q1160" s="61"/>
      <c r="Y1160" s="123"/>
      <c r="Z1160" s="59"/>
    </row>
    <row r="1161" spans="2:26" x14ac:dyDescent="0.35">
      <c r="B1161" s="201"/>
      <c r="C1161" s="61"/>
      <c r="D1161" s="201"/>
      <c r="E1161" s="61"/>
      <c r="F1161" s="123"/>
      <c r="G1161" s="61"/>
      <c r="H1161" s="123"/>
      <c r="I1161" s="61"/>
      <c r="J1161" s="201"/>
      <c r="K1161" s="61"/>
      <c r="L1161" s="201"/>
      <c r="M1161" s="61"/>
      <c r="N1161" s="201"/>
      <c r="O1161" s="61"/>
      <c r="P1161" s="201"/>
      <c r="Q1161" s="61"/>
      <c r="Y1161" s="123"/>
      <c r="Z1161" s="59"/>
    </row>
    <row r="1162" spans="2:26" x14ac:dyDescent="0.35">
      <c r="B1162" s="201"/>
      <c r="C1162" s="61"/>
      <c r="D1162" s="201"/>
      <c r="E1162" s="61"/>
      <c r="F1162" s="123"/>
      <c r="G1162" s="61"/>
      <c r="H1162" s="123"/>
      <c r="I1162" s="61"/>
      <c r="J1162" s="201"/>
      <c r="K1162" s="61"/>
      <c r="L1162" s="201"/>
      <c r="M1162" s="61"/>
      <c r="N1162" s="201"/>
      <c r="O1162" s="61"/>
      <c r="P1162" s="201"/>
      <c r="Q1162" s="61"/>
      <c r="Y1162" s="123"/>
      <c r="Z1162" s="59"/>
    </row>
    <row r="1163" spans="2:26" x14ac:dyDescent="0.35">
      <c r="B1163" s="201"/>
      <c r="C1163" s="61"/>
      <c r="D1163" s="201"/>
      <c r="E1163" s="61"/>
      <c r="F1163" s="123"/>
      <c r="G1163" s="61"/>
      <c r="H1163" s="123"/>
      <c r="I1163" s="61"/>
      <c r="J1163" s="201"/>
      <c r="K1163" s="61"/>
      <c r="L1163" s="201"/>
      <c r="M1163" s="61"/>
      <c r="N1163" s="201"/>
      <c r="O1163" s="61"/>
      <c r="P1163" s="201"/>
      <c r="Q1163" s="61"/>
      <c r="Y1163" s="123"/>
      <c r="Z1163" s="59"/>
    </row>
    <row r="1164" spans="2:26" x14ac:dyDescent="0.35">
      <c r="B1164" s="201"/>
      <c r="C1164" s="61"/>
      <c r="D1164" s="201"/>
      <c r="E1164" s="61"/>
      <c r="F1164" s="123"/>
      <c r="G1164" s="61"/>
      <c r="H1164" s="123"/>
      <c r="I1164" s="61"/>
      <c r="J1164" s="201"/>
      <c r="K1164" s="61"/>
      <c r="L1164" s="201"/>
      <c r="M1164" s="61"/>
      <c r="N1164" s="201"/>
      <c r="O1164" s="61"/>
      <c r="P1164" s="201"/>
      <c r="Q1164" s="61"/>
      <c r="Y1164" s="123"/>
      <c r="Z1164" s="59"/>
    </row>
    <row r="1165" spans="2:26" x14ac:dyDescent="0.35">
      <c r="B1165" s="201"/>
      <c r="C1165" s="61"/>
      <c r="D1165" s="201"/>
      <c r="E1165" s="61"/>
      <c r="F1165" s="123"/>
      <c r="G1165" s="61"/>
      <c r="H1165" s="123"/>
      <c r="I1165" s="61"/>
      <c r="J1165" s="201"/>
      <c r="K1165" s="61"/>
      <c r="L1165" s="201"/>
      <c r="M1165" s="61"/>
      <c r="N1165" s="201"/>
      <c r="O1165" s="61"/>
      <c r="P1165" s="201"/>
      <c r="Q1165" s="61"/>
      <c r="Y1165" s="123"/>
      <c r="Z1165" s="59"/>
    </row>
    <row r="1166" spans="2:26" x14ac:dyDescent="0.35">
      <c r="B1166" s="201"/>
      <c r="C1166" s="61"/>
      <c r="D1166" s="201"/>
      <c r="E1166" s="61"/>
      <c r="F1166" s="123"/>
      <c r="G1166" s="61"/>
      <c r="H1166" s="123"/>
      <c r="I1166" s="61"/>
      <c r="J1166" s="201"/>
      <c r="K1166" s="61"/>
      <c r="L1166" s="201"/>
      <c r="M1166" s="61"/>
      <c r="N1166" s="201"/>
      <c r="O1166" s="61"/>
      <c r="P1166" s="201"/>
      <c r="Q1166" s="61"/>
      <c r="Y1166" s="123"/>
      <c r="Z1166" s="59"/>
    </row>
    <row r="1167" spans="2:26" x14ac:dyDescent="0.35">
      <c r="B1167" s="201"/>
      <c r="C1167" s="61"/>
      <c r="D1167" s="201"/>
      <c r="E1167" s="61"/>
      <c r="F1167" s="123"/>
      <c r="G1167" s="61"/>
      <c r="H1167" s="123"/>
      <c r="I1167" s="61"/>
      <c r="J1167" s="201"/>
      <c r="K1167" s="61"/>
      <c r="L1167" s="201"/>
      <c r="M1167" s="61"/>
      <c r="N1167" s="201"/>
      <c r="O1167" s="61"/>
      <c r="P1167" s="201"/>
      <c r="Q1167" s="61"/>
      <c r="Y1167" s="123"/>
      <c r="Z1167" s="59"/>
    </row>
    <row r="1168" spans="2:26" x14ac:dyDescent="0.35">
      <c r="B1168" s="201"/>
      <c r="C1168" s="61"/>
      <c r="D1168" s="201"/>
      <c r="E1168" s="61"/>
      <c r="F1168" s="123"/>
      <c r="G1168" s="61"/>
      <c r="H1168" s="123"/>
      <c r="I1168" s="61"/>
      <c r="J1168" s="201"/>
      <c r="K1168" s="61"/>
      <c r="L1168" s="201"/>
      <c r="M1168" s="61"/>
      <c r="N1168" s="201"/>
      <c r="O1168" s="61"/>
      <c r="P1168" s="201"/>
      <c r="Q1168" s="61"/>
      <c r="Y1168" s="123"/>
      <c r="Z1168" s="59"/>
    </row>
    <row r="1169" spans="2:26" x14ac:dyDescent="0.35">
      <c r="B1169" s="201"/>
      <c r="C1169" s="61"/>
      <c r="D1169" s="201"/>
      <c r="E1169" s="61"/>
      <c r="F1169" s="123"/>
      <c r="G1169" s="61"/>
      <c r="H1169" s="123"/>
      <c r="I1169" s="61"/>
      <c r="J1169" s="201"/>
      <c r="K1169" s="61"/>
      <c r="L1169" s="201"/>
      <c r="M1169" s="61"/>
      <c r="N1169" s="201"/>
      <c r="O1169" s="61"/>
      <c r="P1169" s="201"/>
      <c r="Q1169" s="61"/>
      <c r="Y1169" s="123"/>
      <c r="Z1169" s="59"/>
    </row>
    <row r="1170" spans="2:26" x14ac:dyDescent="0.35">
      <c r="B1170" s="201"/>
      <c r="C1170" s="61"/>
      <c r="D1170" s="201"/>
      <c r="E1170" s="61"/>
      <c r="F1170" s="123"/>
      <c r="G1170" s="61"/>
      <c r="H1170" s="123"/>
      <c r="I1170" s="61"/>
      <c r="J1170" s="201"/>
      <c r="K1170" s="61"/>
      <c r="L1170" s="201"/>
      <c r="M1170" s="61"/>
      <c r="N1170" s="201"/>
      <c r="O1170" s="61"/>
      <c r="P1170" s="201"/>
      <c r="Q1170" s="61"/>
      <c r="Y1170" s="123"/>
      <c r="Z1170" s="59"/>
    </row>
    <row r="1171" spans="2:26" x14ac:dyDescent="0.35">
      <c r="B1171" s="201"/>
      <c r="C1171" s="61"/>
      <c r="D1171" s="201"/>
      <c r="E1171" s="61"/>
      <c r="F1171" s="123"/>
      <c r="G1171" s="61"/>
      <c r="H1171" s="123"/>
      <c r="I1171" s="61"/>
      <c r="J1171" s="201"/>
      <c r="K1171" s="61"/>
      <c r="L1171" s="201"/>
      <c r="M1171" s="61"/>
      <c r="N1171" s="201"/>
      <c r="O1171" s="61"/>
      <c r="P1171" s="201"/>
      <c r="Q1171" s="61"/>
      <c r="Y1171" s="123"/>
      <c r="Z1171" s="59"/>
    </row>
    <row r="1172" spans="2:26" x14ac:dyDescent="0.35">
      <c r="B1172" s="201"/>
      <c r="C1172" s="61"/>
      <c r="D1172" s="201"/>
      <c r="E1172" s="61"/>
      <c r="F1172" s="123"/>
      <c r="G1172" s="61"/>
      <c r="H1172" s="123"/>
      <c r="I1172" s="61"/>
      <c r="J1172" s="201"/>
      <c r="K1172" s="61"/>
      <c r="L1172" s="201"/>
      <c r="M1172" s="61"/>
      <c r="N1172" s="201"/>
      <c r="O1172" s="61"/>
      <c r="P1172" s="201"/>
      <c r="Q1172" s="61"/>
      <c r="Y1172" s="123"/>
      <c r="Z1172" s="59"/>
    </row>
    <row r="1173" spans="2:26" x14ac:dyDescent="0.35">
      <c r="B1173" s="201"/>
      <c r="C1173" s="61"/>
      <c r="D1173" s="201"/>
      <c r="E1173" s="61"/>
      <c r="F1173" s="123"/>
      <c r="G1173" s="61"/>
      <c r="H1173" s="123"/>
      <c r="I1173" s="61"/>
      <c r="J1173" s="201"/>
      <c r="K1173" s="61"/>
      <c r="L1173" s="201"/>
      <c r="M1173" s="61"/>
      <c r="N1173" s="201"/>
      <c r="O1173" s="61"/>
      <c r="P1173" s="201"/>
      <c r="Q1173" s="61"/>
      <c r="Y1173" s="123"/>
      <c r="Z1173" s="59"/>
    </row>
    <row r="1174" spans="2:26" x14ac:dyDescent="0.35">
      <c r="B1174" s="201"/>
      <c r="C1174" s="61"/>
      <c r="D1174" s="201"/>
      <c r="E1174" s="61"/>
      <c r="F1174" s="123"/>
      <c r="G1174" s="61"/>
      <c r="H1174" s="123"/>
      <c r="I1174" s="61"/>
      <c r="J1174" s="201"/>
      <c r="K1174" s="61"/>
      <c r="L1174" s="201"/>
      <c r="M1174" s="61"/>
      <c r="N1174" s="201"/>
      <c r="O1174" s="61"/>
      <c r="P1174" s="201"/>
      <c r="Q1174" s="61"/>
      <c r="Y1174" s="123"/>
      <c r="Z1174" s="59"/>
    </row>
    <row r="1175" spans="2:26" x14ac:dyDescent="0.35">
      <c r="B1175" s="201"/>
      <c r="C1175" s="61"/>
      <c r="D1175" s="201"/>
      <c r="E1175" s="61"/>
      <c r="F1175" s="123"/>
      <c r="G1175" s="61"/>
      <c r="H1175" s="123"/>
      <c r="I1175" s="61"/>
      <c r="J1175" s="201"/>
      <c r="K1175" s="61"/>
      <c r="L1175" s="201"/>
      <c r="M1175" s="61"/>
      <c r="N1175" s="201"/>
      <c r="O1175" s="61"/>
      <c r="P1175" s="201"/>
      <c r="Q1175" s="61"/>
      <c r="Y1175" s="123"/>
      <c r="Z1175" s="59"/>
    </row>
    <row r="1176" spans="2:26" x14ac:dyDescent="0.35">
      <c r="B1176" s="201"/>
      <c r="C1176" s="61"/>
      <c r="D1176" s="201"/>
      <c r="E1176" s="61"/>
      <c r="F1176" s="123"/>
      <c r="G1176" s="61"/>
      <c r="H1176" s="123"/>
      <c r="I1176" s="61"/>
      <c r="J1176" s="201"/>
      <c r="K1176" s="61"/>
      <c r="L1176" s="201"/>
      <c r="M1176" s="61"/>
      <c r="N1176" s="201"/>
      <c r="O1176" s="61"/>
      <c r="P1176" s="201"/>
      <c r="Q1176" s="61"/>
      <c r="Y1176" s="123"/>
      <c r="Z1176" s="59"/>
    </row>
    <row r="1177" spans="2:26" x14ac:dyDescent="0.35">
      <c r="B1177" s="201"/>
      <c r="C1177" s="61"/>
      <c r="D1177" s="201"/>
      <c r="E1177" s="61"/>
      <c r="F1177" s="123"/>
      <c r="G1177" s="61"/>
      <c r="H1177" s="123"/>
      <c r="I1177" s="61"/>
      <c r="J1177" s="201"/>
      <c r="K1177" s="61"/>
      <c r="L1177" s="201"/>
      <c r="M1177" s="61"/>
      <c r="N1177" s="201"/>
      <c r="O1177" s="61"/>
      <c r="P1177" s="201"/>
      <c r="Q1177" s="61"/>
      <c r="Y1177" s="123"/>
      <c r="Z1177" s="59"/>
    </row>
    <row r="1178" spans="2:26" x14ac:dyDescent="0.35">
      <c r="B1178" s="201"/>
      <c r="C1178" s="61"/>
      <c r="D1178" s="201"/>
      <c r="E1178" s="61"/>
      <c r="F1178" s="123"/>
      <c r="G1178" s="61"/>
      <c r="H1178" s="123"/>
      <c r="I1178" s="61"/>
      <c r="J1178" s="201"/>
      <c r="K1178" s="61"/>
      <c r="L1178" s="201"/>
      <c r="M1178" s="61"/>
      <c r="N1178" s="201"/>
      <c r="O1178" s="61"/>
      <c r="P1178" s="201"/>
      <c r="Q1178" s="61"/>
      <c r="Y1178" s="123"/>
      <c r="Z1178" s="59"/>
    </row>
    <row r="1179" spans="2:26" x14ac:dyDescent="0.35">
      <c r="B1179" s="201"/>
      <c r="C1179" s="61"/>
      <c r="D1179" s="201"/>
      <c r="E1179" s="61"/>
      <c r="F1179" s="123"/>
      <c r="G1179" s="61"/>
      <c r="H1179" s="123"/>
      <c r="I1179" s="61"/>
      <c r="J1179" s="201"/>
      <c r="K1179" s="61"/>
      <c r="L1179" s="201"/>
      <c r="M1179" s="61"/>
      <c r="N1179" s="201"/>
      <c r="O1179" s="61"/>
      <c r="P1179" s="201"/>
      <c r="Q1179" s="61"/>
      <c r="Y1179" s="123"/>
      <c r="Z1179" s="59"/>
    </row>
    <row r="1180" spans="2:26" x14ac:dyDescent="0.35">
      <c r="B1180" s="201"/>
      <c r="C1180" s="61"/>
      <c r="D1180" s="201"/>
      <c r="E1180" s="61"/>
      <c r="F1180" s="123"/>
      <c r="G1180" s="61"/>
      <c r="H1180" s="123"/>
      <c r="I1180" s="61"/>
      <c r="J1180" s="201"/>
      <c r="K1180" s="61"/>
      <c r="L1180" s="201"/>
      <c r="M1180" s="61"/>
      <c r="N1180" s="201"/>
      <c r="O1180" s="61"/>
      <c r="P1180" s="201"/>
      <c r="Q1180" s="61"/>
      <c r="Y1180" s="123"/>
      <c r="Z1180" s="59"/>
    </row>
    <row r="1181" spans="2:26" x14ac:dyDescent="0.35">
      <c r="B1181" s="201"/>
      <c r="C1181" s="61"/>
      <c r="D1181" s="201"/>
      <c r="E1181" s="61"/>
      <c r="F1181" s="123"/>
      <c r="G1181" s="61"/>
      <c r="H1181" s="123"/>
      <c r="I1181" s="61"/>
      <c r="J1181" s="201"/>
      <c r="K1181" s="61"/>
      <c r="L1181" s="201"/>
      <c r="M1181" s="61"/>
      <c r="N1181" s="201"/>
      <c r="O1181" s="61"/>
      <c r="P1181" s="201"/>
      <c r="Q1181" s="61"/>
      <c r="Y1181" s="123"/>
      <c r="Z1181" s="59"/>
    </row>
    <row r="1182" spans="2:26" x14ac:dyDescent="0.35">
      <c r="B1182" s="201"/>
      <c r="C1182" s="61"/>
      <c r="D1182" s="201"/>
      <c r="E1182" s="61"/>
      <c r="F1182" s="123"/>
      <c r="G1182" s="61"/>
      <c r="H1182" s="123"/>
      <c r="I1182" s="61"/>
      <c r="J1182" s="201"/>
      <c r="K1182" s="61"/>
      <c r="L1182" s="201"/>
      <c r="M1182" s="61"/>
      <c r="N1182" s="201"/>
      <c r="O1182" s="61"/>
      <c r="P1182" s="201"/>
      <c r="Q1182" s="61"/>
      <c r="Y1182" s="123"/>
      <c r="Z1182" s="59"/>
    </row>
    <row r="1183" spans="2:26" x14ac:dyDescent="0.35">
      <c r="B1183" s="201"/>
      <c r="C1183" s="61"/>
      <c r="D1183" s="201"/>
      <c r="E1183" s="61"/>
      <c r="F1183" s="123"/>
      <c r="G1183" s="61"/>
      <c r="H1183" s="123"/>
      <c r="I1183" s="61"/>
      <c r="J1183" s="201"/>
      <c r="K1183" s="61"/>
      <c r="L1183" s="201"/>
      <c r="M1183" s="61"/>
      <c r="N1183" s="201"/>
      <c r="O1183" s="61"/>
      <c r="P1183" s="201"/>
      <c r="Q1183" s="61"/>
      <c r="Y1183" s="123"/>
      <c r="Z1183" s="59"/>
    </row>
    <row r="1184" spans="2:26" x14ac:dyDescent="0.35">
      <c r="B1184" s="201"/>
      <c r="C1184" s="61"/>
      <c r="D1184" s="201"/>
      <c r="E1184" s="61"/>
      <c r="F1184" s="123"/>
      <c r="G1184" s="61"/>
      <c r="H1184" s="123"/>
      <c r="I1184" s="61"/>
      <c r="J1184" s="201"/>
      <c r="K1184" s="61"/>
      <c r="L1184" s="201"/>
      <c r="M1184" s="61"/>
      <c r="N1184" s="201"/>
      <c r="O1184" s="61"/>
      <c r="P1184" s="201"/>
      <c r="Q1184" s="61"/>
      <c r="Y1184" s="123"/>
      <c r="Z1184" s="59"/>
    </row>
    <row r="1185" spans="2:17" x14ac:dyDescent="0.35">
      <c r="B1185" s="201"/>
      <c r="C1185" s="61"/>
      <c r="D1185" s="201"/>
      <c r="E1185" s="61"/>
      <c r="F1185" s="123"/>
      <c r="G1185" s="61"/>
      <c r="H1185" s="123"/>
      <c r="I1185" s="61"/>
      <c r="J1185" s="201"/>
      <c r="K1185" s="61"/>
      <c r="L1185" s="201"/>
      <c r="M1185" s="61"/>
      <c r="N1185" s="201"/>
      <c r="O1185" s="61"/>
      <c r="P1185" s="201"/>
      <c r="Q1185" s="61"/>
    </row>
    <row r="1186" spans="2:17" x14ac:dyDescent="0.35">
      <c r="B1186" s="201"/>
      <c r="C1186" s="61"/>
      <c r="D1186" s="201"/>
      <c r="E1186" s="61"/>
      <c r="F1186" s="123"/>
      <c r="G1186" s="61"/>
      <c r="H1186" s="123"/>
      <c r="I1186" s="61"/>
      <c r="J1186" s="201"/>
      <c r="K1186" s="61"/>
      <c r="L1186" s="201"/>
      <c r="M1186" s="61"/>
      <c r="N1186" s="201"/>
      <c r="O1186" s="61"/>
      <c r="P1186" s="201"/>
      <c r="Q1186" s="61"/>
    </row>
    <row r="1187" spans="2:17" x14ac:dyDescent="0.35">
      <c r="B1187" s="201"/>
      <c r="C1187" s="61"/>
      <c r="D1187" s="201"/>
      <c r="E1187" s="61"/>
      <c r="F1187" s="123"/>
      <c r="G1187" s="61"/>
      <c r="H1187" s="123"/>
      <c r="I1187" s="61"/>
      <c r="J1187" s="201"/>
      <c r="K1187" s="61"/>
      <c r="L1187" s="201"/>
      <c r="M1187" s="61"/>
      <c r="N1187" s="201"/>
      <c r="O1187" s="61"/>
      <c r="P1187" s="201"/>
      <c r="Q1187" s="61"/>
    </row>
    <row r="1188" spans="2:17" x14ac:dyDescent="0.35">
      <c r="B1188" s="201"/>
      <c r="C1188" s="61"/>
      <c r="D1188" s="201"/>
      <c r="E1188" s="61"/>
      <c r="F1188" s="123"/>
      <c r="G1188" s="61"/>
      <c r="H1188" s="123"/>
      <c r="I1188" s="61"/>
      <c r="J1188" s="201"/>
      <c r="K1188" s="61"/>
      <c r="L1188" s="201"/>
      <c r="M1188" s="61"/>
      <c r="N1188" s="201"/>
      <c r="O1188" s="61"/>
      <c r="P1188" s="201"/>
      <c r="Q1188" s="61"/>
    </row>
    <row r="1189" spans="2:17" x14ac:dyDescent="0.35">
      <c r="B1189" s="201"/>
      <c r="C1189" s="61"/>
      <c r="D1189" s="201"/>
      <c r="E1189" s="61"/>
      <c r="F1189" s="123"/>
      <c r="G1189" s="61"/>
      <c r="H1189" s="123"/>
      <c r="I1189" s="61"/>
      <c r="J1189" s="201"/>
      <c r="K1189" s="61"/>
      <c r="L1189" s="201"/>
      <c r="M1189" s="61"/>
      <c r="N1189" s="201"/>
      <c r="O1189" s="61"/>
      <c r="P1189" s="201"/>
      <c r="Q1189" s="61"/>
    </row>
    <row r="1190" spans="2:17" x14ac:dyDescent="0.35">
      <c r="B1190" s="201"/>
      <c r="C1190" s="61"/>
      <c r="D1190" s="201"/>
      <c r="E1190" s="61"/>
      <c r="F1190" s="123"/>
      <c r="G1190" s="61"/>
      <c r="H1190" s="123"/>
      <c r="I1190" s="61"/>
      <c r="J1190" s="201"/>
      <c r="K1190" s="61"/>
      <c r="L1190" s="201"/>
      <c r="M1190" s="61"/>
      <c r="N1190" s="201"/>
      <c r="O1190" s="61"/>
      <c r="P1190" s="201"/>
      <c r="Q1190" s="61"/>
    </row>
    <row r="1191" spans="2:17" x14ac:dyDescent="0.35">
      <c r="B1191" s="201"/>
      <c r="C1191" s="61"/>
      <c r="D1191" s="201"/>
      <c r="E1191" s="61"/>
      <c r="F1191" s="123"/>
      <c r="G1191" s="61"/>
      <c r="H1191" s="123"/>
      <c r="I1191" s="61"/>
      <c r="J1191" s="201"/>
      <c r="K1191" s="61"/>
      <c r="L1191" s="201"/>
      <c r="M1191" s="61"/>
      <c r="N1191" s="201"/>
      <c r="O1191" s="61"/>
      <c r="P1191" s="201"/>
      <c r="Q1191" s="61"/>
    </row>
    <row r="1192" spans="2:17" x14ac:dyDescent="0.35">
      <c r="B1192" s="201"/>
      <c r="C1192" s="61"/>
      <c r="D1192" s="201"/>
      <c r="E1192" s="61"/>
      <c r="F1192" s="123"/>
      <c r="G1192" s="61"/>
      <c r="H1192" s="123"/>
      <c r="I1192" s="61"/>
      <c r="J1192" s="201"/>
      <c r="K1192" s="61"/>
      <c r="L1192" s="201"/>
      <c r="M1192" s="61"/>
      <c r="N1192" s="201"/>
      <c r="O1192" s="61"/>
      <c r="P1192" s="201"/>
      <c r="Q1192" s="61"/>
    </row>
    <row r="1193" spans="2:17" x14ac:dyDescent="0.35">
      <c r="B1193" s="201"/>
      <c r="C1193" s="61"/>
      <c r="D1193" s="201"/>
      <c r="E1193" s="61"/>
      <c r="F1193" s="123"/>
      <c r="G1193" s="61"/>
      <c r="H1193" s="123"/>
      <c r="I1193" s="61"/>
      <c r="J1193" s="201"/>
      <c r="K1193" s="61"/>
      <c r="L1193" s="201"/>
      <c r="M1193" s="61"/>
      <c r="N1193" s="201"/>
      <c r="O1193" s="61"/>
      <c r="P1193" s="201"/>
      <c r="Q1193" s="61"/>
    </row>
    <row r="1194" spans="2:17" x14ac:dyDescent="0.35">
      <c r="B1194" s="201"/>
      <c r="C1194" s="61"/>
      <c r="D1194" s="201"/>
      <c r="E1194" s="61"/>
      <c r="F1194" s="123"/>
      <c r="G1194" s="61"/>
      <c r="H1194" s="123"/>
      <c r="I1194" s="61"/>
      <c r="J1194" s="201"/>
      <c r="K1194" s="61"/>
      <c r="L1194" s="201"/>
      <c r="M1194" s="61"/>
      <c r="N1194" s="201"/>
      <c r="O1194" s="61"/>
      <c r="P1194" s="201"/>
      <c r="Q1194" s="61"/>
    </row>
    <row r="1195" spans="2:17" x14ac:dyDescent="0.35">
      <c r="B1195" s="201"/>
      <c r="C1195" s="61"/>
      <c r="D1195" s="201"/>
      <c r="E1195" s="61"/>
      <c r="F1195" s="123"/>
      <c r="G1195" s="61"/>
      <c r="H1195" s="123"/>
      <c r="I1195" s="61"/>
      <c r="J1195" s="201"/>
      <c r="K1195" s="61"/>
      <c r="L1195" s="201"/>
      <c r="M1195" s="61"/>
      <c r="N1195" s="201"/>
      <c r="O1195" s="61"/>
      <c r="P1195" s="201"/>
      <c r="Q1195" s="61"/>
    </row>
    <row r="1196" spans="2:17" x14ac:dyDescent="0.35">
      <c r="B1196" s="201"/>
      <c r="C1196" s="61"/>
      <c r="D1196" s="201"/>
      <c r="E1196" s="61"/>
      <c r="F1196" s="123"/>
      <c r="G1196" s="61"/>
      <c r="H1196" s="123"/>
      <c r="I1196" s="61"/>
      <c r="J1196" s="201"/>
      <c r="K1196" s="61"/>
      <c r="L1196" s="201"/>
      <c r="M1196" s="61"/>
      <c r="N1196" s="201"/>
      <c r="O1196" s="61"/>
      <c r="P1196" s="201"/>
      <c r="Q1196" s="61"/>
    </row>
    <row r="1197" spans="2:17" x14ac:dyDescent="0.35">
      <c r="B1197" s="201"/>
      <c r="C1197" s="61"/>
      <c r="D1197" s="201"/>
      <c r="E1197" s="61"/>
      <c r="F1197" s="123"/>
      <c r="G1197" s="61"/>
      <c r="H1197" s="123"/>
      <c r="I1197" s="61"/>
      <c r="J1197" s="201"/>
      <c r="K1197" s="61"/>
      <c r="L1197" s="201"/>
      <c r="M1197" s="61"/>
      <c r="N1197" s="201"/>
      <c r="O1197" s="61"/>
      <c r="P1197" s="201"/>
      <c r="Q1197" s="61"/>
    </row>
    <row r="1198" spans="2:17" x14ac:dyDescent="0.35">
      <c r="B1198" s="201"/>
      <c r="C1198" s="61"/>
      <c r="D1198" s="201"/>
      <c r="E1198" s="61"/>
      <c r="F1198" s="123"/>
      <c r="G1198" s="61"/>
      <c r="H1198" s="123"/>
      <c r="I1198" s="61"/>
      <c r="J1198" s="201"/>
      <c r="K1198" s="61"/>
      <c r="L1198" s="201"/>
      <c r="M1198" s="61"/>
      <c r="N1198" s="201"/>
      <c r="O1198" s="61"/>
      <c r="P1198" s="201"/>
      <c r="Q1198" s="61"/>
    </row>
    <row r="1199" spans="2:17" x14ac:dyDescent="0.35">
      <c r="B1199" s="201"/>
      <c r="C1199" s="61"/>
      <c r="D1199" s="201"/>
      <c r="E1199" s="61"/>
      <c r="F1199" s="123"/>
      <c r="G1199" s="61"/>
      <c r="H1199" s="123"/>
      <c r="I1199" s="61"/>
      <c r="J1199" s="201"/>
      <c r="K1199" s="61"/>
      <c r="L1199" s="201"/>
      <c r="M1199" s="61"/>
      <c r="N1199" s="201"/>
      <c r="O1199" s="61"/>
      <c r="P1199" s="201"/>
      <c r="Q1199" s="61"/>
    </row>
    <row r="1200" spans="2:17" x14ac:dyDescent="0.35">
      <c r="B1200" s="201"/>
      <c r="C1200" s="61"/>
      <c r="D1200" s="201"/>
      <c r="E1200" s="61"/>
      <c r="F1200" s="123"/>
      <c r="G1200" s="61"/>
      <c r="H1200" s="123"/>
      <c r="I1200" s="61"/>
      <c r="J1200" s="201"/>
      <c r="K1200" s="61"/>
      <c r="L1200" s="201"/>
      <c r="M1200" s="61"/>
      <c r="N1200" s="201"/>
      <c r="O1200" s="61"/>
      <c r="P1200" s="201"/>
      <c r="Q1200" s="61"/>
    </row>
    <row r="1201" spans="2:17" x14ac:dyDescent="0.35">
      <c r="B1201" s="201"/>
      <c r="C1201" s="61"/>
      <c r="D1201" s="201"/>
      <c r="E1201" s="61"/>
      <c r="F1201" s="123"/>
      <c r="G1201" s="61"/>
      <c r="H1201" s="123"/>
      <c r="I1201" s="61"/>
      <c r="J1201" s="201"/>
      <c r="K1201" s="61"/>
      <c r="L1201" s="201"/>
      <c r="M1201" s="61"/>
      <c r="N1201" s="201"/>
      <c r="O1201" s="61"/>
      <c r="P1201" s="201"/>
      <c r="Q1201" s="61"/>
    </row>
    <row r="1202" spans="2:17" x14ac:dyDescent="0.35">
      <c r="B1202" s="201"/>
      <c r="C1202" s="61"/>
      <c r="D1202" s="201"/>
      <c r="E1202" s="61"/>
      <c r="F1202" s="123"/>
      <c r="G1202" s="61"/>
      <c r="H1202" s="123"/>
      <c r="I1202" s="61"/>
      <c r="J1202" s="201"/>
      <c r="K1202" s="61"/>
      <c r="L1202" s="201"/>
      <c r="M1202" s="61"/>
      <c r="N1202" s="201"/>
      <c r="O1202" s="61"/>
      <c r="P1202" s="201"/>
      <c r="Q1202" s="61"/>
    </row>
    <row r="1203" spans="2:17" x14ac:dyDescent="0.35">
      <c r="B1203" s="201"/>
      <c r="C1203" s="61"/>
      <c r="D1203" s="201"/>
      <c r="E1203" s="61"/>
      <c r="F1203" s="123"/>
      <c r="G1203" s="61"/>
      <c r="H1203" s="123"/>
      <c r="I1203" s="61"/>
      <c r="J1203" s="201"/>
      <c r="K1203" s="61"/>
      <c r="L1203" s="201"/>
      <c r="M1203" s="61"/>
      <c r="N1203" s="201"/>
      <c r="O1203" s="61"/>
      <c r="P1203" s="201"/>
      <c r="Q1203" s="61"/>
    </row>
    <row r="1204" spans="2:17" x14ac:dyDescent="0.35">
      <c r="B1204" s="201"/>
      <c r="C1204" s="61"/>
      <c r="D1204" s="201"/>
      <c r="E1204" s="61"/>
      <c r="F1204" s="123"/>
      <c r="G1204" s="61"/>
      <c r="H1204" s="123"/>
      <c r="I1204" s="61"/>
      <c r="J1204" s="201"/>
      <c r="K1204" s="61"/>
      <c r="L1204" s="201"/>
      <c r="M1204" s="61"/>
      <c r="N1204" s="201"/>
      <c r="O1204" s="61"/>
      <c r="P1204" s="201"/>
      <c r="Q1204" s="61"/>
    </row>
    <row r="1205" spans="2:17" x14ac:dyDescent="0.35">
      <c r="B1205" s="201"/>
      <c r="C1205" s="61"/>
      <c r="D1205" s="201"/>
      <c r="E1205" s="61"/>
      <c r="F1205" s="123"/>
      <c r="G1205" s="61"/>
      <c r="H1205" s="123"/>
      <c r="I1205" s="61"/>
      <c r="J1205" s="201"/>
      <c r="K1205" s="61"/>
      <c r="L1205" s="201"/>
      <c r="M1205" s="61"/>
      <c r="N1205" s="201"/>
      <c r="O1205" s="61"/>
      <c r="P1205" s="201"/>
      <c r="Q1205" s="61"/>
    </row>
    <row r="1206" spans="2:17" x14ac:dyDescent="0.35">
      <c r="B1206" s="201"/>
      <c r="C1206" s="61"/>
      <c r="D1206" s="201"/>
      <c r="E1206" s="61"/>
      <c r="F1206" s="123"/>
      <c r="G1206" s="61"/>
      <c r="H1206" s="123"/>
      <c r="I1206" s="61"/>
      <c r="J1206" s="201"/>
      <c r="K1206" s="61"/>
      <c r="L1206" s="201"/>
      <c r="M1206" s="61"/>
      <c r="N1206" s="201"/>
      <c r="O1206" s="61"/>
      <c r="P1206" s="201"/>
      <c r="Q1206" s="61"/>
    </row>
    <row r="1207" spans="2:17" x14ac:dyDescent="0.35">
      <c r="B1207" s="201"/>
      <c r="C1207" s="61"/>
      <c r="D1207" s="201"/>
      <c r="E1207" s="61"/>
      <c r="F1207" s="123"/>
      <c r="G1207" s="61"/>
      <c r="H1207" s="123"/>
      <c r="I1207" s="61"/>
      <c r="J1207" s="201"/>
      <c r="K1207" s="61"/>
      <c r="L1207" s="201"/>
      <c r="M1207" s="61"/>
      <c r="N1207" s="201"/>
      <c r="O1207" s="61"/>
      <c r="P1207" s="201"/>
      <c r="Q1207" s="61"/>
    </row>
    <row r="1208" spans="2:17" x14ac:dyDescent="0.35">
      <c r="B1208" s="201"/>
      <c r="C1208" s="61"/>
      <c r="D1208" s="201"/>
      <c r="E1208" s="61"/>
      <c r="F1208" s="123"/>
      <c r="G1208" s="61"/>
      <c r="H1208" s="123"/>
      <c r="I1208" s="61"/>
      <c r="J1208" s="201"/>
      <c r="K1208" s="61"/>
      <c r="L1208" s="201"/>
      <c r="M1208" s="61"/>
      <c r="N1208" s="201"/>
      <c r="O1208" s="61"/>
      <c r="P1208" s="201"/>
      <c r="Q1208" s="61"/>
    </row>
    <row r="1209" spans="2:17" x14ac:dyDescent="0.35">
      <c r="B1209" s="201"/>
      <c r="C1209" s="61"/>
      <c r="D1209" s="201"/>
      <c r="E1209" s="61"/>
      <c r="F1209" s="123"/>
      <c r="G1209" s="61"/>
      <c r="H1209" s="123"/>
      <c r="I1209" s="61"/>
      <c r="J1209" s="201"/>
      <c r="K1209" s="61"/>
      <c r="L1209" s="201"/>
      <c r="M1209" s="61"/>
      <c r="N1209" s="201"/>
      <c r="O1209" s="61"/>
      <c r="P1209" s="201"/>
      <c r="Q1209" s="61"/>
    </row>
    <row r="1210" spans="2:17" x14ac:dyDescent="0.35">
      <c r="B1210" s="201"/>
      <c r="C1210" s="61"/>
      <c r="D1210" s="201"/>
      <c r="E1210" s="61"/>
      <c r="F1210" s="123"/>
      <c r="G1210" s="61"/>
      <c r="H1210" s="123"/>
      <c r="I1210" s="61"/>
      <c r="J1210" s="201"/>
      <c r="K1210" s="61"/>
      <c r="L1210" s="201"/>
      <c r="M1210" s="61"/>
      <c r="N1210" s="201"/>
      <c r="O1210" s="61"/>
      <c r="P1210" s="201"/>
      <c r="Q1210" s="61"/>
    </row>
    <row r="1211" spans="2:17" x14ac:dyDescent="0.35">
      <c r="B1211" s="201"/>
      <c r="C1211" s="61"/>
      <c r="D1211" s="201"/>
      <c r="E1211" s="61"/>
      <c r="F1211" s="123"/>
      <c r="G1211" s="61"/>
      <c r="H1211" s="123"/>
      <c r="I1211" s="61"/>
      <c r="J1211" s="201"/>
      <c r="K1211" s="61"/>
      <c r="L1211" s="201"/>
      <c r="M1211" s="61"/>
      <c r="N1211" s="201"/>
      <c r="O1211" s="61"/>
      <c r="P1211" s="201"/>
      <c r="Q1211" s="61"/>
    </row>
    <row r="1212" spans="2:17" x14ac:dyDescent="0.35">
      <c r="B1212" s="201"/>
      <c r="C1212" s="61"/>
      <c r="D1212" s="201"/>
      <c r="E1212" s="61"/>
      <c r="F1212" s="123"/>
      <c r="G1212" s="61"/>
      <c r="H1212" s="123"/>
      <c r="I1212" s="61"/>
      <c r="J1212" s="201"/>
      <c r="K1212" s="61"/>
      <c r="L1212" s="201"/>
      <c r="M1212" s="61"/>
      <c r="N1212" s="201"/>
      <c r="O1212" s="61"/>
      <c r="P1212" s="201"/>
      <c r="Q1212" s="61"/>
    </row>
    <row r="1213" spans="2:17" x14ac:dyDescent="0.35">
      <c r="B1213" s="201"/>
      <c r="C1213" s="61"/>
      <c r="D1213" s="201"/>
      <c r="E1213" s="61"/>
      <c r="F1213" s="123"/>
      <c r="G1213" s="61"/>
      <c r="H1213" s="123"/>
      <c r="I1213" s="61"/>
      <c r="J1213" s="201"/>
      <c r="K1213" s="61"/>
      <c r="L1213" s="201"/>
      <c r="M1213" s="61"/>
      <c r="N1213" s="201"/>
      <c r="O1213" s="61"/>
      <c r="P1213" s="201"/>
      <c r="Q1213" s="61"/>
    </row>
    <row r="1214" spans="2:17" x14ac:dyDescent="0.35">
      <c r="B1214" s="201"/>
      <c r="C1214" s="61"/>
      <c r="D1214" s="201"/>
      <c r="E1214" s="61"/>
      <c r="F1214" s="123"/>
      <c r="G1214" s="61"/>
      <c r="H1214" s="123"/>
      <c r="I1214" s="61"/>
      <c r="J1214" s="201"/>
      <c r="K1214" s="61"/>
      <c r="L1214" s="201"/>
      <c r="M1214" s="61"/>
      <c r="N1214" s="201"/>
      <c r="O1214" s="61"/>
      <c r="P1214" s="201"/>
      <c r="Q1214" s="61"/>
    </row>
    <row r="1215" spans="2:17" x14ac:dyDescent="0.35">
      <c r="B1215" s="201"/>
      <c r="C1215" s="61"/>
      <c r="D1215" s="201"/>
      <c r="E1215" s="61"/>
      <c r="F1215" s="123"/>
      <c r="G1215" s="61"/>
      <c r="H1215" s="123"/>
      <c r="I1215" s="61"/>
      <c r="J1215" s="201"/>
      <c r="K1215" s="61"/>
      <c r="L1215" s="201"/>
      <c r="M1215" s="61"/>
      <c r="N1215" s="201"/>
      <c r="O1215" s="61"/>
      <c r="P1215" s="201"/>
      <c r="Q1215" s="61"/>
    </row>
    <row r="1216" spans="2:17" x14ac:dyDescent="0.35">
      <c r="B1216" s="201"/>
      <c r="C1216" s="61"/>
      <c r="D1216" s="201"/>
      <c r="E1216" s="61"/>
      <c r="F1216" s="123"/>
      <c r="G1216" s="61"/>
      <c r="H1216" s="123"/>
      <c r="I1216" s="61"/>
      <c r="J1216" s="201"/>
      <c r="K1216" s="61"/>
      <c r="L1216" s="201"/>
      <c r="M1216" s="61"/>
      <c r="N1216" s="201"/>
      <c r="O1216" s="61"/>
      <c r="P1216" s="201"/>
      <c r="Q1216" s="61"/>
    </row>
    <row r="1217" spans="2:17" x14ac:dyDescent="0.35">
      <c r="B1217" s="201"/>
      <c r="C1217" s="61"/>
      <c r="D1217" s="201"/>
      <c r="E1217" s="61"/>
      <c r="F1217" s="123"/>
      <c r="G1217" s="61"/>
      <c r="H1217" s="123"/>
      <c r="I1217" s="61"/>
      <c r="J1217" s="201"/>
      <c r="K1217" s="61"/>
      <c r="L1217" s="201"/>
      <c r="M1217" s="61"/>
      <c r="N1217" s="201"/>
      <c r="O1217" s="61"/>
      <c r="P1217" s="201"/>
      <c r="Q1217" s="61"/>
    </row>
    <row r="1218" spans="2:17" x14ac:dyDescent="0.35">
      <c r="B1218" s="201"/>
      <c r="C1218" s="61"/>
      <c r="D1218" s="201"/>
      <c r="E1218" s="61"/>
      <c r="F1218" s="123"/>
      <c r="G1218" s="61"/>
      <c r="H1218" s="123"/>
      <c r="I1218" s="61"/>
      <c r="J1218" s="201"/>
      <c r="K1218" s="61"/>
      <c r="L1218" s="201"/>
      <c r="M1218" s="61"/>
      <c r="N1218" s="201"/>
      <c r="O1218" s="61"/>
      <c r="P1218" s="201"/>
      <c r="Q1218" s="61"/>
    </row>
    <row r="1219" spans="2:17" x14ac:dyDescent="0.35">
      <c r="B1219" s="201"/>
      <c r="C1219" s="61"/>
      <c r="D1219" s="201"/>
      <c r="E1219" s="61"/>
      <c r="F1219" s="123"/>
      <c r="G1219" s="61"/>
      <c r="H1219" s="123"/>
      <c r="I1219" s="61"/>
      <c r="J1219" s="201"/>
      <c r="K1219" s="61"/>
      <c r="L1219" s="201"/>
      <c r="M1219" s="61"/>
      <c r="N1219" s="201"/>
      <c r="O1219" s="61"/>
      <c r="P1219" s="201"/>
      <c r="Q1219" s="61"/>
    </row>
    <row r="1220" spans="2:17" x14ac:dyDescent="0.35">
      <c r="B1220" s="201"/>
      <c r="C1220" s="61"/>
      <c r="D1220" s="201"/>
      <c r="E1220" s="61"/>
      <c r="F1220" s="123"/>
      <c r="G1220" s="61"/>
      <c r="H1220" s="123"/>
      <c r="I1220" s="61"/>
      <c r="J1220" s="201"/>
      <c r="K1220" s="61"/>
      <c r="L1220" s="201"/>
      <c r="M1220" s="61"/>
      <c r="N1220" s="201"/>
      <c r="O1220" s="61"/>
      <c r="P1220" s="201"/>
      <c r="Q1220" s="61"/>
    </row>
    <row r="1221" spans="2:17" x14ac:dyDescent="0.35">
      <c r="B1221" s="201"/>
      <c r="C1221" s="61"/>
      <c r="D1221" s="201"/>
      <c r="E1221" s="61"/>
      <c r="F1221" s="123"/>
      <c r="G1221" s="61"/>
      <c r="H1221" s="123"/>
      <c r="I1221" s="61"/>
      <c r="J1221" s="201"/>
      <c r="K1221" s="61"/>
      <c r="L1221" s="201"/>
      <c r="M1221" s="61"/>
      <c r="N1221" s="201"/>
      <c r="O1221" s="61"/>
      <c r="P1221" s="201"/>
      <c r="Q1221" s="61"/>
    </row>
    <row r="1222" spans="2:17" x14ac:dyDescent="0.35">
      <c r="B1222" s="201"/>
      <c r="C1222" s="61"/>
      <c r="D1222" s="201"/>
      <c r="E1222" s="61"/>
      <c r="F1222" s="123"/>
      <c r="G1222" s="61"/>
      <c r="H1222" s="123"/>
      <c r="I1222" s="61"/>
      <c r="J1222" s="201"/>
      <c r="K1222" s="61"/>
      <c r="L1222" s="201"/>
      <c r="M1222" s="61"/>
      <c r="N1222" s="201"/>
      <c r="O1222" s="61"/>
      <c r="P1222" s="201"/>
      <c r="Q1222" s="61"/>
    </row>
    <row r="1223" spans="2:17" x14ac:dyDescent="0.35">
      <c r="B1223" s="201"/>
      <c r="C1223" s="61"/>
      <c r="D1223" s="201"/>
      <c r="E1223" s="61"/>
      <c r="F1223" s="123"/>
      <c r="G1223" s="61"/>
      <c r="H1223" s="123"/>
      <c r="I1223" s="61"/>
      <c r="J1223" s="201"/>
      <c r="K1223" s="61"/>
      <c r="L1223" s="201"/>
      <c r="M1223" s="61"/>
      <c r="N1223" s="201"/>
      <c r="O1223" s="61"/>
      <c r="P1223" s="201"/>
      <c r="Q1223" s="61"/>
    </row>
    <row r="1224" spans="2:17" x14ac:dyDescent="0.35">
      <c r="B1224" s="201"/>
      <c r="C1224" s="61"/>
      <c r="D1224" s="201"/>
      <c r="E1224" s="61"/>
      <c r="F1224" s="123"/>
      <c r="G1224" s="61"/>
      <c r="H1224" s="123"/>
      <c r="I1224" s="61"/>
      <c r="J1224" s="201"/>
      <c r="K1224" s="61"/>
      <c r="L1224" s="201"/>
      <c r="M1224" s="61"/>
      <c r="N1224" s="201"/>
      <c r="O1224" s="61"/>
      <c r="P1224" s="201"/>
      <c r="Q1224" s="61"/>
    </row>
    <row r="1225" spans="2:17" x14ac:dyDescent="0.35">
      <c r="B1225" s="201"/>
      <c r="C1225" s="61"/>
      <c r="D1225" s="201"/>
      <c r="E1225" s="61"/>
      <c r="F1225" s="123"/>
      <c r="G1225" s="61"/>
      <c r="H1225" s="123"/>
      <c r="I1225" s="61"/>
      <c r="J1225" s="201"/>
      <c r="K1225" s="61"/>
      <c r="L1225" s="201"/>
      <c r="M1225" s="61"/>
      <c r="N1225" s="201"/>
      <c r="O1225" s="61"/>
      <c r="P1225" s="201"/>
      <c r="Q1225" s="61"/>
    </row>
    <row r="1226" spans="2:17" x14ac:dyDescent="0.35">
      <c r="B1226" s="201"/>
      <c r="C1226" s="61"/>
      <c r="D1226" s="201"/>
      <c r="E1226" s="61"/>
      <c r="F1226" s="123"/>
      <c r="G1226" s="61"/>
      <c r="H1226" s="123"/>
      <c r="I1226" s="61"/>
      <c r="J1226" s="201"/>
      <c r="K1226" s="61"/>
      <c r="L1226" s="201"/>
      <c r="M1226" s="61"/>
      <c r="N1226" s="201"/>
      <c r="O1226" s="61"/>
      <c r="P1226" s="201"/>
      <c r="Q1226" s="61"/>
    </row>
    <row r="1227" spans="2:17" x14ac:dyDescent="0.35">
      <c r="B1227" s="201"/>
      <c r="C1227" s="61"/>
      <c r="D1227" s="201"/>
      <c r="E1227" s="61"/>
      <c r="F1227" s="123"/>
      <c r="G1227" s="61"/>
      <c r="H1227" s="123"/>
      <c r="I1227" s="61"/>
      <c r="J1227" s="201"/>
      <c r="K1227" s="61"/>
      <c r="L1227" s="201"/>
      <c r="M1227" s="61"/>
      <c r="N1227" s="201"/>
      <c r="O1227" s="61"/>
      <c r="P1227" s="201"/>
      <c r="Q1227" s="61"/>
    </row>
    <row r="1228" spans="2:17" x14ac:dyDescent="0.35">
      <c r="B1228" s="201"/>
      <c r="C1228" s="61"/>
      <c r="D1228" s="201"/>
      <c r="E1228" s="61"/>
      <c r="F1228" s="123"/>
      <c r="G1228" s="61"/>
      <c r="H1228" s="123"/>
      <c r="I1228" s="61"/>
      <c r="J1228" s="201"/>
      <c r="K1228" s="61"/>
      <c r="L1228" s="201"/>
      <c r="M1228" s="61"/>
      <c r="N1228" s="201"/>
      <c r="O1228" s="61"/>
      <c r="P1228" s="201"/>
      <c r="Q1228" s="61"/>
    </row>
    <row r="1229" spans="2:17" x14ac:dyDescent="0.35">
      <c r="B1229" s="201"/>
      <c r="C1229" s="61"/>
      <c r="D1229" s="201"/>
      <c r="E1229" s="61"/>
      <c r="F1229" s="123"/>
      <c r="G1229" s="61"/>
      <c r="H1229" s="123"/>
      <c r="I1229" s="61"/>
      <c r="J1229" s="201"/>
      <c r="K1229" s="61"/>
      <c r="L1229" s="201"/>
      <c r="M1229" s="61"/>
      <c r="N1229" s="201"/>
      <c r="O1229" s="61"/>
      <c r="P1229" s="201"/>
      <c r="Q1229" s="61"/>
    </row>
    <row r="1230" spans="2:17" x14ac:dyDescent="0.35">
      <c r="B1230" s="201"/>
      <c r="C1230" s="61"/>
      <c r="D1230" s="201"/>
      <c r="E1230" s="61"/>
      <c r="F1230" s="123"/>
      <c r="G1230" s="61"/>
      <c r="H1230" s="123"/>
      <c r="I1230" s="61"/>
      <c r="J1230" s="201"/>
      <c r="K1230" s="61"/>
      <c r="L1230" s="201"/>
      <c r="M1230" s="61"/>
      <c r="N1230" s="201"/>
      <c r="O1230" s="61"/>
      <c r="P1230" s="201"/>
      <c r="Q1230" s="61"/>
    </row>
    <row r="1231" spans="2:17" x14ac:dyDescent="0.35">
      <c r="B1231" s="201"/>
      <c r="C1231" s="61"/>
      <c r="D1231" s="201"/>
      <c r="E1231" s="61"/>
      <c r="F1231" s="123"/>
      <c r="G1231" s="61"/>
      <c r="H1231" s="123"/>
      <c r="I1231" s="61"/>
      <c r="J1231" s="201"/>
      <c r="K1231" s="61"/>
      <c r="L1231" s="201"/>
      <c r="M1231" s="61"/>
      <c r="N1231" s="201"/>
      <c r="O1231" s="61"/>
      <c r="P1231" s="201"/>
      <c r="Q1231" s="61"/>
    </row>
    <row r="1232" spans="2:17" x14ac:dyDescent="0.35">
      <c r="B1232" s="201"/>
      <c r="C1232" s="61"/>
      <c r="D1232" s="201"/>
      <c r="E1232" s="61"/>
      <c r="F1232" s="123"/>
      <c r="G1232" s="61"/>
      <c r="H1232" s="123"/>
      <c r="I1232" s="61"/>
      <c r="J1232" s="201"/>
      <c r="K1232" s="61"/>
      <c r="L1232" s="201"/>
      <c r="M1232" s="61"/>
      <c r="N1232" s="201"/>
      <c r="O1232" s="61"/>
      <c r="P1232" s="201"/>
      <c r="Q1232" s="61"/>
    </row>
    <row r="1233" spans="2:17" x14ac:dyDescent="0.35">
      <c r="B1233" s="201"/>
      <c r="C1233" s="61"/>
      <c r="D1233" s="201"/>
      <c r="E1233" s="61"/>
      <c r="F1233" s="123"/>
      <c r="G1233" s="61"/>
      <c r="H1233" s="123"/>
      <c r="I1233" s="61"/>
      <c r="J1233" s="201"/>
      <c r="K1233" s="61"/>
      <c r="L1233" s="201"/>
      <c r="M1233" s="61"/>
      <c r="N1233" s="201"/>
      <c r="O1233" s="61"/>
      <c r="P1233" s="201"/>
      <c r="Q1233" s="61"/>
    </row>
    <row r="1234" spans="2:17" x14ac:dyDescent="0.35">
      <c r="B1234" s="201"/>
      <c r="C1234" s="61"/>
      <c r="D1234" s="201"/>
      <c r="E1234" s="61"/>
      <c r="F1234" s="123"/>
      <c r="G1234" s="61"/>
      <c r="H1234" s="123"/>
      <c r="I1234" s="61"/>
      <c r="J1234" s="201"/>
      <c r="K1234" s="61"/>
      <c r="L1234" s="201"/>
      <c r="M1234" s="61"/>
      <c r="N1234" s="201"/>
      <c r="O1234" s="61"/>
      <c r="P1234" s="201"/>
      <c r="Q1234" s="61"/>
    </row>
    <row r="1235" spans="2:17" x14ac:dyDescent="0.35">
      <c r="B1235" s="201"/>
      <c r="C1235" s="61"/>
      <c r="D1235" s="201"/>
      <c r="E1235" s="61"/>
      <c r="F1235" s="123"/>
      <c r="G1235" s="61"/>
      <c r="H1235" s="123"/>
      <c r="I1235" s="61"/>
      <c r="J1235" s="201"/>
      <c r="K1235" s="61"/>
      <c r="L1235" s="201"/>
      <c r="M1235" s="61"/>
      <c r="N1235" s="201"/>
      <c r="O1235" s="61"/>
      <c r="P1235" s="201"/>
      <c r="Q1235" s="61"/>
    </row>
    <row r="1236" spans="2:17" x14ac:dyDescent="0.35">
      <c r="B1236" s="201"/>
      <c r="C1236" s="61"/>
      <c r="D1236" s="201"/>
      <c r="E1236" s="61"/>
      <c r="F1236" s="123"/>
      <c r="G1236" s="61"/>
      <c r="H1236" s="123"/>
      <c r="I1236" s="61"/>
      <c r="J1236" s="201"/>
      <c r="K1236" s="61"/>
      <c r="L1236" s="201"/>
      <c r="M1236" s="61"/>
      <c r="N1236" s="201"/>
      <c r="O1236" s="61"/>
      <c r="P1236" s="201"/>
      <c r="Q1236" s="61"/>
    </row>
    <row r="1237" spans="2:17" x14ac:dyDescent="0.35">
      <c r="B1237" s="201"/>
      <c r="C1237" s="61"/>
      <c r="D1237" s="201"/>
      <c r="E1237" s="61"/>
      <c r="F1237" s="123"/>
      <c r="G1237" s="61"/>
      <c r="H1237" s="123"/>
      <c r="I1237" s="61"/>
      <c r="J1237" s="201"/>
      <c r="K1237" s="61"/>
      <c r="L1237" s="201"/>
      <c r="M1237" s="61"/>
      <c r="N1237" s="201"/>
      <c r="O1237" s="61"/>
      <c r="P1237" s="201"/>
      <c r="Q1237" s="61"/>
    </row>
    <row r="1238" spans="2:17" x14ac:dyDescent="0.35">
      <c r="B1238" s="201"/>
      <c r="C1238" s="61"/>
      <c r="D1238" s="201"/>
      <c r="E1238" s="61"/>
      <c r="F1238" s="123"/>
      <c r="G1238" s="61"/>
      <c r="H1238" s="123"/>
      <c r="I1238" s="61"/>
      <c r="J1238" s="201"/>
      <c r="K1238" s="61"/>
      <c r="L1238" s="201"/>
      <c r="M1238" s="61"/>
      <c r="N1238" s="201"/>
      <c r="O1238" s="61"/>
      <c r="P1238" s="201"/>
      <c r="Q1238" s="61"/>
    </row>
    <row r="1239" spans="2:17" x14ac:dyDescent="0.35">
      <c r="B1239" s="201"/>
      <c r="C1239" s="61"/>
      <c r="D1239" s="201"/>
      <c r="E1239" s="61"/>
      <c r="F1239" s="123"/>
      <c r="G1239" s="61"/>
      <c r="H1239" s="123"/>
      <c r="I1239" s="61"/>
      <c r="J1239" s="201"/>
      <c r="K1239" s="61"/>
      <c r="L1239" s="201"/>
      <c r="M1239" s="61"/>
      <c r="N1239" s="201"/>
      <c r="O1239" s="61"/>
      <c r="P1239" s="201"/>
      <c r="Q1239" s="61"/>
    </row>
    <row r="1240" spans="2:17" x14ac:dyDescent="0.35">
      <c r="B1240" s="201"/>
      <c r="C1240" s="61"/>
      <c r="D1240" s="201"/>
      <c r="E1240" s="61"/>
      <c r="F1240" s="123"/>
      <c r="G1240" s="61"/>
      <c r="H1240" s="123"/>
      <c r="I1240" s="61"/>
      <c r="J1240" s="201"/>
      <c r="K1240" s="61"/>
      <c r="L1240" s="201"/>
      <c r="M1240" s="61"/>
      <c r="N1240" s="201"/>
      <c r="O1240" s="61"/>
      <c r="P1240" s="201"/>
      <c r="Q1240" s="61"/>
    </row>
    <row r="1241" spans="2:17" x14ac:dyDescent="0.35">
      <c r="B1241" s="201"/>
      <c r="C1241" s="61"/>
      <c r="D1241" s="201"/>
      <c r="E1241" s="61"/>
      <c r="F1241" s="123"/>
      <c r="G1241" s="61"/>
      <c r="H1241" s="123"/>
      <c r="I1241" s="61"/>
      <c r="J1241" s="201"/>
      <c r="K1241" s="61"/>
      <c r="L1241" s="201"/>
      <c r="M1241" s="61"/>
      <c r="N1241" s="201"/>
      <c r="O1241" s="61"/>
      <c r="P1241" s="201"/>
      <c r="Q1241" s="61"/>
    </row>
    <row r="1242" spans="2:17" x14ac:dyDescent="0.35">
      <c r="B1242" s="201"/>
      <c r="C1242" s="61"/>
      <c r="D1242" s="201"/>
      <c r="E1242" s="61"/>
      <c r="F1242" s="123"/>
      <c r="G1242" s="61"/>
      <c r="H1242" s="123"/>
      <c r="I1242" s="61"/>
      <c r="J1242" s="201"/>
      <c r="K1242" s="61"/>
      <c r="L1242" s="201"/>
      <c r="M1242" s="61"/>
      <c r="N1242" s="201"/>
      <c r="O1242" s="61"/>
      <c r="P1242" s="201"/>
      <c r="Q1242" s="61"/>
    </row>
    <row r="1243" spans="2:17" x14ac:dyDescent="0.35">
      <c r="B1243" s="201"/>
      <c r="C1243" s="61"/>
      <c r="D1243" s="201"/>
      <c r="E1243" s="61"/>
      <c r="F1243" s="123"/>
      <c r="G1243" s="61"/>
      <c r="H1243" s="123"/>
      <c r="I1243" s="61"/>
      <c r="J1243" s="201"/>
      <c r="K1243" s="61"/>
      <c r="L1243" s="201"/>
      <c r="M1243" s="61"/>
      <c r="N1243" s="201"/>
      <c r="O1243" s="61"/>
      <c r="P1243" s="201"/>
      <c r="Q1243" s="61"/>
    </row>
    <row r="1244" spans="2:17" x14ac:dyDescent="0.35">
      <c r="B1244" s="201"/>
      <c r="C1244" s="61"/>
      <c r="D1244" s="201"/>
      <c r="E1244" s="61"/>
      <c r="F1244" s="123"/>
      <c r="G1244" s="61"/>
      <c r="H1244" s="123"/>
      <c r="I1244" s="61"/>
      <c r="J1244" s="201"/>
      <c r="K1244" s="61"/>
      <c r="L1244" s="201"/>
      <c r="M1244" s="61"/>
      <c r="N1244" s="201"/>
      <c r="O1244" s="61"/>
      <c r="P1244" s="201"/>
      <c r="Q1244" s="61"/>
    </row>
    <row r="1245" spans="2:17" x14ac:dyDescent="0.35">
      <c r="B1245" s="201"/>
      <c r="C1245" s="61"/>
      <c r="D1245" s="201"/>
      <c r="E1245" s="61"/>
      <c r="F1245" s="123"/>
      <c r="G1245" s="61"/>
      <c r="H1245" s="123"/>
      <c r="I1245" s="61"/>
      <c r="J1245" s="201"/>
      <c r="K1245" s="61"/>
      <c r="L1245" s="201"/>
      <c r="M1245" s="61"/>
      <c r="N1245" s="201"/>
      <c r="O1245" s="61"/>
      <c r="P1245" s="201"/>
      <c r="Q1245" s="61"/>
    </row>
    <row r="1246" spans="2:17" x14ac:dyDescent="0.35">
      <c r="B1246" s="201"/>
      <c r="C1246" s="61"/>
      <c r="D1246" s="201"/>
      <c r="E1246" s="61"/>
      <c r="F1246" s="123"/>
      <c r="G1246" s="61"/>
      <c r="H1246" s="123"/>
      <c r="I1246" s="61"/>
      <c r="J1246" s="201"/>
      <c r="K1246" s="61"/>
      <c r="L1246" s="201"/>
      <c r="M1246" s="61"/>
      <c r="N1246" s="201"/>
      <c r="O1246" s="61"/>
      <c r="P1246" s="201"/>
      <c r="Q1246" s="61"/>
    </row>
    <row r="1247" spans="2:17" x14ac:dyDescent="0.35">
      <c r="B1247" s="201"/>
      <c r="C1247" s="61"/>
      <c r="D1247" s="201"/>
      <c r="E1247" s="61"/>
      <c r="F1247" s="123"/>
      <c r="G1247" s="61"/>
      <c r="H1247" s="123"/>
      <c r="I1247" s="61"/>
      <c r="J1247" s="201"/>
      <c r="K1247" s="61"/>
      <c r="L1247" s="201"/>
      <c r="M1247" s="61"/>
      <c r="N1247" s="201"/>
      <c r="O1247" s="61"/>
      <c r="P1247" s="201"/>
      <c r="Q1247" s="61"/>
    </row>
    <row r="1248" spans="2:17" x14ac:dyDescent="0.35">
      <c r="B1248" s="201"/>
      <c r="C1248" s="61"/>
      <c r="D1248" s="201"/>
      <c r="E1248" s="61"/>
      <c r="F1248" s="123"/>
      <c r="G1248" s="61"/>
      <c r="H1248" s="123"/>
      <c r="I1248" s="61"/>
      <c r="J1248" s="201"/>
      <c r="K1248" s="61"/>
      <c r="L1248" s="201"/>
      <c r="M1248" s="61"/>
      <c r="N1248" s="201"/>
      <c r="O1248" s="61"/>
      <c r="P1248" s="201"/>
      <c r="Q1248" s="61"/>
    </row>
    <row r="1249" spans="2:17" x14ac:dyDescent="0.35">
      <c r="B1249" s="201"/>
      <c r="C1249" s="61"/>
      <c r="D1249" s="201"/>
      <c r="E1249" s="61"/>
      <c r="F1249" s="123"/>
      <c r="G1249" s="61"/>
      <c r="H1249" s="123"/>
      <c r="I1249" s="61"/>
      <c r="J1249" s="201"/>
      <c r="K1249" s="61"/>
      <c r="L1249" s="201"/>
      <c r="M1249" s="61"/>
      <c r="N1249" s="201"/>
      <c r="O1249" s="61"/>
      <c r="P1249" s="201"/>
      <c r="Q1249" s="61"/>
    </row>
    <row r="1250" spans="2:17" x14ac:dyDescent="0.35">
      <c r="B1250" s="201"/>
      <c r="C1250" s="61"/>
      <c r="D1250" s="201"/>
      <c r="E1250" s="61"/>
      <c r="F1250" s="123"/>
      <c r="G1250" s="61"/>
      <c r="H1250" s="123"/>
      <c r="I1250" s="61"/>
      <c r="J1250" s="201"/>
      <c r="K1250" s="61"/>
      <c r="L1250" s="201"/>
      <c r="M1250" s="61"/>
      <c r="N1250" s="201"/>
      <c r="O1250" s="61"/>
      <c r="P1250" s="201"/>
      <c r="Q1250" s="61"/>
    </row>
    <row r="1251" spans="2:17" x14ac:dyDescent="0.35">
      <c r="B1251" s="201"/>
      <c r="C1251" s="61"/>
      <c r="D1251" s="201"/>
      <c r="E1251" s="61"/>
      <c r="F1251" s="123"/>
      <c r="G1251" s="61"/>
      <c r="H1251" s="123"/>
      <c r="I1251" s="61"/>
      <c r="J1251" s="201"/>
      <c r="K1251" s="61"/>
      <c r="L1251" s="201"/>
      <c r="M1251" s="61"/>
      <c r="N1251" s="201"/>
      <c r="O1251" s="61"/>
      <c r="P1251" s="201"/>
      <c r="Q1251" s="61"/>
    </row>
    <row r="1252" spans="2:17" x14ac:dyDescent="0.35">
      <c r="B1252" s="201"/>
      <c r="C1252" s="61"/>
      <c r="D1252" s="201"/>
      <c r="E1252" s="61"/>
      <c r="F1252" s="123"/>
      <c r="G1252" s="61"/>
      <c r="H1252" s="123"/>
      <c r="I1252" s="61"/>
      <c r="J1252" s="201"/>
      <c r="K1252" s="61"/>
      <c r="L1252" s="201"/>
      <c r="M1252" s="61"/>
      <c r="N1252" s="201"/>
      <c r="O1252" s="61"/>
      <c r="P1252" s="201"/>
      <c r="Q1252" s="61"/>
    </row>
    <row r="1253" spans="2:17" x14ac:dyDescent="0.35">
      <c r="B1253" s="201"/>
      <c r="C1253" s="61"/>
      <c r="D1253" s="201"/>
      <c r="E1253" s="61"/>
      <c r="F1253" s="123"/>
      <c r="G1253" s="61"/>
      <c r="H1253" s="123"/>
      <c r="I1253" s="61"/>
      <c r="J1253" s="201"/>
      <c r="K1253" s="61"/>
      <c r="L1253" s="201"/>
      <c r="M1253" s="61"/>
      <c r="N1253" s="201"/>
      <c r="O1253" s="61"/>
      <c r="P1253" s="201"/>
      <c r="Q1253" s="61"/>
    </row>
    <row r="1254" spans="2:17" x14ac:dyDescent="0.35">
      <c r="B1254" s="201"/>
      <c r="C1254" s="61"/>
      <c r="D1254" s="201"/>
      <c r="E1254" s="61"/>
      <c r="F1254" s="123"/>
      <c r="G1254" s="61"/>
      <c r="H1254" s="123"/>
      <c r="I1254" s="61"/>
      <c r="J1254" s="201"/>
      <c r="K1254" s="61"/>
      <c r="L1254" s="201"/>
      <c r="M1254" s="61"/>
      <c r="N1254" s="201"/>
      <c r="O1254" s="61"/>
      <c r="P1254" s="201"/>
      <c r="Q1254" s="61"/>
    </row>
    <row r="1255" spans="2:17" x14ac:dyDescent="0.35">
      <c r="B1255" s="201"/>
      <c r="C1255" s="61"/>
      <c r="D1255" s="201"/>
      <c r="E1255" s="61"/>
      <c r="F1255" s="123"/>
      <c r="G1255" s="61"/>
      <c r="H1255" s="123"/>
      <c r="I1255" s="61"/>
      <c r="J1255" s="201"/>
      <c r="K1255" s="61"/>
      <c r="L1255" s="201"/>
      <c r="M1255" s="61"/>
      <c r="N1255" s="201"/>
      <c r="O1255" s="61"/>
      <c r="P1255" s="201"/>
      <c r="Q1255" s="61"/>
    </row>
    <row r="1256" spans="2:17" x14ac:dyDescent="0.35">
      <c r="B1256" s="201"/>
      <c r="C1256" s="61"/>
      <c r="D1256" s="201"/>
      <c r="E1256" s="61"/>
      <c r="F1256" s="123"/>
      <c r="G1256" s="61"/>
      <c r="H1256" s="123"/>
      <c r="I1256" s="61"/>
      <c r="J1256" s="201"/>
      <c r="K1256" s="61"/>
      <c r="L1256" s="201"/>
      <c r="M1256" s="61"/>
      <c r="N1256" s="201"/>
      <c r="O1256" s="61"/>
      <c r="P1256" s="201"/>
      <c r="Q1256" s="61"/>
    </row>
    <row r="1257" spans="2:17" x14ac:dyDescent="0.35">
      <c r="B1257" s="201"/>
      <c r="C1257" s="61"/>
      <c r="D1257" s="201"/>
      <c r="E1257" s="61"/>
      <c r="F1257" s="123"/>
      <c r="G1257" s="61"/>
      <c r="H1257" s="123"/>
      <c r="I1257" s="61"/>
      <c r="J1257" s="201"/>
      <c r="K1257" s="61"/>
      <c r="L1257" s="201"/>
      <c r="M1257" s="61"/>
      <c r="N1257" s="201"/>
      <c r="O1257" s="61"/>
      <c r="P1257" s="201"/>
      <c r="Q1257" s="61"/>
    </row>
    <row r="1258" spans="2:17" x14ac:dyDescent="0.35">
      <c r="B1258" s="201"/>
      <c r="C1258" s="61"/>
      <c r="D1258" s="201"/>
      <c r="E1258" s="61"/>
      <c r="F1258" s="123"/>
      <c r="G1258" s="61"/>
      <c r="H1258" s="123"/>
      <c r="I1258" s="61"/>
      <c r="J1258" s="201"/>
      <c r="K1258" s="61"/>
      <c r="L1258" s="201"/>
      <c r="M1258" s="61"/>
      <c r="N1258" s="201"/>
      <c r="O1258" s="61"/>
      <c r="P1258" s="201"/>
      <c r="Q1258" s="61"/>
    </row>
    <row r="1259" spans="2:17" x14ac:dyDescent="0.35">
      <c r="B1259" s="201"/>
      <c r="C1259" s="61"/>
      <c r="D1259" s="201"/>
      <c r="E1259" s="61"/>
      <c r="F1259" s="123"/>
      <c r="G1259" s="61"/>
      <c r="H1259" s="123"/>
      <c r="I1259" s="61"/>
      <c r="J1259" s="201"/>
      <c r="K1259" s="61"/>
      <c r="L1259" s="201"/>
      <c r="M1259" s="61"/>
      <c r="N1259" s="201"/>
      <c r="O1259" s="61"/>
      <c r="P1259" s="201"/>
      <c r="Q1259" s="61"/>
    </row>
    <row r="1260" spans="2:17" x14ac:dyDescent="0.35">
      <c r="B1260" s="201"/>
      <c r="C1260" s="61"/>
      <c r="D1260" s="201"/>
      <c r="E1260" s="61"/>
      <c r="F1260" s="123"/>
      <c r="G1260" s="61"/>
      <c r="H1260" s="123"/>
      <c r="I1260" s="61"/>
      <c r="J1260" s="201"/>
      <c r="K1260" s="61"/>
      <c r="L1260" s="201"/>
      <c r="M1260" s="61"/>
      <c r="N1260" s="201"/>
      <c r="O1260" s="61"/>
      <c r="P1260" s="201"/>
      <c r="Q1260" s="61"/>
    </row>
    <row r="1261" spans="2:17" x14ac:dyDescent="0.35">
      <c r="B1261" s="201"/>
      <c r="C1261" s="61"/>
      <c r="D1261" s="201"/>
      <c r="E1261" s="61"/>
      <c r="F1261" s="123"/>
      <c r="G1261" s="61"/>
      <c r="H1261" s="123"/>
      <c r="I1261" s="61"/>
      <c r="J1261" s="201"/>
      <c r="K1261" s="61"/>
      <c r="L1261" s="201"/>
      <c r="M1261" s="61"/>
      <c r="N1261" s="201"/>
      <c r="O1261" s="61"/>
      <c r="P1261" s="201"/>
      <c r="Q1261" s="61"/>
    </row>
    <row r="1262" spans="2:17" x14ac:dyDescent="0.35">
      <c r="B1262" s="201"/>
      <c r="C1262" s="61"/>
      <c r="D1262" s="201"/>
      <c r="E1262" s="61"/>
      <c r="F1262" s="123"/>
      <c r="G1262" s="61"/>
      <c r="H1262" s="123"/>
      <c r="I1262" s="61"/>
      <c r="J1262" s="201"/>
      <c r="K1262" s="61"/>
      <c r="L1262" s="201"/>
      <c r="M1262" s="61"/>
      <c r="N1262" s="201"/>
      <c r="O1262" s="61"/>
      <c r="P1262" s="201"/>
      <c r="Q1262" s="61"/>
    </row>
    <row r="1263" spans="2:17" x14ac:dyDescent="0.35">
      <c r="B1263" s="201"/>
      <c r="C1263" s="61"/>
      <c r="D1263" s="201"/>
      <c r="E1263" s="61"/>
      <c r="F1263" s="123"/>
      <c r="G1263" s="61"/>
      <c r="H1263" s="123"/>
      <c r="I1263" s="61"/>
      <c r="J1263" s="201"/>
      <c r="K1263" s="61"/>
      <c r="L1263" s="201"/>
      <c r="M1263" s="61"/>
      <c r="N1263" s="201"/>
      <c r="O1263" s="61"/>
      <c r="P1263" s="201"/>
      <c r="Q1263" s="61"/>
    </row>
    <row r="1264" spans="2:17" x14ac:dyDescent="0.35">
      <c r="B1264" s="201"/>
      <c r="C1264" s="61"/>
      <c r="D1264" s="201"/>
      <c r="E1264" s="61"/>
      <c r="F1264" s="123"/>
      <c r="G1264" s="61"/>
      <c r="H1264" s="123"/>
      <c r="I1264" s="61"/>
      <c r="J1264" s="201"/>
      <c r="K1264" s="61"/>
      <c r="L1264" s="201"/>
      <c r="M1264" s="61"/>
      <c r="N1264" s="201"/>
      <c r="O1264" s="61"/>
      <c r="P1264" s="201"/>
      <c r="Q1264" s="61"/>
    </row>
    <row r="1265" spans="2:17" x14ac:dyDescent="0.35">
      <c r="B1265" s="201"/>
      <c r="C1265" s="61"/>
      <c r="D1265" s="201"/>
      <c r="E1265" s="61"/>
      <c r="F1265" s="123"/>
      <c r="G1265" s="61"/>
      <c r="H1265" s="123"/>
      <c r="I1265" s="61"/>
      <c r="J1265" s="201"/>
      <c r="K1265" s="61"/>
      <c r="L1265" s="201"/>
      <c r="M1265" s="61"/>
      <c r="N1265" s="201"/>
      <c r="O1265" s="61"/>
      <c r="P1265" s="201"/>
      <c r="Q1265" s="61"/>
    </row>
    <row r="1266" spans="2:17" x14ac:dyDescent="0.35">
      <c r="B1266" s="201"/>
      <c r="C1266" s="61"/>
      <c r="D1266" s="201"/>
      <c r="E1266" s="61"/>
      <c r="F1266" s="123"/>
      <c r="G1266" s="61"/>
      <c r="H1266" s="123"/>
      <c r="I1266" s="61"/>
      <c r="J1266" s="201"/>
      <c r="K1266" s="61"/>
      <c r="L1266" s="201"/>
      <c r="M1266" s="61"/>
      <c r="N1266" s="201"/>
      <c r="O1266" s="61"/>
      <c r="P1266" s="201"/>
      <c r="Q1266" s="61"/>
    </row>
    <row r="1267" spans="2:17" x14ac:dyDescent="0.35">
      <c r="B1267" s="201"/>
      <c r="C1267" s="61"/>
      <c r="D1267" s="201"/>
      <c r="E1267" s="61"/>
      <c r="F1267" s="123"/>
      <c r="G1267" s="61"/>
      <c r="H1267" s="123"/>
      <c r="I1267" s="61"/>
      <c r="J1267" s="201"/>
      <c r="K1267" s="61"/>
      <c r="L1267" s="201"/>
      <c r="M1267" s="61"/>
      <c r="N1267" s="201"/>
      <c r="O1267" s="61"/>
      <c r="P1267" s="201"/>
      <c r="Q1267" s="61"/>
    </row>
    <row r="1268" spans="2:17" x14ac:dyDescent="0.35">
      <c r="B1268" s="201"/>
      <c r="C1268" s="61"/>
      <c r="D1268" s="201"/>
      <c r="E1268" s="61"/>
      <c r="F1268" s="123"/>
      <c r="G1268" s="61"/>
      <c r="H1268" s="123"/>
      <c r="I1268" s="61"/>
      <c r="J1268" s="201"/>
      <c r="K1268" s="61"/>
      <c r="L1268" s="201"/>
      <c r="M1268" s="61"/>
      <c r="N1268" s="201"/>
      <c r="O1268" s="61"/>
      <c r="P1268" s="201"/>
      <c r="Q1268" s="61"/>
    </row>
    <row r="1269" spans="2:17" x14ac:dyDescent="0.35">
      <c r="B1269" s="201"/>
      <c r="C1269" s="61"/>
      <c r="D1269" s="201"/>
      <c r="E1269" s="61"/>
      <c r="F1269" s="123"/>
      <c r="G1269" s="61"/>
      <c r="H1269" s="123"/>
      <c r="I1269" s="61"/>
      <c r="J1269" s="201"/>
      <c r="K1269" s="61"/>
      <c r="L1269" s="201"/>
      <c r="M1269" s="61"/>
      <c r="N1269" s="201"/>
      <c r="O1269" s="61"/>
      <c r="P1269" s="201"/>
      <c r="Q1269" s="61"/>
    </row>
    <row r="1270" spans="2:17" x14ac:dyDescent="0.35">
      <c r="B1270" s="201"/>
      <c r="C1270" s="61"/>
      <c r="D1270" s="201"/>
      <c r="E1270" s="61"/>
      <c r="F1270" s="123"/>
      <c r="G1270" s="61"/>
      <c r="H1270" s="123"/>
      <c r="I1270" s="61"/>
      <c r="J1270" s="201"/>
      <c r="K1270" s="61"/>
      <c r="L1270" s="201"/>
      <c r="M1270" s="61"/>
      <c r="N1270" s="201"/>
      <c r="O1270" s="61"/>
      <c r="P1270" s="201"/>
      <c r="Q1270" s="61"/>
    </row>
    <row r="1271" spans="2:17" x14ac:dyDescent="0.35">
      <c r="B1271" s="201"/>
      <c r="C1271" s="61"/>
      <c r="D1271" s="201"/>
      <c r="E1271" s="61"/>
      <c r="F1271" s="123"/>
      <c r="G1271" s="61"/>
      <c r="H1271" s="123"/>
      <c r="I1271" s="61"/>
      <c r="J1271" s="201"/>
      <c r="K1271" s="61"/>
      <c r="L1271" s="201"/>
      <c r="M1271" s="61"/>
      <c r="N1271" s="201"/>
      <c r="O1271" s="61"/>
      <c r="P1271" s="201"/>
      <c r="Q1271" s="61"/>
    </row>
    <row r="1272" spans="2:17" x14ac:dyDescent="0.35">
      <c r="B1272" s="201"/>
      <c r="C1272" s="61"/>
      <c r="D1272" s="201"/>
      <c r="E1272" s="61"/>
      <c r="F1272" s="123"/>
      <c r="G1272" s="61"/>
      <c r="H1272" s="123"/>
      <c r="I1272" s="61"/>
      <c r="J1272" s="201"/>
      <c r="K1272" s="61"/>
      <c r="L1272" s="201"/>
      <c r="M1272" s="61"/>
      <c r="N1272" s="201"/>
      <c r="O1272" s="61"/>
      <c r="P1272" s="201"/>
      <c r="Q1272" s="61"/>
    </row>
    <row r="1273" spans="2:17" x14ac:dyDescent="0.35">
      <c r="B1273" s="201"/>
      <c r="C1273" s="61"/>
      <c r="D1273" s="201"/>
      <c r="E1273" s="61"/>
      <c r="F1273" s="123"/>
      <c r="G1273" s="61"/>
      <c r="H1273" s="123"/>
      <c r="I1273" s="61"/>
      <c r="J1273" s="201"/>
      <c r="K1273" s="61"/>
      <c r="L1273" s="201"/>
      <c r="M1273" s="61"/>
      <c r="N1273" s="201"/>
      <c r="O1273" s="61"/>
      <c r="P1273" s="201"/>
      <c r="Q1273" s="61"/>
    </row>
    <row r="1274" spans="2:17" x14ac:dyDescent="0.35">
      <c r="B1274" s="201"/>
      <c r="C1274" s="61"/>
      <c r="D1274" s="201"/>
      <c r="E1274" s="61"/>
      <c r="F1274" s="123"/>
      <c r="G1274" s="61"/>
      <c r="H1274" s="123"/>
      <c r="I1274" s="61"/>
      <c r="J1274" s="201"/>
      <c r="K1274" s="61"/>
      <c r="L1274" s="201"/>
      <c r="M1274" s="61"/>
      <c r="N1274" s="201"/>
      <c r="O1274" s="61"/>
      <c r="P1274" s="201"/>
      <c r="Q1274" s="61"/>
    </row>
    <row r="1275" spans="2:17" x14ac:dyDescent="0.35">
      <c r="B1275" s="201"/>
      <c r="C1275" s="61"/>
      <c r="D1275" s="201"/>
      <c r="E1275" s="61"/>
      <c r="F1275" s="123"/>
      <c r="G1275" s="61"/>
      <c r="H1275" s="123"/>
      <c r="I1275" s="61"/>
      <c r="J1275" s="201"/>
      <c r="K1275" s="61"/>
      <c r="L1275" s="201"/>
      <c r="M1275" s="61"/>
      <c r="N1275" s="201"/>
      <c r="O1275" s="61"/>
      <c r="P1275" s="201"/>
      <c r="Q1275" s="61"/>
    </row>
    <row r="1276" spans="2:17" x14ac:dyDescent="0.35">
      <c r="B1276" s="201"/>
      <c r="C1276" s="61"/>
      <c r="D1276" s="201"/>
      <c r="E1276" s="61"/>
      <c r="F1276" s="123"/>
      <c r="G1276" s="61"/>
      <c r="H1276" s="123"/>
      <c r="I1276" s="61"/>
      <c r="J1276" s="201"/>
      <c r="K1276" s="61"/>
      <c r="L1276" s="201"/>
      <c r="M1276" s="61"/>
      <c r="N1276" s="201"/>
      <c r="O1276" s="61"/>
      <c r="P1276" s="201"/>
      <c r="Q1276" s="61"/>
    </row>
    <row r="1277" spans="2:17" x14ac:dyDescent="0.35">
      <c r="B1277" s="201"/>
      <c r="C1277" s="61"/>
      <c r="D1277" s="201"/>
      <c r="E1277" s="61"/>
      <c r="F1277" s="123"/>
      <c r="G1277" s="61"/>
      <c r="H1277" s="123"/>
      <c r="I1277" s="61"/>
      <c r="J1277" s="201"/>
      <c r="K1277" s="61"/>
      <c r="L1277" s="201"/>
      <c r="M1277" s="61"/>
      <c r="N1277" s="201"/>
      <c r="O1277" s="61"/>
      <c r="P1277" s="201"/>
      <c r="Q1277" s="61"/>
    </row>
    <row r="1278" spans="2:17" x14ac:dyDescent="0.35">
      <c r="B1278" s="201"/>
      <c r="C1278" s="61"/>
      <c r="D1278" s="201"/>
      <c r="E1278" s="61"/>
      <c r="F1278" s="123"/>
      <c r="G1278" s="61"/>
      <c r="H1278" s="123"/>
      <c r="I1278" s="61"/>
      <c r="J1278" s="201"/>
      <c r="K1278" s="61"/>
      <c r="L1278" s="201"/>
      <c r="M1278" s="61"/>
      <c r="N1278" s="201"/>
      <c r="O1278" s="61"/>
      <c r="P1278" s="201"/>
      <c r="Q1278" s="61"/>
    </row>
    <row r="1279" spans="2:17" x14ac:dyDescent="0.35">
      <c r="B1279" s="201"/>
      <c r="C1279" s="61"/>
      <c r="D1279" s="201"/>
      <c r="E1279" s="61"/>
      <c r="F1279" s="123"/>
      <c r="G1279" s="61"/>
      <c r="H1279" s="123"/>
      <c r="I1279" s="61"/>
      <c r="J1279" s="201"/>
      <c r="K1279" s="61"/>
      <c r="L1279" s="201"/>
      <c r="M1279" s="61"/>
      <c r="N1279" s="201"/>
      <c r="O1279" s="61"/>
      <c r="P1279" s="201"/>
      <c r="Q1279" s="61"/>
    </row>
    <row r="1280" spans="2:17" x14ac:dyDescent="0.35">
      <c r="B1280" s="201"/>
      <c r="C1280" s="61"/>
      <c r="D1280" s="201"/>
      <c r="E1280" s="61"/>
      <c r="F1280" s="123"/>
      <c r="G1280" s="61"/>
      <c r="H1280" s="123"/>
      <c r="I1280" s="61"/>
      <c r="J1280" s="201"/>
      <c r="K1280" s="61"/>
      <c r="L1280" s="201"/>
      <c r="M1280" s="61"/>
      <c r="N1280" s="201"/>
      <c r="O1280" s="61"/>
      <c r="P1280" s="201"/>
      <c r="Q1280" s="61"/>
    </row>
    <row r="1281" spans="2:17" x14ac:dyDescent="0.35">
      <c r="B1281" s="201"/>
      <c r="C1281" s="61"/>
      <c r="D1281" s="201"/>
      <c r="E1281" s="61"/>
      <c r="F1281" s="123"/>
      <c r="G1281" s="61"/>
      <c r="H1281" s="123"/>
      <c r="I1281" s="61"/>
      <c r="J1281" s="201"/>
      <c r="K1281" s="61"/>
      <c r="L1281" s="201"/>
      <c r="M1281" s="61"/>
      <c r="N1281" s="201"/>
      <c r="O1281" s="61"/>
      <c r="P1281" s="201"/>
      <c r="Q1281" s="61"/>
    </row>
    <row r="1282" spans="2:17" x14ac:dyDescent="0.35">
      <c r="B1282" s="201"/>
      <c r="C1282" s="61"/>
      <c r="D1282" s="201"/>
      <c r="E1282" s="61"/>
      <c r="F1282" s="123"/>
      <c r="G1282" s="61"/>
      <c r="H1282" s="123"/>
      <c r="I1282" s="61"/>
      <c r="J1282" s="201"/>
      <c r="K1282" s="61"/>
      <c r="L1282" s="201"/>
      <c r="M1282" s="61"/>
      <c r="N1282" s="201"/>
      <c r="O1282" s="61"/>
      <c r="P1282" s="201"/>
      <c r="Q1282" s="61"/>
    </row>
    <row r="1283" spans="2:17" x14ac:dyDescent="0.35">
      <c r="B1283" s="201"/>
      <c r="C1283" s="61"/>
      <c r="D1283" s="201"/>
      <c r="E1283" s="61"/>
      <c r="F1283" s="123"/>
      <c r="G1283" s="61"/>
      <c r="H1283" s="123"/>
      <c r="I1283" s="61"/>
      <c r="J1283" s="201"/>
      <c r="K1283" s="61"/>
      <c r="L1283" s="201"/>
      <c r="M1283" s="61"/>
      <c r="N1283" s="201"/>
      <c r="O1283" s="61"/>
      <c r="P1283" s="201"/>
      <c r="Q1283" s="61"/>
    </row>
    <row r="1284" spans="2:17" x14ac:dyDescent="0.35">
      <c r="B1284" s="201"/>
      <c r="C1284" s="61"/>
      <c r="D1284" s="201"/>
      <c r="E1284" s="61"/>
      <c r="F1284" s="123"/>
      <c r="G1284" s="61"/>
      <c r="H1284" s="123"/>
      <c r="I1284" s="61"/>
      <c r="J1284" s="201"/>
      <c r="K1284" s="61"/>
      <c r="L1284" s="201"/>
      <c r="M1284" s="61"/>
      <c r="N1284" s="201"/>
      <c r="O1284" s="61"/>
      <c r="P1284" s="201"/>
      <c r="Q1284" s="61"/>
    </row>
    <row r="1285" spans="2:17" x14ac:dyDescent="0.35">
      <c r="B1285" s="201"/>
      <c r="C1285" s="61"/>
      <c r="D1285" s="201"/>
      <c r="E1285" s="61"/>
      <c r="F1285" s="123"/>
      <c r="G1285" s="61"/>
      <c r="H1285" s="123"/>
      <c r="I1285" s="61"/>
      <c r="J1285" s="201"/>
      <c r="K1285" s="61"/>
      <c r="L1285" s="201"/>
      <c r="M1285" s="61"/>
      <c r="N1285" s="201"/>
      <c r="O1285" s="61"/>
      <c r="P1285" s="201"/>
      <c r="Q1285" s="61"/>
    </row>
    <row r="1286" spans="2:17" x14ac:dyDescent="0.35">
      <c r="B1286" s="201"/>
      <c r="C1286" s="61"/>
      <c r="D1286" s="201"/>
      <c r="E1286" s="61"/>
      <c r="F1286" s="123"/>
      <c r="G1286" s="61"/>
      <c r="H1286" s="123"/>
      <c r="I1286" s="61"/>
      <c r="J1286" s="201"/>
      <c r="K1286" s="61"/>
      <c r="L1286" s="201"/>
      <c r="M1286" s="61"/>
      <c r="N1286" s="201"/>
      <c r="O1286" s="61"/>
      <c r="P1286" s="201"/>
      <c r="Q1286" s="61"/>
    </row>
    <row r="1287" spans="2:17" x14ac:dyDescent="0.35">
      <c r="B1287" s="201"/>
      <c r="C1287" s="61"/>
      <c r="D1287" s="201"/>
      <c r="E1287" s="61"/>
      <c r="F1287" s="123"/>
      <c r="G1287" s="61"/>
      <c r="H1287" s="123"/>
      <c r="I1287" s="61"/>
      <c r="J1287" s="201"/>
      <c r="K1287" s="61"/>
      <c r="L1287" s="201"/>
      <c r="M1287" s="61"/>
      <c r="N1287" s="201"/>
      <c r="O1287" s="61"/>
      <c r="P1287" s="201"/>
      <c r="Q1287" s="61"/>
    </row>
    <row r="1288" spans="2:17" x14ac:dyDescent="0.35">
      <c r="B1288" s="201"/>
      <c r="C1288" s="61"/>
      <c r="D1288" s="201"/>
      <c r="E1288" s="61"/>
      <c r="F1288" s="123"/>
      <c r="G1288" s="61"/>
      <c r="H1288" s="123"/>
      <c r="I1288" s="61"/>
      <c r="J1288" s="201"/>
      <c r="K1288" s="61"/>
      <c r="L1288" s="201"/>
      <c r="M1288" s="61"/>
      <c r="N1288" s="201"/>
      <c r="O1288" s="61"/>
      <c r="P1288" s="201"/>
      <c r="Q1288" s="61"/>
    </row>
    <row r="1289" spans="2:17" x14ac:dyDescent="0.35">
      <c r="B1289" s="201"/>
      <c r="C1289" s="61"/>
      <c r="D1289" s="201"/>
      <c r="E1289" s="61"/>
      <c r="F1289" s="123"/>
      <c r="G1289" s="61"/>
      <c r="H1289" s="123"/>
      <c r="I1289" s="61"/>
      <c r="J1289" s="201"/>
      <c r="K1289" s="61"/>
      <c r="L1289" s="201"/>
      <c r="M1289" s="61"/>
      <c r="N1289" s="201"/>
      <c r="O1289" s="61"/>
      <c r="P1289" s="201"/>
      <c r="Q1289" s="61"/>
    </row>
    <row r="1290" spans="2:17" x14ac:dyDescent="0.35">
      <c r="B1290" s="201"/>
      <c r="C1290" s="61"/>
      <c r="D1290" s="201"/>
      <c r="E1290" s="61"/>
      <c r="F1290" s="123"/>
      <c r="G1290" s="61"/>
      <c r="H1290" s="123"/>
      <c r="I1290" s="61"/>
      <c r="J1290" s="201"/>
      <c r="K1290" s="61"/>
      <c r="L1290" s="201"/>
      <c r="M1290" s="61"/>
      <c r="N1290" s="201"/>
      <c r="O1290" s="61"/>
      <c r="P1290" s="201"/>
      <c r="Q1290" s="61"/>
    </row>
    <row r="1291" spans="2:17" x14ac:dyDescent="0.35">
      <c r="B1291" s="113"/>
      <c r="C1291" s="61"/>
      <c r="D1291" s="113"/>
      <c r="E1291" s="61"/>
      <c r="F1291" s="59"/>
      <c r="G1291" s="61"/>
    </row>
    <row r="1292" spans="2:17" x14ac:dyDescent="0.35">
      <c r="B1292" s="113"/>
      <c r="C1292" s="61"/>
      <c r="D1292" s="113"/>
      <c r="E1292" s="61"/>
      <c r="F1292" s="59"/>
      <c r="G1292" s="61"/>
    </row>
    <row r="1293" spans="2:17" x14ac:dyDescent="0.35">
      <c r="B1293" s="113"/>
      <c r="C1293" s="61"/>
      <c r="D1293" s="113"/>
      <c r="E1293" s="61"/>
      <c r="F1293" s="59"/>
      <c r="G1293" s="61"/>
    </row>
    <row r="1294" spans="2:17" x14ac:dyDescent="0.35">
      <c r="B1294" s="113"/>
      <c r="C1294" s="61"/>
      <c r="D1294" s="113"/>
      <c r="E1294" s="61"/>
      <c r="F1294" s="59"/>
      <c r="G1294" s="61"/>
    </row>
    <row r="1295" spans="2:17" x14ac:dyDescent="0.35">
      <c r="B1295" s="113"/>
      <c r="C1295" s="61"/>
      <c r="D1295" s="113"/>
      <c r="E1295" s="61"/>
      <c r="F1295" s="59"/>
      <c r="G1295" s="61"/>
    </row>
    <row r="1296" spans="2:17" x14ac:dyDescent="0.35">
      <c r="B1296" s="113"/>
      <c r="C1296" s="61"/>
      <c r="D1296" s="113"/>
      <c r="E1296" s="61"/>
      <c r="F1296" s="59"/>
      <c r="G1296" s="61"/>
    </row>
    <row r="1297" spans="2:7" x14ac:dyDescent="0.35">
      <c r="B1297" s="113"/>
      <c r="C1297" s="61"/>
      <c r="D1297" s="113"/>
      <c r="E1297" s="61"/>
      <c r="F1297" s="59"/>
      <c r="G1297" s="61"/>
    </row>
    <row r="1298" spans="2:7" x14ac:dyDescent="0.35">
      <c r="B1298" s="113"/>
      <c r="C1298" s="61"/>
      <c r="D1298" s="113"/>
      <c r="E1298" s="61"/>
      <c r="F1298" s="59"/>
      <c r="G1298" s="61"/>
    </row>
    <row r="1299" spans="2:7" x14ac:dyDescent="0.35">
      <c r="B1299" s="113"/>
      <c r="C1299" s="61"/>
      <c r="D1299" s="113"/>
      <c r="E1299" s="61"/>
      <c r="F1299" s="59"/>
      <c r="G1299" s="61"/>
    </row>
    <row r="1300" spans="2:7" x14ac:dyDescent="0.35">
      <c r="B1300" s="113"/>
      <c r="C1300" s="61"/>
      <c r="D1300" s="113"/>
      <c r="E1300" s="61"/>
      <c r="F1300" s="59"/>
      <c r="G1300" s="61"/>
    </row>
    <row r="1301" spans="2:7" x14ac:dyDescent="0.35">
      <c r="B1301" s="113"/>
      <c r="C1301" s="61"/>
      <c r="D1301" s="113"/>
      <c r="E1301" s="61"/>
      <c r="F1301" s="59"/>
      <c r="G1301" s="61"/>
    </row>
    <row r="1302" spans="2:7" x14ac:dyDescent="0.35">
      <c r="B1302" s="113"/>
      <c r="C1302" s="61"/>
      <c r="D1302" s="113"/>
      <c r="E1302" s="61"/>
      <c r="F1302" s="59"/>
      <c r="G1302" s="61"/>
    </row>
    <row r="1303" spans="2:7" x14ac:dyDescent="0.35">
      <c r="B1303" s="113"/>
      <c r="C1303" s="61"/>
      <c r="D1303" s="113"/>
      <c r="E1303" s="61"/>
      <c r="F1303" s="59"/>
      <c r="G1303" s="61"/>
    </row>
    <row r="1304" spans="2:7" x14ac:dyDescent="0.35">
      <c r="B1304" s="113"/>
      <c r="C1304" s="61"/>
      <c r="D1304" s="113"/>
      <c r="E1304" s="61"/>
      <c r="F1304" s="59"/>
      <c r="G1304" s="61"/>
    </row>
    <row r="1305" spans="2:7" x14ac:dyDescent="0.35">
      <c r="B1305" s="113"/>
      <c r="C1305" s="61"/>
      <c r="D1305" s="113"/>
      <c r="E1305" s="61"/>
      <c r="F1305" s="59"/>
      <c r="G1305" s="61"/>
    </row>
    <row r="1306" spans="2:7" x14ac:dyDescent="0.35">
      <c r="B1306" s="113"/>
      <c r="C1306" s="61"/>
      <c r="D1306" s="113"/>
      <c r="E1306" s="61"/>
      <c r="F1306" s="59"/>
      <c r="G1306" s="61"/>
    </row>
    <row r="1307" spans="2:7" x14ac:dyDescent="0.35">
      <c r="B1307" s="113"/>
      <c r="C1307" s="61"/>
      <c r="D1307" s="113"/>
      <c r="E1307" s="61"/>
      <c r="F1307" s="59"/>
      <c r="G1307" s="61"/>
    </row>
    <row r="1308" spans="2:7" x14ac:dyDescent="0.35">
      <c r="B1308" s="113"/>
      <c r="C1308" s="61"/>
      <c r="D1308" s="113"/>
      <c r="E1308" s="61"/>
      <c r="F1308" s="59"/>
      <c r="G1308" s="61"/>
    </row>
    <row r="1309" spans="2:7" x14ac:dyDescent="0.35">
      <c r="B1309" s="113"/>
      <c r="C1309" s="61"/>
      <c r="D1309" s="113"/>
      <c r="E1309" s="61"/>
      <c r="F1309" s="59"/>
      <c r="G1309" s="61"/>
    </row>
    <row r="1310" spans="2:7" x14ac:dyDescent="0.35">
      <c r="B1310" s="113"/>
      <c r="C1310" s="61"/>
      <c r="D1310" s="113"/>
      <c r="E1310" s="61"/>
      <c r="F1310" s="59"/>
      <c r="G1310" s="61"/>
    </row>
    <row r="1311" spans="2:7" x14ac:dyDescent="0.35">
      <c r="B1311" s="113"/>
      <c r="C1311" s="61"/>
      <c r="D1311" s="113"/>
      <c r="E1311" s="61"/>
      <c r="F1311" s="59"/>
      <c r="G1311" s="61"/>
    </row>
    <row r="1312" spans="2:7" x14ac:dyDescent="0.35">
      <c r="B1312" s="113"/>
      <c r="C1312" s="61"/>
      <c r="D1312" s="113"/>
      <c r="E1312" s="61"/>
      <c r="F1312" s="59"/>
      <c r="G1312" s="61"/>
    </row>
    <row r="1313" spans="2:7" x14ac:dyDescent="0.35">
      <c r="B1313" s="113"/>
      <c r="C1313" s="61"/>
      <c r="D1313" s="113"/>
      <c r="E1313" s="61"/>
      <c r="F1313" s="59"/>
      <c r="G1313" s="61"/>
    </row>
    <row r="1314" spans="2:7" x14ac:dyDescent="0.35">
      <c r="B1314" s="113"/>
      <c r="C1314" s="61"/>
      <c r="D1314" s="113"/>
      <c r="E1314" s="61"/>
      <c r="F1314" s="59"/>
      <c r="G1314" s="61"/>
    </row>
    <row r="1315" spans="2:7" x14ac:dyDescent="0.35">
      <c r="B1315" s="113"/>
      <c r="C1315" s="61"/>
      <c r="D1315" s="113"/>
      <c r="E1315" s="61"/>
      <c r="F1315" s="59"/>
      <c r="G1315" s="61"/>
    </row>
    <row r="1316" spans="2:7" x14ac:dyDescent="0.35">
      <c r="B1316" s="113"/>
      <c r="C1316" s="61"/>
      <c r="D1316" s="113"/>
      <c r="E1316" s="61"/>
      <c r="F1316" s="59"/>
      <c r="G1316" s="61"/>
    </row>
    <row r="1317" spans="2:7" x14ac:dyDescent="0.35">
      <c r="B1317" s="113"/>
      <c r="C1317" s="61"/>
      <c r="D1317" s="113"/>
      <c r="E1317" s="61"/>
      <c r="F1317" s="59"/>
      <c r="G1317" s="61"/>
    </row>
    <row r="1318" spans="2:7" x14ac:dyDescent="0.35">
      <c r="B1318" s="113"/>
      <c r="C1318" s="61"/>
      <c r="D1318" s="113"/>
      <c r="E1318" s="61"/>
      <c r="F1318" s="59"/>
      <c r="G1318" s="61"/>
    </row>
    <row r="1319" spans="2:7" x14ac:dyDescent="0.35">
      <c r="B1319" s="113"/>
      <c r="C1319" s="61"/>
      <c r="D1319" s="113"/>
      <c r="E1319" s="61"/>
      <c r="F1319" s="59"/>
      <c r="G1319" s="61"/>
    </row>
    <row r="1320" spans="2:7" x14ac:dyDescent="0.35">
      <c r="B1320" s="113"/>
      <c r="C1320" s="61"/>
      <c r="D1320" s="113"/>
      <c r="E1320" s="61"/>
      <c r="F1320" s="59"/>
      <c r="G1320" s="61"/>
    </row>
    <row r="1321" spans="2:7" x14ac:dyDescent="0.35">
      <c r="B1321" s="113"/>
      <c r="C1321" s="61"/>
      <c r="D1321" s="113"/>
      <c r="E1321" s="61"/>
      <c r="F1321" s="59"/>
      <c r="G1321" s="61"/>
    </row>
    <row r="1322" spans="2:7" x14ac:dyDescent="0.35">
      <c r="B1322" s="113"/>
      <c r="C1322" s="61"/>
      <c r="D1322" s="113"/>
      <c r="E1322" s="61"/>
      <c r="F1322" s="59"/>
      <c r="G1322" s="61"/>
    </row>
    <row r="1323" spans="2:7" x14ac:dyDescent="0.35">
      <c r="B1323" s="113"/>
      <c r="C1323" s="61"/>
      <c r="D1323" s="113"/>
      <c r="E1323" s="61"/>
      <c r="F1323" s="59"/>
      <c r="G1323" s="61"/>
    </row>
    <row r="1324" spans="2:7" x14ac:dyDescent="0.35">
      <c r="B1324" s="113"/>
      <c r="C1324" s="61"/>
      <c r="D1324" s="113"/>
      <c r="E1324" s="61"/>
      <c r="F1324" s="59"/>
      <c r="G1324" s="61"/>
    </row>
    <row r="1325" spans="2:7" x14ac:dyDescent="0.35">
      <c r="B1325" s="113"/>
      <c r="C1325" s="61"/>
      <c r="D1325" s="113"/>
      <c r="E1325" s="61"/>
      <c r="F1325" s="59"/>
      <c r="G1325" s="61"/>
    </row>
    <row r="1326" spans="2:7" x14ac:dyDescent="0.35">
      <c r="B1326" s="113"/>
      <c r="C1326" s="61"/>
      <c r="D1326" s="113"/>
      <c r="E1326" s="61"/>
      <c r="F1326" s="59"/>
      <c r="G1326" s="61"/>
    </row>
    <row r="1327" spans="2:7" x14ac:dyDescent="0.35">
      <c r="B1327" s="113"/>
      <c r="C1327" s="61"/>
      <c r="D1327" s="113"/>
      <c r="E1327" s="61"/>
      <c r="F1327" s="59"/>
      <c r="G1327" s="61"/>
    </row>
    <row r="1328" spans="2:7" x14ac:dyDescent="0.35">
      <c r="B1328" s="113"/>
      <c r="C1328" s="61"/>
      <c r="D1328" s="113"/>
      <c r="E1328" s="61"/>
      <c r="F1328" s="59"/>
      <c r="G1328" s="61"/>
    </row>
    <row r="1329" spans="2:7" x14ac:dyDescent="0.35">
      <c r="B1329" s="113"/>
      <c r="C1329" s="61"/>
      <c r="D1329" s="113"/>
      <c r="E1329" s="61"/>
      <c r="F1329" s="59"/>
      <c r="G1329" s="61"/>
    </row>
    <row r="1330" spans="2:7" x14ac:dyDescent="0.35">
      <c r="B1330" s="113"/>
      <c r="C1330" s="61"/>
      <c r="D1330" s="113"/>
      <c r="E1330" s="61"/>
      <c r="F1330" s="59"/>
      <c r="G1330" s="61"/>
    </row>
    <row r="1331" spans="2:7" x14ac:dyDescent="0.35">
      <c r="B1331" s="113"/>
      <c r="C1331" s="61"/>
      <c r="D1331" s="113"/>
      <c r="E1331" s="61"/>
      <c r="F1331" s="59"/>
      <c r="G1331" s="61"/>
    </row>
    <row r="1332" spans="2:7" x14ac:dyDescent="0.35">
      <c r="B1332" s="113"/>
      <c r="C1332" s="61"/>
      <c r="D1332" s="113"/>
      <c r="E1332" s="61"/>
      <c r="F1332" s="59"/>
      <c r="G1332" s="61"/>
    </row>
    <row r="1333" spans="2:7" x14ac:dyDescent="0.35">
      <c r="B1333" s="113"/>
      <c r="C1333" s="61"/>
      <c r="D1333" s="113"/>
      <c r="E1333" s="61"/>
      <c r="F1333" s="59"/>
      <c r="G1333" s="61"/>
    </row>
    <row r="1334" spans="2:7" x14ac:dyDescent="0.35">
      <c r="B1334" s="113"/>
      <c r="C1334" s="61"/>
      <c r="D1334" s="113"/>
      <c r="E1334" s="61"/>
      <c r="F1334" s="59"/>
      <c r="G1334" s="61"/>
    </row>
    <row r="1335" spans="2:7" x14ac:dyDescent="0.35">
      <c r="B1335" s="113"/>
      <c r="C1335" s="61"/>
      <c r="D1335" s="113"/>
      <c r="E1335" s="61"/>
      <c r="F1335" s="59"/>
      <c r="G1335" s="61"/>
    </row>
    <row r="1336" spans="2:7" x14ac:dyDescent="0.35">
      <c r="B1336" s="113"/>
      <c r="C1336" s="61"/>
      <c r="D1336" s="113"/>
      <c r="E1336" s="61"/>
      <c r="F1336" s="59"/>
      <c r="G1336" s="61"/>
    </row>
    <row r="1337" spans="2:7" x14ac:dyDescent="0.35">
      <c r="B1337" s="113"/>
      <c r="C1337" s="61"/>
      <c r="D1337" s="113"/>
      <c r="E1337" s="61"/>
      <c r="F1337" s="59"/>
      <c r="G1337" s="61"/>
    </row>
    <row r="1338" spans="2:7" x14ac:dyDescent="0.35">
      <c r="B1338" s="113"/>
      <c r="C1338" s="61"/>
      <c r="D1338" s="113"/>
      <c r="E1338" s="61"/>
      <c r="F1338" s="59"/>
      <c r="G1338" s="61"/>
    </row>
    <row r="1339" spans="2:7" x14ac:dyDescent="0.35">
      <c r="B1339" s="113"/>
      <c r="C1339" s="61"/>
      <c r="D1339" s="113"/>
      <c r="E1339" s="61"/>
      <c r="F1339" s="59"/>
      <c r="G1339" s="61"/>
    </row>
    <row r="1340" spans="2:7" x14ac:dyDescent="0.35">
      <c r="B1340" s="113"/>
      <c r="C1340" s="61"/>
      <c r="D1340" s="113"/>
      <c r="E1340" s="61"/>
      <c r="F1340" s="59"/>
      <c r="G1340" s="61"/>
    </row>
    <row r="1341" spans="2:7" x14ac:dyDescent="0.35">
      <c r="B1341" s="113"/>
      <c r="C1341" s="61"/>
      <c r="D1341" s="113"/>
      <c r="E1341" s="61"/>
      <c r="F1341" s="59"/>
      <c r="G1341" s="61"/>
    </row>
    <row r="1342" spans="2:7" x14ac:dyDescent="0.35">
      <c r="B1342" s="113"/>
      <c r="C1342" s="61"/>
      <c r="D1342" s="113"/>
      <c r="E1342" s="61"/>
      <c r="F1342" s="59"/>
      <c r="G1342" s="61"/>
    </row>
    <row r="1343" spans="2:7" x14ac:dyDescent="0.35">
      <c r="B1343" s="113"/>
      <c r="C1343" s="61"/>
      <c r="D1343" s="113"/>
      <c r="E1343" s="61"/>
      <c r="F1343" s="59"/>
      <c r="G1343" s="61"/>
    </row>
    <row r="1344" spans="2:7" x14ac:dyDescent="0.35">
      <c r="B1344" s="113"/>
      <c r="C1344" s="61"/>
      <c r="D1344" s="113"/>
      <c r="E1344" s="61"/>
      <c r="F1344" s="59"/>
      <c r="G1344" s="61"/>
    </row>
    <row r="1345" spans="2:7" x14ac:dyDescent="0.35">
      <c r="B1345" s="113"/>
      <c r="C1345" s="61"/>
      <c r="D1345" s="113"/>
      <c r="E1345" s="61"/>
      <c r="F1345" s="59"/>
      <c r="G1345" s="61"/>
    </row>
    <row r="1346" spans="2:7" x14ac:dyDescent="0.35">
      <c r="B1346" s="113"/>
      <c r="C1346" s="61"/>
      <c r="D1346" s="113"/>
      <c r="E1346" s="61"/>
      <c r="F1346" s="59"/>
      <c r="G1346" s="61"/>
    </row>
    <row r="1347" spans="2:7" x14ac:dyDescent="0.35">
      <c r="B1347" s="113"/>
      <c r="C1347" s="61"/>
      <c r="D1347" s="113"/>
      <c r="E1347" s="61"/>
      <c r="F1347" s="59"/>
      <c r="G1347" s="61"/>
    </row>
    <row r="1348" spans="2:7" x14ac:dyDescent="0.35">
      <c r="B1348" s="113"/>
      <c r="C1348" s="61"/>
      <c r="D1348" s="113"/>
      <c r="E1348" s="61"/>
      <c r="F1348" s="59"/>
      <c r="G1348" s="61"/>
    </row>
    <row r="1349" spans="2:7" x14ac:dyDescent="0.35">
      <c r="B1349" s="113"/>
      <c r="C1349" s="61"/>
      <c r="D1349" s="113"/>
      <c r="E1349" s="61"/>
      <c r="F1349" s="59"/>
      <c r="G1349" s="61"/>
    </row>
    <row r="1350" spans="2:7" x14ac:dyDescent="0.35">
      <c r="B1350" s="113"/>
      <c r="C1350" s="61"/>
      <c r="D1350" s="113"/>
      <c r="E1350" s="61"/>
      <c r="F1350" s="59"/>
      <c r="G1350" s="61"/>
    </row>
    <row r="1351" spans="2:7" x14ac:dyDescent="0.35">
      <c r="B1351" s="113"/>
      <c r="C1351" s="61"/>
      <c r="D1351" s="113"/>
      <c r="E1351" s="61"/>
      <c r="F1351" s="59"/>
      <c r="G1351" s="61"/>
    </row>
    <row r="1352" spans="2:7" x14ac:dyDescent="0.35">
      <c r="B1352" s="113"/>
      <c r="C1352" s="61"/>
      <c r="D1352" s="113"/>
      <c r="E1352" s="61"/>
      <c r="F1352" s="59"/>
      <c r="G1352" s="61"/>
    </row>
    <row r="1353" spans="2:7" x14ac:dyDescent="0.35">
      <c r="B1353" s="113"/>
      <c r="C1353" s="61"/>
      <c r="D1353" s="113"/>
      <c r="E1353" s="61"/>
      <c r="F1353" s="59"/>
      <c r="G1353" s="61"/>
    </row>
    <row r="1354" spans="2:7" x14ac:dyDescent="0.35">
      <c r="B1354" s="113"/>
      <c r="C1354" s="61"/>
      <c r="D1354" s="113"/>
      <c r="E1354" s="61"/>
      <c r="F1354" s="59"/>
      <c r="G1354" s="61"/>
    </row>
    <row r="1355" spans="2:7" x14ac:dyDescent="0.35">
      <c r="B1355" s="113"/>
      <c r="C1355" s="61"/>
      <c r="D1355" s="113"/>
      <c r="E1355" s="61"/>
      <c r="F1355" s="59"/>
      <c r="G1355" s="61"/>
    </row>
    <row r="1356" spans="2:7" x14ac:dyDescent="0.35">
      <c r="B1356" s="113"/>
      <c r="C1356" s="61"/>
      <c r="D1356" s="113"/>
      <c r="E1356" s="61"/>
      <c r="F1356" s="59"/>
      <c r="G1356" s="61"/>
    </row>
    <row r="1357" spans="2:7" x14ac:dyDescent="0.35">
      <c r="B1357" s="113"/>
      <c r="C1357" s="61"/>
      <c r="D1357" s="113"/>
      <c r="E1357" s="61"/>
      <c r="F1357" s="59"/>
      <c r="G1357" s="61"/>
    </row>
    <row r="1358" spans="2:7" x14ac:dyDescent="0.35">
      <c r="B1358" s="113"/>
      <c r="C1358" s="61"/>
      <c r="D1358" s="113"/>
      <c r="E1358" s="61"/>
      <c r="F1358" s="59"/>
      <c r="G1358" s="61"/>
    </row>
    <row r="1359" spans="2:7" x14ac:dyDescent="0.35">
      <c r="B1359" s="113"/>
      <c r="C1359" s="61"/>
      <c r="D1359" s="113"/>
      <c r="E1359" s="61"/>
      <c r="F1359" s="59"/>
      <c r="G1359" s="61"/>
    </row>
    <row r="1360" spans="2:7" x14ac:dyDescent="0.35">
      <c r="B1360" s="113"/>
      <c r="C1360" s="61"/>
      <c r="D1360" s="113"/>
      <c r="E1360" s="61"/>
      <c r="F1360" s="59"/>
      <c r="G1360" s="61"/>
    </row>
    <row r="1361" spans="2:7" x14ac:dyDescent="0.35">
      <c r="B1361" s="113"/>
      <c r="C1361" s="61"/>
      <c r="D1361" s="113"/>
      <c r="E1361" s="61"/>
      <c r="F1361" s="59"/>
      <c r="G1361" s="61"/>
    </row>
    <row r="1362" spans="2:7" x14ac:dyDescent="0.35">
      <c r="B1362" s="113"/>
      <c r="C1362" s="61"/>
      <c r="D1362" s="113"/>
      <c r="E1362" s="61"/>
      <c r="F1362" s="59"/>
      <c r="G1362" s="61"/>
    </row>
    <row r="1363" spans="2:7" x14ac:dyDescent="0.35">
      <c r="B1363" s="113"/>
      <c r="C1363" s="61"/>
      <c r="D1363" s="113"/>
      <c r="E1363" s="61"/>
      <c r="F1363" s="59"/>
      <c r="G1363" s="61"/>
    </row>
    <row r="1364" spans="2:7" x14ac:dyDescent="0.35">
      <c r="B1364" s="113"/>
      <c r="C1364" s="61"/>
      <c r="D1364" s="113"/>
      <c r="E1364" s="61"/>
      <c r="F1364" s="59"/>
      <c r="G1364" s="61"/>
    </row>
    <row r="1365" spans="2:7" x14ac:dyDescent="0.35">
      <c r="B1365" s="113"/>
      <c r="C1365" s="61"/>
      <c r="D1365" s="113"/>
      <c r="E1365" s="61"/>
      <c r="F1365" s="59"/>
      <c r="G1365" s="61"/>
    </row>
    <row r="1366" spans="2:7" x14ac:dyDescent="0.35">
      <c r="B1366" s="113"/>
      <c r="C1366" s="61"/>
      <c r="D1366" s="113"/>
      <c r="E1366" s="61"/>
      <c r="F1366" s="59"/>
      <c r="G1366" s="61"/>
    </row>
    <row r="1367" spans="2:7" x14ac:dyDescent="0.35">
      <c r="B1367" s="113"/>
      <c r="C1367" s="61"/>
      <c r="D1367" s="113"/>
      <c r="E1367" s="61"/>
      <c r="F1367" s="59"/>
      <c r="G1367" s="61"/>
    </row>
    <row r="1368" spans="2:7" x14ac:dyDescent="0.35">
      <c r="B1368" s="113"/>
      <c r="C1368" s="61"/>
      <c r="D1368" s="113"/>
      <c r="E1368" s="61"/>
      <c r="F1368" s="59"/>
      <c r="G1368" s="61"/>
    </row>
    <row r="1369" spans="2:7" x14ac:dyDescent="0.35">
      <c r="B1369" s="113"/>
      <c r="C1369" s="61"/>
      <c r="D1369" s="113"/>
      <c r="E1369" s="61"/>
      <c r="F1369" s="59"/>
      <c r="G1369" s="61"/>
    </row>
    <row r="1370" spans="2:7" x14ac:dyDescent="0.35">
      <c r="B1370" s="113"/>
      <c r="C1370" s="61"/>
      <c r="D1370" s="113"/>
      <c r="E1370" s="61"/>
      <c r="F1370" s="59"/>
      <c r="G1370" s="61"/>
    </row>
    <row r="1371" spans="2:7" x14ac:dyDescent="0.35">
      <c r="B1371" s="113"/>
      <c r="C1371" s="61"/>
      <c r="D1371" s="113"/>
      <c r="E1371" s="61"/>
      <c r="F1371" s="59"/>
      <c r="G1371" s="61"/>
    </row>
    <row r="1372" spans="2:7" x14ac:dyDescent="0.35">
      <c r="B1372" s="113"/>
      <c r="C1372" s="61"/>
      <c r="D1372" s="113"/>
      <c r="E1372" s="61"/>
      <c r="F1372" s="59"/>
      <c r="G1372" s="61"/>
    </row>
    <row r="1373" spans="2:7" x14ac:dyDescent="0.35">
      <c r="B1373" s="113"/>
      <c r="C1373" s="61"/>
      <c r="D1373" s="113"/>
      <c r="E1373" s="61"/>
      <c r="F1373" s="59"/>
      <c r="G1373" s="61"/>
    </row>
    <row r="1374" spans="2:7" x14ac:dyDescent="0.35">
      <c r="B1374" s="113"/>
      <c r="C1374" s="61"/>
      <c r="D1374" s="113"/>
      <c r="E1374" s="61"/>
      <c r="F1374" s="59"/>
      <c r="G1374" s="61"/>
    </row>
    <row r="1375" spans="2:7" x14ac:dyDescent="0.35">
      <c r="B1375" s="113"/>
      <c r="C1375" s="61"/>
      <c r="D1375" s="113"/>
      <c r="E1375" s="61"/>
      <c r="F1375" s="59"/>
      <c r="G1375" s="61"/>
    </row>
    <row r="1376" spans="2:7" x14ac:dyDescent="0.35">
      <c r="B1376" s="113"/>
      <c r="C1376" s="61"/>
      <c r="D1376" s="113"/>
      <c r="E1376" s="61"/>
      <c r="F1376" s="59"/>
      <c r="G1376" s="61"/>
    </row>
    <row r="1377" spans="2:7" x14ac:dyDescent="0.35">
      <c r="B1377" s="113"/>
      <c r="C1377" s="61"/>
      <c r="D1377" s="113"/>
      <c r="E1377" s="61"/>
      <c r="F1377" s="59"/>
      <c r="G1377" s="61"/>
    </row>
    <row r="1378" spans="2:7" x14ac:dyDescent="0.35">
      <c r="B1378" s="113"/>
      <c r="C1378" s="61"/>
      <c r="D1378" s="113"/>
      <c r="E1378" s="61"/>
      <c r="F1378" s="59"/>
      <c r="G1378" s="61"/>
    </row>
    <row r="1379" spans="2:7" x14ac:dyDescent="0.35">
      <c r="B1379" s="113"/>
      <c r="C1379" s="61"/>
      <c r="D1379" s="113"/>
      <c r="E1379" s="61"/>
      <c r="F1379" s="59"/>
      <c r="G1379" s="61"/>
    </row>
    <row r="1380" spans="2:7" x14ac:dyDescent="0.35">
      <c r="B1380" s="113"/>
      <c r="C1380" s="61"/>
      <c r="D1380" s="113"/>
      <c r="E1380" s="61"/>
      <c r="F1380" s="59"/>
      <c r="G1380" s="61"/>
    </row>
    <row r="1381" spans="2:7" x14ac:dyDescent="0.35">
      <c r="B1381" s="113"/>
      <c r="C1381" s="61"/>
      <c r="D1381" s="113"/>
      <c r="E1381" s="61"/>
      <c r="F1381" s="59"/>
      <c r="G1381" s="61"/>
    </row>
    <row r="1382" spans="2:7" x14ac:dyDescent="0.35">
      <c r="B1382" s="113"/>
      <c r="C1382" s="61"/>
      <c r="D1382" s="113"/>
      <c r="E1382" s="61"/>
      <c r="F1382" s="59"/>
      <c r="G1382" s="61"/>
    </row>
    <row r="1383" spans="2:7" x14ac:dyDescent="0.35">
      <c r="B1383" s="113"/>
      <c r="C1383" s="61"/>
      <c r="D1383" s="113"/>
      <c r="E1383" s="61"/>
      <c r="F1383" s="59"/>
      <c r="G1383" s="61"/>
    </row>
    <row r="1384" spans="2:7" x14ac:dyDescent="0.35">
      <c r="B1384" s="113"/>
      <c r="C1384" s="61"/>
      <c r="D1384" s="113"/>
      <c r="E1384" s="61"/>
      <c r="F1384" s="59"/>
      <c r="G1384" s="61"/>
    </row>
    <row r="1385" spans="2:7" x14ac:dyDescent="0.35">
      <c r="B1385" s="113"/>
      <c r="C1385" s="61"/>
      <c r="D1385" s="113"/>
      <c r="E1385" s="61"/>
      <c r="F1385" s="59"/>
      <c r="G1385" s="61"/>
    </row>
    <row r="1386" spans="2:7" x14ac:dyDescent="0.35">
      <c r="B1386" s="113"/>
      <c r="C1386" s="61"/>
      <c r="D1386" s="113"/>
      <c r="E1386" s="61"/>
      <c r="F1386" s="59"/>
      <c r="G1386" s="61"/>
    </row>
    <row r="1387" spans="2:7" x14ac:dyDescent="0.35">
      <c r="B1387" s="113"/>
      <c r="C1387" s="61"/>
      <c r="D1387" s="113"/>
      <c r="E1387" s="61"/>
      <c r="F1387" s="59"/>
      <c r="G1387" s="61"/>
    </row>
    <row r="1388" spans="2:7" x14ac:dyDescent="0.35">
      <c r="B1388" s="113"/>
      <c r="C1388" s="61"/>
      <c r="D1388" s="113"/>
      <c r="E1388" s="61"/>
      <c r="F1388" s="59"/>
      <c r="G1388" s="61"/>
    </row>
    <row r="1389" spans="2:7" x14ac:dyDescent="0.35">
      <c r="B1389" s="113"/>
      <c r="C1389" s="61"/>
      <c r="D1389" s="113"/>
      <c r="E1389" s="61"/>
      <c r="F1389" s="59"/>
      <c r="G1389" s="61"/>
    </row>
    <row r="1390" spans="2:7" x14ac:dyDescent="0.35">
      <c r="B1390" s="113"/>
      <c r="C1390" s="61"/>
      <c r="D1390" s="113"/>
      <c r="E1390" s="61"/>
      <c r="F1390" s="59"/>
      <c r="G1390" s="61"/>
    </row>
    <row r="1391" spans="2:7" x14ac:dyDescent="0.35">
      <c r="B1391" s="113"/>
      <c r="C1391" s="61"/>
      <c r="D1391" s="113"/>
      <c r="E1391" s="61"/>
      <c r="F1391" s="59"/>
      <c r="G1391" s="61"/>
    </row>
    <row r="1392" spans="2:7" x14ac:dyDescent="0.35">
      <c r="B1392" s="113"/>
      <c r="C1392" s="61"/>
      <c r="D1392" s="113"/>
      <c r="E1392" s="61"/>
      <c r="F1392" s="59"/>
      <c r="G1392" s="61"/>
    </row>
    <row r="1393" spans="2:7" x14ac:dyDescent="0.35">
      <c r="B1393" s="113"/>
      <c r="C1393" s="61"/>
      <c r="D1393" s="113"/>
      <c r="E1393" s="61"/>
      <c r="F1393" s="59"/>
      <c r="G1393" s="61"/>
    </row>
    <row r="1394" spans="2:7" x14ac:dyDescent="0.35">
      <c r="B1394" s="113"/>
      <c r="C1394" s="61"/>
      <c r="D1394" s="113"/>
      <c r="E1394" s="61"/>
      <c r="F1394" s="59"/>
      <c r="G1394" s="61"/>
    </row>
    <row r="1395" spans="2:7" x14ac:dyDescent="0.35">
      <c r="B1395" s="113"/>
      <c r="C1395" s="61"/>
      <c r="D1395" s="113"/>
      <c r="E1395" s="61"/>
      <c r="F1395" s="59"/>
      <c r="G1395" s="61"/>
    </row>
    <row r="1396" spans="2:7" x14ac:dyDescent="0.35">
      <c r="B1396" s="113"/>
      <c r="C1396" s="61"/>
      <c r="D1396" s="113"/>
      <c r="E1396" s="61"/>
      <c r="F1396" s="59"/>
      <c r="G1396" s="61"/>
    </row>
    <row r="1397" spans="2:7" x14ac:dyDescent="0.35">
      <c r="B1397" s="113"/>
      <c r="C1397" s="61"/>
      <c r="D1397" s="113"/>
      <c r="E1397" s="61"/>
      <c r="F1397" s="59"/>
      <c r="G1397" s="61"/>
    </row>
    <row r="1398" spans="2:7" x14ac:dyDescent="0.35">
      <c r="B1398" s="113"/>
      <c r="C1398" s="61"/>
      <c r="D1398" s="113"/>
      <c r="E1398" s="61"/>
      <c r="F1398" s="59"/>
      <c r="G1398" s="61"/>
    </row>
    <row r="1399" spans="2:7" x14ac:dyDescent="0.35">
      <c r="B1399" s="113"/>
      <c r="C1399" s="61"/>
      <c r="D1399" s="113"/>
      <c r="E1399" s="61"/>
      <c r="F1399" s="59"/>
      <c r="G1399" s="61"/>
    </row>
    <row r="1400" spans="2:7" x14ac:dyDescent="0.35">
      <c r="B1400" s="113"/>
      <c r="C1400" s="61"/>
      <c r="D1400" s="113"/>
      <c r="E1400" s="61"/>
      <c r="F1400" s="59"/>
      <c r="G1400" s="61"/>
    </row>
    <row r="1401" spans="2:7" x14ac:dyDescent="0.35">
      <c r="B1401" s="113"/>
      <c r="C1401" s="61"/>
      <c r="D1401" s="113"/>
      <c r="E1401" s="61"/>
      <c r="F1401" s="59"/>
      <c r="G1401" s="61"/>
    </row>
    <row r="1402" spans="2:7" x14ac:dyDescent="0.35">
      <c r="B1402" s="113"/>
      <c r="C1402" s="61"/>
      <c r="D1402" s="113"/>
      <c r="E1402" s="61"/>
      <c r="F1402" s="59"/>
      <c r="G1402" s="61"/>
    </row>
    <row r="1403" spans="2:7" x14ac:dyDescent="0.35">
      <c r="B1403" s="113"/>
      <c r="C1403" s="61"/>
      <c r="D1403" s="113"/>
      <c r="E1403" s="61"/>
      <c r="F1403" s="59"/>
      <c r="G1403" s="61"/>
    </row>
    <row r="1404" spans="2:7" x14ac:dyDescent="0.35">
      <c r="B1404" s="113"/>
      <c r="C1404" s="61"/>
      <c r="D1404" s="113"/>
      <c r="E1404" s="61"/>
      <c r="F1404" s="59"/>
      <c r="G1404" s="61"/>
    </row>
    <row r="1405" spans="2:7" x14ac:dyDescent="0.35">
      <c r="B1405" s="113"/>
      <c r="C1405" s="61"/>
      <c r="D1405" s="113"/>
      <c r="E1405" s="61"/>
      <c r="F1405" s="59"/>
      <c r="G1405" s="61"/>
    </row>
    <row r="1406" spans="2:7" x14ac:dyDescent="0.35">
      <c r="B1406" s="113"/>
      <c r="C1406" s="61"/>
      <c r="D1406" s="113"/>
      <c r="E1406" s="61"/>
      <c r="F1406" s="59"/>
      <c r="G1406" s="61"/>
    </row>
    <row r="1407" spans="2:7" x14ac:dyDescent="0.35">
      <c r="B1407" s="113"/>
      <c r="C1407" s="61"/>
      <c r="D1407" s="113"/>
      <c r="E1407" s="61"/>
      <c r="F1407" s="59"/>
      <c r="G1407" s="61"/>
    </row>
    <row r="1408" spans="2:7" x14ac:dyDescent="0.35">
      <c r="B1408" s="113"/>
      <c r="C1408" s="61"/>
      <c r="D1408" s="113"/>
      <c r="E1408" s="61"/>
      <c r="F1408" s="59"/>
      <c r="G1408" s="61"/>
    </row>
    <row r="1409" spans="2:7" x14ac:dyDescent="0.35">
      <c r="B1409" s="113"/>
      <c r="C1409" s="61"/>
      <c r="D1409" s="113"/>
      <c r="E1409" s="61"/>
      <c r="F1409" s="59"/>
      <c r="G1409" s="61"/>
    </row>
    <row r="1410" spans="2:7" x14ac:dyDescent="0.35">
      <c r="B1410" s="113"/>
      <c r="C1410" s="61"/>
      <c r="D1410" s="113"/>
      <c r="E1410" s="61"/>
      <c r="F1410" s="59"/>
      <c r="G1410" s="61"/>
    </row>
    <row r="1411" spans="2:7" x14ac:dyDescent="0.35">
      <c r="B1411" s="113"/>
      <c r="C1411" s="61"/>
      <c r="D1411" s="113"/>
      <c r="E1411" s="61"/>
      <c r="F1411" s="59"/>
      <c r="G1411" s="61"/>
    </row>
    <row r="1412" spans="2:7" x14ac:dyDescent="0.35">
      <c r="B1412" s="113"/>
      <c r="C1412" s="61"/>
      <c r="D1412" s="113"/>
      <c r="E1412" s="61"/>
      <c r="F1412" s="59"/>
      <c r="G1412" s="61"/>
    </row>
    <row r="1413" spans="2:7" x14ac:dyDescent="0.35">
      <c r="B1413" s="113"/>
      <c r="C1413" s="61"/>
      <c r="D1413" s="113"/>
      <c r="E1413" s="61"/>
      <c r="F1413" s="59"/>
      <c r="G1413" s="61"/>
    </row>
    <row r="1414" spans="2:7" x14ac:dyDescent="0.35">
      <c r="B1414" s="113"/>
      <c r="C1414" s="61"/>
      <c r="D1414" s="113"/>
      <c r="E1414" s="61"/>
      <c r="F1414" s="59"/>
      <c r="G1414" s="61"/>
    </row>
    <row r="1415" spans="2:7" x14ac:dyDescent="0.35">
      <c r="B1415" s="113"/>
      <c r="C1415" s="61"/>
      <c r="D1415" s="113"/>
      <c r="E1415" s="61"/>
      <c r="F1415" s="59"/>
      <c r="G1415" s="61"/>
    </row>
    <row r="1416" spans="2:7" x14ac:dyDescent="0.35">
      <c r="B1416" s="113"/>
      <c r="C1416" s="61"/>
      <c r="D1416" s="113"/>
      <c r="E1416" s="61"/>
      <c r="F1416" s="59"/>
      <c r="G1416" s="61"/>
    </row>
    <row r="1417" spans="2:7" x14ac:dyDescent="0.35">
      <c r="B1417" s="113"/>
      <c r="C1417" s="61"/>
      <c r="D1417" s="113"/>
      <c r="E1417" s="61"/>
      <c r="F1417" s="59"/>
      <c r="G1417" s="61"/>
    </row>
    <row r="1418" spans="2:7" x14ac:dyDescent="0.35">
      <c r="B1418" s="113"/>
      <c r="C1418" s="61"/>
      <c r="D1418" s="113"/>
      <c r="E1418" s="61"/>
      <c r="F1418" s="59"/>
      <c r="G1418" s="61"/>
    </row>
    <row r="1419" spans="2:7" x14ac:dyDescent="0.35">
      <c r="B1419" s="113"/>
      <c r="C1419" s="61"/>
      <c r="D1419" s="113"/>
      <c r="E1419" s="61"/>
      <c r="F1419" s="59"/>
      <c r="G1419" s="61"/>
    </row>
    <row r="1420" spans="2:7" x14ac:dyDescent="0.35">
      <c r="B1420" s="113"/>
      <c r="C1420" s="61"/>
      <c r="D1420" s="113"/>
      <c r="E1420" s="61"/>
      <c r="F1420" s="59"/>
      <c r="G1420" s="61"/>
    </row>
    <row r="1421" spans="2:7" x14ac:dyDescent="0.35">
      <c r="B1421" s="113"/>
      <c r="C1421" s="61"/>
      <c r="D1421" s="113"/>
      <c r="E1421" s="61"/>
      <c r="F1421" s="59"/>
      <c r="G1421" s="61"/>
    </row>
    <row r="1422" spans="2:7" x14ac:dyDescent="0.35">
      <c r="B1422" s="113"/>
      <c r="C1422" s="61"/>
      <c r="D1422" s="113"/>
      <c r="E1422" s="61"/>
      <c r="F1422" s="59"/>
      <c r="G1422" s="61"/>
    </row>
    <row r="1423" spans="2:7" x14ac:dyDescent="0.35">
      <c r="B1423" s="113"/>
      <c r="C1423" s="61"/>
      <c r="D1423" s="113"/>
      <c r="E1423" s="61"/>
      <c r="F1423" s="59"/>
      <c r="G1423" s="61"/>
    </row>
    <row r="1424" spans="2:7" x14ac:dyDescent="0.35">
      <c r="B1424" s="113"/>
      <c r="C1424" s="61"/>
      <c r="D1424" s="113"/>
      <c r="E1424" s="61"/>
      <c r="F1424" s="59"/>
      <c r="G1424" s="61"/>
    </row>
    <row r="1425" spans="2:7" x14ac:dyDescent="0.35">
      <c r="B1425" s="113"/>
      <c r="C1425" s="61"/>
      <c r="D1425" s="113"/>
      <c r="E1425" s="61"/>
      <c r="F1425" s="59"/>
      <c r="G1425" s="61"/>
    </row>
    <row r="1426" spans="2:7" x14ac:dyDescent="0.35">
      <c r="B1426" s="113"/>
      <c r="C1426" s="61"/>
      <c r="D1426" s="113"/>
      <c r="E1426" s="61"/>
      <c r="F1426" s="59"/>
      <c r="G1426" s="61"/>
    </row>
    <row r="1427" spans="2:7" x14ac:dyDescent="0.35">
      <c r="B1427" s="113"/>
      <c r="C1427" s="61"/>
      <c r="D1427" s="113"/>
      <c r="E1427" s="61"/>
      <c r="F1427" s="59"/>
      <c r="G1427" s="61"/>
    </row>
    <row r="1428" spans="2:7" x14ac:dyDescent="0.35">
      <c r="B1428" s="113"/>
      <c r="C1428" s="61"/>
      <c r="D1428" s="113"/>
      <c r="E1428" s="61"/>
      <c r="F1428" s="59"/>
      <c r="G1428" s="61"/>
    </row>
    <row r="1429" spans="2:7" x14ac:dyDescent="0.35">
      <c r="B1429" s="113"/>
      <c r="C1429" s="61"/>
      <c r="D1429" s="113"/>
      <c r="E1429" s="61"/>
      <c r="F1429" s="59"/>
      <c r="G1429" s="61"/>
    </row>
    <row r="1430" spans="2:7" x14ac:dyDescent="0.35">
      <c r="B1430" s="113"/>
      <c r="C1430" s="61"/>
      <c r="D1430" s="113"/>
      <c r="E1430" s="61"/>
      <c r="F1430" s="59"/>
      <c r="G1430" s="61"/>
    </row>
    <row r="1431" spans="2:7" x14ac:dyDescent="0.35">
      <c r="B1431" s="113"/>
      <c r="C1431" s="61"/>
      <c r="D1431" s="113"/>
      <c r="E1431" s="61"/>
      <c r="F1431" s="59"/>
      <c r="G1431" s="61"/>
    </row>
    <row r="1432" spans="2:7" x14ac:dyDescent="0.35">
      <c r="B1432" s="113"/>
      <c r="C1432" s="61"/>
      <c r="D1432" s="113"/>
      <c r="E1432" s="61"/>
      <c r="F1432" s="59"/>
      <c r="G1432" s="61"/>
    </row>
    <row r="1433" spans="2:7" x14ac:dyDescent="0.35">
      <c r="B1433" s="113"/>
      <c r="C1433" s="61"/>
      <c r="D1433" s="113"/>
      <c r="E1433" s="61"/>
      <c r="F1433" s="59"/>
      <c r="G1433" s="61"/>
    </row>
    <row r="1434" spans="2:7" x14ac:dyDescent="0.35">
      <c r="B1434" s="113"/>
      <c r="C1434" s="61"/>
      <c r="D1434" s="113"/>
      <c r="E1434" s="61"/>
      <c r="F1434" s="59"/>
      <c r="G1434" s="61"/>
    </row>
    <row r="1435" spans="2:7" x14ac:dyDescent="0.35">
      <c r="B1435" s="113"/>
      <c r="C1435" s="61"/>
      <c r="D1435" s="113"/>
      <c r="E1435" s="61"/>
      <c r="F1435" s="59"/>
      <c r="G1435" s="61"/>
    </row>
    <row r="1436" spans="2:7" x14ac:dyDescent="0.35">
      <c r="B1436" s="113"/>
      <c r="C1436" s="61"/>
      <c r="D1436" s="113"/>
      <c r="E1436" s="61"/>
      <c r="F1436" s="59"/>
      <c r="G1436" s="61"/>
    </row>
    <row r="1437" spans="2:7" x14ac:dyDescent="0.35">
      <c r="B1437" s="113"/>
      <c r="C1437" s="61"/>
      <c r="D1437" s="113"/>
      <c r="E1437" s="61"/>
      <c r="F1437" s="59"/>
      <c r="G1437" s="61"/>
    </row>
    <row r="1438" spans="2:7" x14ac:dyDescent="0.35">
      <c r="B1438" s="113"/>
      <c r="C1438" s="61"/>
      <c r="D1438" s="113"/>
      <c r="E1438" s="61"/>
      <c r="F1438" s="59"/>
      <c r="G1438" s="61"/>
    </row>
    <row r="1439" spans="2:7" x14ac:dyDescent="0.35">
      <c r="B1439" s="113"/>
      <c r="C1439" s="61"/>
      <c r="D1439" s="113"/>
      <c r="E1439" s="61"/>
      <c r="F1439" s="59"/>
      <c r="G1439" s="61"/>
    </row>
    <row r="1440" spans="2:7" x14ac:dyDescent="0.35">
      <c r="B1440" s="113"/>
      <c r="C1440" s="61"/>
      <c r="D1440" s="113"/>
      <c r="E1440" s="61"/>
      <c r="F1440" s="59"/>
      <c r="G1440" s="61"/>
    </row>
    <row r="1441" spans="2:7" x14ac:dyDescent="0.35">
      <c r="B1441" s="113"/>
      <c r="C1441" s="61"/>
      <c r="D1441" s="113"/>
      <c r="E1441" s="61"/>
      <c r="F1441" s="59"/>
      <c r="G1441" s="61"/>
    </row>
    <row r="1442" spans="2:7" x14ac:dyDescent="0.35">
      <c r="B1442" s="113"/>
      <c r="C1442" s="61"/>
      <c r="D1442" s="113"/>
      <c r="E1442" s="61"/>
      <c r="F1442" s="59"/>
      <c r="G1442" s="61"/>
    </row>
    <row r="1443" spans="2:7" x14ac:dyDescent="0.35">
      <c r="B1443" s="113"/>
      <c r="C1443" s="61"/>
      <c r="D1443" s="113"/>
      <c r="E1443" s="61"/>
      <c r="F1443" s="59"/>
      <c r="G1443" s="61"/>
    </row>
    <row r="1444" spans="2:7" x14ac:dyDescent="0.35">
      <c r="B1444" s="113"/>
      <c r="C1444" s="61"/>
      <c r="D1444" s="113"/>
      <c r="E1444" s="61"/>
      <c r="F1444" s="59"/>
      <c r="G1444" s="61"/>
    </row>
    <row r="1445" spans="2:7" x14ac:dyDescent="0.35">
      <c r="B1445" s="113"/>
      <c r="C1445" s="61"/>
      <c r="D1445" s="113"/>
      <c r="E1445" s="61"/>
      <c r="F1445" s="59"/>
      <c r="G1445" s="61"/>
    </row>
    <row r="1446" spans="2:7" x14ac:dyDescent="0.35">
      <c r="B1446" s="113"/>
      <c r="C1446" s="61"/>
      <c r="D1446" s="113"/>
      <c r="E1446" s="61"/>
      <c r="F1446" s="59"/>
      <c r="G1446" s="61"/>
    </row>
    <row r="1447" spans="2:7" x14ac:dyDescent="0.35">
      <c r="B1447" s="113"/>
      <c r="C1447" s="61"/>
      <c r="D1447" s="113"/>
      <c r="E1447" s="61"/>
      <c r="F1447" s="59"/>
      <c r="G1447" s="61"/>
    </row>
    <row r="1448" spans="2:7" x14ac:dyDescent="0.35">
      <c r="B1448" s="113"/>
      <c r="C1448" s="61"/>
      <c r="D1448" s="113"/>
      <c r="E1448" s="61"/>
      <c r="F1448" s="59"/>
      <c r="G1448" s="61"/>
    </row>
    <row r="1449" spans="2:7" x14ac:dyDescent="0.35">
      <c r="B1449" s="113"/>
      <c r="C1449" s="61"/>
      <c r="D1449" s="113"/>
      <c r="E1449" s="61"/>
      <c r="F1449" s="59"/>
      <c r="G1449" s="61"/>
    </row>
    <row r="1450" spans="2:7" x14ac:dyDescent="0.35">
      <c r="B1450" s="113"/>
      <c r="C1450" s="61"/>
      <c r="D1450" s="113"/>
      <c r="E1450" s="61"/>
      <c r="F1450" s="59"/>
      <c r="G1450" s="61"/>
    </row>
    <row r="1451" spans="2:7" x14ac:dyDescent="0.35">
      <c r="B1451" s="113"/>
      <c r="C1451" s="61"/>
      <c r="D1451" s="113"/>
      <c r="E1451" s="61"/>
      <c r="F1451" s="59"/>
      <c r="G1451" s="61"/>
    </row>
    <row r="1452" spans="2:7" x14ac:dyDescent="0.35">
      <c r="B1452" s="113"/>
      <c r="C1452" s="61"/>
      <c r="D1452" s="113"/>
      <c r="E1452" s="61"/>
      <c r="F1452" s="59"/>
      <c r="G1452" s="61"/>
    </row>
    <row r="1453" spans="2:7" x14ac:dyDescent="0.35">
      <c r="B1453" s="113"/>
      <c r="C1453" s="61"/>
      <c r="D1453" s="113"/>
      <c r="E1453" s="61"/>
      <c r="F1453" s="59"/>
      <c r="G1453" s="61"/>
    </row>
    <row r="1454" spans="2:7" x14ac:dyDescent="0.35">
      <c r="B1454" s="113"/>
      <c r="C1454" s="61"/>
      <c r="D1454" s="113"/>
      <c r="E1454" s="61"/>
      <c r="F1454" s="59"/>
      <c r="G1454" s="61"/>
    </row>
    <row r="1455" spans="2:7" x14ac:dyDescent="0.35">
      <c r="B1455" s="113"/>
      <c r="C1455" s="61"/>
      <c r="D1455" s="113"/>
      <c r="E1455" s="61"/>
      <c r="F1455" s="59"/>
      <c r="G1455" s="61"/>
    </row>
    <row r="1456" spans="2:7" x14ac:dyDescent="0.35">
      <c r="B1456" s="113"/>
      <c r="C1456" s="61"/>
      <c r="D1456" s="113"/>
      <c r="E1456" s="61"/>
      <c r="F1456" s="59"/>
      <c r="G1456" s="61"/>
    </row>
    <row r="1457" spans="2:7" x14ac:dyDescent="0.35">
      <c r="B1457" s="113"/>
      <c r="C1457" s="61"/>
      <c r="D1457" s="113"/>
      <c r="E1457" s="61"/>
      <c r="F1457" s="59"/>
      <c r="G1457" s="61"/>
    </row>
    <row r="1458" spans="2:7" x14ac:dyDescent="0.35">
      <c r="B1458" s="113"/>
      <c r="C1458" s="61"/>
      <c r="D1458" s="113"/>
      <c r="E1458" s="61"/>
      <c r="F1458" s="59"/>
      <c r="G1458" s="61"/>
    </row>
    <row r="1459" spans="2:7" x14ac:dyDescent="0.35">
      <c r="B1459" s="113"/>
      <c r="C1459" s="61"/>
      <c r="D1459" s="113"/>
      <c r="E1459" s="61"/>
      <c r="F1459" s="59"/>
      <c r="G1459" s="61"/>
    </row>
    <row r="1460" spans="2:7" x14ac:dyDescent="0.35">
      <c r="B1460" s="113"/>
      <c r="C1460" s="61"/>
      <c r="D1460" s="113"/>
      <c r="E1460" s="61"/>
      <c r="F1460" s="59"/>
      <c r="G1460" s="61"/>
    </row>
    <row r="1461" spans="2:7" x14ac:dyDescent="0.35">
      <c r="B1461" s="113"/>
      <c r="C1461" s="61"/>
      <c r="D1461" s="113"/>
      <c r="E1461" s="61"/>
      <c r="F1461" s="59"/>
      <c r="G1461" s="61"/>
    </row>
    <row r="1462" spans="2:7" x14ac:dyDescent="0.35">
      <c r="B1462" s="113"/>
      <c r="C1462" s="61"/>
      <c r="D1462" s="113"/>
      <c r="E1462" s="61"/>
      <c r="F1462" s="59"/>
      <c r="G1462" s="61"/>
    </row>
    <row r="1463" spans="2:7" x14ac:dyDescent="0.35">
      <c r="B1463" s="113"/>
      <c r="C1463" s="61"/>
      <c r="D1463" s="113"/>
      <c r="E1463" s="61"/>
      <c r="F1463" s="59"/>
      <c r="G1463" s="61"/>
    </row>
    <row r="1464" spans="2:7" x14ac:dyDescent="0.35">
      <c r="B1464" s="113"/>
      <c r="C1464" s="61"/>
      <c r="D1464" s="113"/>
      <c r="E1464" s="61"/>
      <c r="F1464" s="59"/>
      <c r="G1464" s="61"/>
    </row>
    <row r="1465" spans="2:7" x14ac:dyDescent="0.35">
      <c r="B1465" s="113"/>
      <c r="C1465" s="61"/>
      <c r="D1465" s="113"/>
      <c r="E1465" s="61"/>
      <c r="F1465" s="59"/>
      <c r="G1465" s="61"/>
    </row>
    <row r="1466" spans="2:7" x14ac:dyDescent="0.35">
      <c r="B1466" s="113"/>
      <c r="C1466" s="61"/>
      <c r="D1466" s="113"/>
      <c r="E1466" s="61"/>
      <c r="F1466" s="59"/>
      <c r="G1466" s="61"/>
    </row>
    <row r="1467" spans="2:7" x14ac:dyDescent="0.35">
      <c r="B1467" s="113"/>
      <c r="C1467" s="61"/>
      <c r="D1467" s="113"/>
      <c r="E1467" s="61"/>
      <c r="F1467" s="59"/>
      <c r="G1467" s="61"/>
    </row>
    <row r="1468" spans="2:7" x14ac:dyDescent="0.35">
      <c r="B1468" s="113"/>
      <c r="C1468" s="61"/>
      <c r="D1468" s="113"/>
      <c r="E1468" s="61"/>
      <c r="F1468" s="59"/>
      <c r="G1468" s="61"/>
    </row>
    <row r="1469" spans="2:7" x14ac:dyDescent="0.35">
      <c r="B1469" s="113"/>
      <c r="C1469" s="61"/>
      <c r="D1469" s="113"/>
      <c r="E1469" s="61"/>
      <c r="F1469" s="59"/>
      <c r="G1469" s="61"/>
    </row>
    <row r="1470" spans="2:7" x14ac:dyDescent="0.35">
      <c r="B1470" s="113"/>
      <c r="C1470" s="61"/>
      <c r="D1470" s="113"/>
      <c r="E1470" s="61"/>
      <c r="F1470" s="59"/>
      <c r="G1470" s="61"/>
    </row>
    <row r="1471" spans="2:7" x14ac:dyDescent="0.35">
      <c r="B1471" s="113"/>
      <c r="C1471" s="61"/>
      <c r="D1471" s="113"/>
      <c r="E1471" s="61"/>
      <c r="F1471" s="59"/>
      <c r="G1471" s="61"/>
    </row>
    <row r="1472" spans="2:7" x14ac:dyDescent="0.35">
      <c r="B1472" s="113"/>
      <c r="C1472" s="61"/>
      <c r="D1472" s="113"/>
      <c r="E1472" s="61"/>
      <c r="F1472" s="59"/>
      <c r="G1472" s="61"/>
    </row>
    <row r="1473" spans="2:7" x14ac:dyDescent="0.35">
      <c r="B1473" s="113"/>
      <c r="C1473" s="61"/>
      <c r="D1473" s="113"/>
      <c r="E1473" s="61"/>
      <c r="F1473" s="59"/>
      <c r="G1473" s="61"/>
    </row>
    <row r="1474" spans="2:7" x14ac:dyDescent="0.35">
      <c r="B1474" s="113"/>
      <c r="C1474" s="61"/>
      <c r="D1474" s="113"/>
      <c r="E1474" s="61"/>
      <c r="F1474" s="59"/>
      <c r="G1474" s="61"/>
    </row>
    <row r="1475" spans="2:7" x14ac:dyDescent="0.35">
      <c r="B1475" s="113"/>
      <c r="C1475" s="61"/>
      <c r="D1475" s="113"/>
      <c r="E1475" s="61"/>
      <c r="F1475" s="59"/>
      <c r="G1475" s="61"/>
    </row>
    <row r="1476" spans="2:7" x14ac:dyDescent="0.35">
      <c r="B1476" s="113"/>
      <c r="C1476" s="61"/>
      <c r="D1476" s="113"/>
      <c r="E1476" s="61"/>
      <c r="F1476" s="59"/>
      <c r="G1476" s="61"/>
    </row>
    <row r="1477" spans="2:7" x14ac:dyDescent="0.35">
      <c r="B1477" s="113"/>
      <c r="C1477" s="61"/>
      <c r="D1477" s="113"/>
      <c r="E1477" s="61"/>
      <c r="F1477" s="59"/>
      <c r="G1477" s="61"/>
    </row>
    <row r="1478" spans="2:7" x14ac:dyDescent="0.35">
      <c r="B1478" s="113"/>
      <c r="C1478" s="61"/>
      <c r="D1478" s="113"/>
      <c r="E1478" s="61"/>
      <c r="F1478" s="59"/>
      <c r="G1478" s="61"/>
    </row>
    <row r="1479" spans="2:7" x14ac:dyDescent="0.35">
      <c r="B1479" s="113"/>
      <c r="C1479" s="61"/>
      <c r="D1479" s="113"/>
      <c r="E1479" s="61"/>
      <c r="F1479" s="59"/>
      <c r="G1479" s="61"/>
    </row>
    <row r="1480" spans="2:7" x14ac:dyDescent="0.35">
      <c r="B1480" s="113"/>
      <c r="C1480" s="61"/>
      <c r="D1480" s="113"/>
      <c r="E1480" s="61"/>
      <c r="F1480" s="59"/>
      <c r="G1480" s="61"/>
    </row>
    <row r="1481" spans="2:7" x14ac:dyDescent="0.35">
      <c r="B1481" s="113"/>
      <c r="C1481" s="61"/>
      <c r="D1481" s="113"/>
      <c r="E1481" s="61"/>
      <c r="F1481" s="59"/>
      <c r="G1481" s="61"/>
    </row>
    <row r="1482" spans="2:7" x14ac:dyDescent="0.35">
      <c r="B1482" s="113"/>
      <c r="C1482" s="61"/>
      <c r="D1482" s="113"/>
      <c r="E1482" s="61"/>
      <c r="F1482" s="59"/>
      <c r="G1482" s="61"/>
    </row>
    <row r="1483" spans="2:7" x14ac:dyDescent="0.35">
      <c r="B1483" s="113"/>
      <c r="C1483" s="61"/>
      <c r="D1483" s="113"/>
      <c r="E1483" s="61"/>
      <c r="F1483" s="59"/>
      <c r="G1483" s="61"/>
    </row>
    <row r="1484" spans="2:7" x14ac:dyDescent="0.35">
      <c r="B1484" s="113"/>
      <c r="C1484" s="61"/>
      <c r="D1484" s="113"/>
      <c r="E1484" s="61"/>
      <c r="F1484" s="59"/>
      <c r="G1484" s="61"/>
    </row>
    <row r="1485" spans="2:7" x14ac:dyDescent="0.35">
      <c r="B1485" s="113"/>
      <c r="C1485" s="61"/>
      <c r="D1485" s="113"/>
      <c r="E1485" s="61"/>
      <c r="F1485" s="59"/>
      <c r="G1485" s="61"/>
    </row>
    <row r="1486" spans="2:7" x14ac:dyDescent="0.35">
      <c r="B1486" s="113"/>
      <c r="C1486" s="61"/>
      <c r="D1486" s="113"/>
      <c r="E1486" s="61"/>
      <c r="F1486" s="59"/>
      <c r="G1486" s="61"/>
    </row>
    <row r="1487" spans="2:7" x14ac:dyDescent="0.35">
      <c r="B1487" s="113"/>
      <c r="C1487" s="61"/>
      <c r="D1487" s="113"/>
      <c r="E1487" s="61"/>
      <c r="F1487" s="59"/>
      <c r="G1487" s="61"/>
    </row>
    <row r="1488" spans="2:7" x14ac:dyDescent="0.35">
      <c r="B1488" s="113"/>
      <c r="C1488" s="61"/>
      <c r="D1488" s="113"/>
      <c r="E1488" s="61"/>
      <c r="F1488" s="59"/>
      <c r="G1488" s="61"/>
    </row>
    <row r="1489" spans="2:7" x14ac:dyDescent="0.35">
      <c r="B1489" s="113"/>
      <c r="C1489" s="61"/>
      <c r="D1489" s="113"/>
      <c r="E1489" s="61"/>
      <c r="F1489" s="59"/>
      <c r="G1489" s="61"/>
    </row>
    <row r="1490" spans="2:7" x14ac:dyDescent="0.35">
      <c r="B1490" s="113"/>
      <c r="C1490" s="61"/>
      <c r="D1490" s="113"/>
      <c r="E1490" s="61"/>
      <c r="F1490" s="59"/>
      <c r="G1490" s="61"/>
    </row>
    <row r="1491" spans="2:7" x14ac:dyDescent="0.35">
      <c r="B1491" s="113"/>
      <c r="C1491" s="61"/>
      <c r="D1491" s="113"/>
      <c r="E1491" s="61"/>
      <c r="F1491" s="59"/>
      <c r="G1491" s="61"/>
    </row>
    <row r="1492" spans="2:7" x14ac:dyDescent="0.35">
      <c r="B1492" s="113"/>
      <c r="C1492" s="61"/>
      <c r="D1492" s="113"/>
      <c r="E1492" s="61"/>
      <c r="F1492" s="59"/>
      <c r="G1492" s="61"/>
    </row>
    <row r="1493" spans="2:7" x14ac:dyDescent="0.35">
      <c r="B1493" s="113"/>
      <c r="C1493" s="61"/>
      <c r="D1493" s="113"/>
      <c r="E1493" s="61"/>
      <c r="F1493" s="59"/>
      <c r="G1493" s="61"/>
    </row>
    <row r="1494" spans="2:7" x14ac:dyDescent="0.35">
      <c r="B1494" s="113"/>
      <c r="C1494" s="61"/>
      <c r="D1494" s="113"/>
      <c r="E1494" s="61"/>
      <c r="F1494" s="59"/>
      <c r="G1494" s="61"/>
    </row>
    <row r="1495" spans="2:7" x14ac:dyDescent="0.35">
      <c r="B1495" s="113"/>
      <c r="C1495" s="61"/>
      <c r="D1495" s="113"/>
      <c r="E1495" s="61"/>
      <c r="F1495" s="59"/>
      <c r="G1495" s="61"/>
    </row>
    <row r="1496" spans="2:7" x14ac:dyDescent="0.35">
      <c r="B1496" s="113"/>
      <c r="C1496" s="61"/>
      <c r="D1496" s="113"/>
      <c r="E1496" s="61"/>
      <c r="F1496" s="59"/>
      <c r="G1496" s="61"/>
    </row>
    <row r="1497" spans="2:7" x14ac:dyDescent="0.35">
      <c r="B1497" s="113"/>
      <c r="C1497" s="61"/>
      <c r="D1497" s="113"/>
      <c r="E1497" s="61"/>
      <c r="F1497" s="59"/>
      <c r="G1497" s="61"/>
    </row>
    <row r="1498" spans="2:7" x14ac:dyDescent="0.35">
      <c r="B1498" s="113"/>
      <c r="C1498" s="61"/>
      <c r="D1498" s="113"/>
      <c r="E1498" s="61"/>
      <c r="F1498" s="59"/>
      <c r="G1498" s="61"/>
    </row>
    <row r="1499" spans="2:7" x14ac:dyDescent="0.35">
      <c r="B1499" s="113"/>
      <c r="C1499" s="61"/>
      <c r="D1499" s="113"/>
      <c r="E1499" s="61"/>
      <c r="F1499" s="59"/>
      <c r="G1499" s="61"/>
    </row>
    <row r="1500" spans="2:7" x14ac:dyDescent="0.35">
      <c r="B1500" s="113"/>
      <c r="C1500" s="61"/>
      <c r="D1500" s="113"/>
      <c r="E1500" s="61"/>
      <c r="F1500" s="59"/>
      <c r="G1500" s="61"/>
    </row>
    <row r="1501" spans="2:7" x14ac:dyDescent="0.35">
      <c r="B1501" s="113"/>
      <c r="C1501" s="61"/>
      <c r="D1501" s="113"/>
      <c r="E1501" s="61"/>
      <c r="F1501" s="59"/>
      <c r="G1501" s="61"/>
    </row>
    <row r="1502" spans="2:7" x14ac:dyDescent="0.35">
      <c r="B1502" s="113"/>
      <c r="C1502" s="61"/>
      <c r="D1502" s="113"/>
      <c r="E1502" s="61"/>
      <c r="F1502" s="59"/>
      <c r="G1502" s="61"/>
    </row>
    <row r="1503" spans="2:7" x14ac:dyDescent="0.35">
      <c r="B1503" s="113"/>
      <c r="C1503" s="61"/>
      <c r="D1503" s="113"/>
      <c r="E1503" s="61"/>
      <c r="F1503" s="59"/>
      <c r="G1503" s="61"/>
    </row>
    <row r="1504" spans="2:7" x14ac:dyDescent="0.35">
      <c r="B1504" s="113"/>
      <c r="C1504" s="61"/>
      <c r="D1504" s="113"/>
      <c r="E1504" s="61"/>
      <c r="F1504" s="59"/>
      <c r="G1504" s="61"/>
    </row>
    <row r="1505" spans="2:7" x14ac:dyDescent="0.35">
      <c r="B1505" s="113"/>
      <c r="C1505" s="61"/>
      <c r="D1505" s="113"/>
      <c r="E1505" s="61"/>
      <c r="F1505" s="59"/>
      <c r="G1505" s="61"/>
    </row>
    <row r="1506" spans="2:7" x14ac:dyDescent="0.35">
      <c r="B1506" s="113"/>
      <c r="C1506" s="61"/>
      <c r="D1506" s="113"/>
      <c r="E1506" s="61"/>
      <c r="F1506" s="59"/>
      <c r="G1506" s="61"/>
    </row>
    <row r="1507" spans="2:7" x14ac:dyDescent="0.35">
      <c r="B1507" s="113"/>
      <c r="C1507" s="61"/>
      <c r="D1507" s="113"/>
      <c r="E1507" s="61"/>
      <c r="F1507" s="59"/>
      <c r="G1507" s="61"/>
    </row>
    <row r="1508" spans="2:7" x14ac:dyDescent="0.35">
      <c r="B1508" s="113"/>
      <c r="C1508" s="61"/>
      <c r="D1508" s="113"/>
      <c r="E1508" s="61"/>
      <c r="F1508" s="59"/>
      <c r="G1508" s="61"/>
    </row>
    <row r="1509" spans="2:7" x14ac:dyDescent="0.35">
      <c r="B1509" s="113"/>
      <c r="C1509" s="61"/>
      <c r="D1509" s="113"/>
      <c r="E1509" s="61"/>
      <c r="F1509" s="59"/>
      <c r="G1509" s="61"/>
    </row>
    <row r="1510" spans="2:7" x14ac:dyDescent="0.35">
      <c r="B1510" s="113"/>
      <c r="C1510" s="61"/>
      <c r="D1510" s="113"/>
      <c r="E1510" s="61"/>
      <c r="F1510" s="59"/>
      <c r="G1510" s="61"/>
    </row>
    <row r="1511" spans="2:7" x14ac:dyDescent="0.35">
      <c r="B1511" s="113"/>
      <c r="C1511" s="61"/>
      <c r="D1511" s="113"/>
      <c r="E1511" s="61"/>
      <c r="F1511" s="59"/>
      <c r="G1511" s="61"/>
    </row>
    <row r="1512" spans="2:7" x14ac:dyDescent="0.35">
      <c r="B1512" s="113"/>
      <c r="C1512" s="61"/>
      <c r="D1512" s="113"/>
      <c r="E1512" s="61"/>
      <c r="F1512" s="59"/>
      <c r="G1512" s="61"/>
    </row>
    <row r="1513" spans="2:7" x14ac:dyDescent="0.35">
      <c r="B1513" s="113"/>
      <c r="C1513" s="61"/>
      <c r="D1513" s="113"/>
      <c r="E1513" s="61"/>
      <c r="F1513" s="59"/>
      <c r="G1513" s="61"/>
    </row>
    <row r="1514" spans="2:7" x14ac:dyDescent="0.35">
      <c r="B1514" s="113"/>
      <c r="C1514" s="61"/>
      <c r="D1514" s="113"/>
      <c r="E1514" s="61"/>
      <c r="F1514" s="59"/>
      <c r="G1514" s="61"/>
    </row>
    <row r="1515" spans="2:7" x14ac:dyDescent="0.35">
      <c r="B1515" s="113"/>
      <c r="C1515" s="61"/>
      <c r="D1515" s="113"/>
      <c r="E1515" s="61"/>
      <c r="F1515" s="59"/>
      <c r="G1515" s="61"/>
    </row>
    <row r="1516" spans="2:7" x14ac:dyDescent="0.35">
      <c r="B1516" s="113"/>
      <c r="C1516" s="61"/>
      <c r="D1516" s="113"/>
      <c r="E1516" s="61"/>
      <c r="F1516" s="59"/>
      <c r="G1516" s="61"/>
    </row>
    <row r="1517" spans="2:7" x14ac:dyDescent="0.35">
      <c r="B1517" s="113"/>
      <c r="C1517" s="61"/>
      <c r="D1517" s="113"/>
      <c r="E1517" s="61"/>
      <c r="F1517" s="59"/>
      <c r="G1517" s="61"/>
    </row>
    <row r="1518" spans="2:7" x14ac:dyDescent="0.35">
      <c r="B1518" s="113"/>
      <c r="C1518" s="61"/>
      <c r="D1518" s="113"/>
      <c r="E1518" s="61"/>
      <c r="F1518" s="59"/>
      <c r="G1518" s="61"/>
    </row>
    <row r="1519" spans="2:7" x14ac:dyDescent="0.35">
      <c r="B1519" s="113"/>
      <c r="C1519" s="61"/>
      <c r="D1519" s="113"/>
      <c r="E1519" s="61"/>
      <c r="F1519" s="59"/>
      <c r="G1519" s="61"/>
    </row>
    <row r="1520" spans="2:7" x14ac:dyDescent="0.35">
      <c r="B1520" s="113"/>
      <c r="C1520" s="61"/>
      <c r="D1520" s="113"/>
      <c r="E1520" s="61"/>
      <c r="F1520" s="59"/>
      <c r="G1520" s="61"/>
    </row>
    <row r="1521" spans="2:7" x14ac:dyDescent="0.35">
      <c r="B1521" s="113"/>
      <c r="C1521" s="61"/>
      <c r="D1521" s="113"/>
      <c r="E1521" s="61"/>
      <c r="F1521" s="59"/>
      <c r="G1521" s="61"/>
    </row>
    <row r="1522" spans="2:7" x14ac:dyDescent="0.35">
      <c r="B1522" s="113"/>
      <c r="C1522" s="61"/>
      <c r="D1522" s="113"/>
      <c r="E1522" s="61"/>
      <c r="F1522" s="59"/>
      <c r="G1522" s="61"/>
    </row>
    <row r="1523" spans="2:7" x14ac:dyDescent="0.35">
      <c r="B1523" s="113"/>
      <c r="C1523" s="61"/>
      <c r="D1523" s="113"/>
      <c r="E1523" s="61"/>
      <c r="F1523" s="59"/>
      <c r="G1523" s="61"/>
    </row>
    <row r="1524" spans="2:7" x14ac:dyDescent="0.35">
      <c r="B1524" s="113"/>
      <c r="C1524" s="61"/>
      <c r="D1524" s="113"/>
      <c r="E1524" s="61"/>
      <c r="F1524" s="59"/>
      <c r="G1524" s="61"/>
    </row>
    <row r="1525" spans="2:7" x14ac:dyDescent="0.35">
      <c r="B1525" s="113"/>
      <c r="C1525" s="61"/>
      <c r="D1525" s="113"/>
      <c r="E1525" s="61"/>
      <c r="F1525" s="59"/>
      <c r="G1525" s="61"/>
    </row>
    <row r="1526" spans="2:7" x14ac:dyDescent="0.35">
      <c r="B1526" s="113"/>
      <c r="C1526" s="61"/>
      <c r="D1526" s="113"/>
      <c r="E1526" s="61"/>
      <c r="F1526" s="59"/>
      <c r="G1526" s="61"/>
    </row>
    <row r="1527" spans="2:7" x14ac:dyDescent="0.35">
      <c r="B1527" s="113"/>
      <c r="C1527" s="61"/>
      <c r="D1527" s="113"/>
      <c r="E1527" s="61"/>
      <c r="F1527" s="59"/>
      <c r="G1527" s="61"/>
    </row>
    <row r="1528" spans="2:7" x14ac:dyDescent="0.35">
      <c r="B1528" s="113"/>
      <c r="C1528" s="61"/>
      <c r="D1528" s="113"/>
      <c r="E1528" s="61"/>
      <c r="F1528" s="59"/>
      <c r="G1528" s="61"/>
    </row>
    <row r="1529" spans="2:7" x14ac:dyDescent="0.35">
      <c r="B1529" s="113"/>
      <c r="C1529" s="61"/>
      <c r="D1529" s="113"/>
      <c r="E1529" s="61"/>
      <c r="F1529" s="59"/>
      <c r="G1529" s="61"/>
    </row>
    <row r="1530" spans="2:7" x14ac:dyDescent="0.35">
      <c r="B1530" s="113"/>
      <c r="C1530" s="61"/>
      <c r="D1530" s="113"/>
      <c r="E1530" s="61"/>
      <c r="F1530" s="59"/>
      <c r="G1530" s="61"/>
    </row>
    <row r="1531" spans="2:7" x14ac:dyDescent="0.35">
      <c r="B1531" s="113"/>
      <c r="C1531" s="61"/>
      <c r="D1531" s="113"/>
      <c r="E1531" s="61"/>
      <c r="F1531" s="59"/>
      <c r="G1531" s="61"/>
    </row>
    <row r="1532" spans="2:7" x14ac:dyDescent="0.35">
      <c r="B1532" s="113"/>
      <c r="C1532" s="61"/>
      <c r="D1532" s="113"/>
      <c r="E1532" s="61"/>
      <c r="F1532" s="59"/>
      <c r="G1532" s="61"/>
    </row>
    <row r="1533" spans="2:7" x14ac:dyDescent="0.35">
      <c r="B1533" s="113"/>
      <c r="C1533" s="61"/>
      <c r="D1533" s="113"/>
      <c r="E1533" s="61"/>
      <c r="F1533" s="59"/>
      <c r="G1533" s="61"/>
    </row>
    <row r="1534" spans="2:7" x14ac:dyDescent="0.35">
      <c r="B1534" s="113"/>
      <c r="C1534" s="61"/>
      <c r="D1534" s="113"/>
      <c r="E1534" s="61"/>
      <c r="F1534" s="59"/>
      <c r="G1534" s="61"/>
    </row>
    <row r="1535" spans="2:7" x14ac:dyDescent="0.35">
      <c r="B1535" s="113"/>
      <c r="C1535" s="61"/>
      <c r="D1535" s="113"/>
      <c r="E1535" s="61"/>
      <c r="F1535" s="59"/>
      <c r="G1535" s="61"/>
    </row>
    <row r="1536" spans="2:7" x14ac:dyDescent="0.35">
      <c r="B1536" s="113"/>
      <c r="C1536" s="61"/>
      <c r="D1536" s="113"/>
      <c r="E1536" s="61"/>
      <c r="F1536" s="59"/>
      <c r="G1536" s="61"/>
    </row>
    <row r="1537" spans="2:7" x14ac:dyDescent="0.35">
      <c r="B1537" s="113"/>
      <c r="C1537" s="61"/>
      <c r="D1537" s="113"/>
      <c r="E1537" s="61"/>
      <c r="F1537" s="59"/>
      <c r="G1537" s="61"/>
    </row>
    <row r="1538" spans="2:7" x14ac:dyDescent="0.35">
      <c r="B1538" s="113"/>
      <c r="C1538" s="61"/>
      <c r="D1538" s="113"/>
      <c r="E1538" s="61"/>
      <c r="F1538" s="59"/>
      <c r="G1538" s="61"/>
    </row>
    <row r="1539" spans="2:7" x14ac:dyDescent="0.35">
      <c r="B1539" s="113"/>
      <c r="C1539" s="61"/>
      <c r="D1539" s="113"/>
      <c r="E1539" s="61"/>
      <c r="F1539" s="59"/>
      <c r="G1539" s="61"/>
    </row>
    <row r="1540" spans="2:7" x14ac:dyDescent="0.35">
      <c r="B1540" s="113"/>
      <c r="C1540" s="61"/>
      <c r="D1540" s="113"/>
      <c r="E1540" s="61"/>
      <c r="F1540" s="59"/>
      <c r="G1540" s="61"/>
    </row>
    <row r="1541" spans="2:7" x14ac:dyDescent="0.35">
      <c r="B1541" s="113"/>
      <c r="C1541" s="61"/>
      <c r="D1541" s="113"/>
      <c r="E1541" s="61"/>
      <c r="F1541" s="59"/>
      <c r="G1541" s="61"/>
    </row>
    <row r="1542" spans="2:7" x14ac:dyDescent="0.35">
      <c r="B1542" s="113"/>
      <c r="C1542" s="61"/>
      <c r="D1542" s="113"/>
      <c r="E1542" s="61"/>
      <c r="F1542" s="59"/>
      <c r="G1542" s="61"/>
    </row>
    <row r="1543" spans="2:7" x14ac:dyDescent="0.35">
      <c r="B1543" s="113"/>
      <c r="C1543" s="61"/>
      <c r="D1543" s="113"/>
      <c r="E1543" s="61"/>
      <c r="F1543" s="59"/>
      <c r="G1543" s="61"/>
    </row>
    <row r="1544" spans="2:7" x14ac:dyDescent="0.35">
      <c r="B1544" s="113"/>
      <c r="C1544" s="61"/>
      <c r="D1544" s="113"/>
      <c r="E1544" s="61"/>
      <c r="F1544" s="59"/>
      <c r="G1544" s="61"/>
    </row>
    <row r="1545" spans="2:7" x14ac:dyDescent="0.35">
      <c r="B1545" s="113"/>
      <c r="C1545" s="61"/>
      <c r="D1545" s="113"/>
      <c r="E1545" s="61"/>
      <c r="F1545" s="59"/>
      <c r="G1545" s="61"/>
    </row>
    <row r="1546" spans="2:7" x14ac:dyDescent="0.35">
      <c r="B1546" s="113"/>
      <c r="C1546" s="61"/>
      <c r="D1546" s="113"/>
      <c r="E1546" s="61"/>
      <c r="F1546" s="59"/>
      <c r="G1546" s="61"/>
    </row>
    <row r="1547" spans="2:7" x14ac:dyDescent="0.35">
      <c r="B1547" s="113"/>
      <c r="C1547" s="61"/>
      <c r="D1547" s="113"/>
      <c r="E1547" s="61"/>
      <c r="F1547" s="59"/>
      <c r="G1547" s="61"/>
    </row>
    <row r="1548" spans="2:7" x14ac:dyDescent="0.35">
      <c r="B1548" s="113"/>
      <c r="C1548" s="61"/>
      <c r="D1548" s="113"/>
      <c r="E1548" s="61"/>
      <c r="F1548" s="59"/>
      <c r="G1548" s="61"/>
    </row>
    <row r="1549" spans="2:7" x14ac:dyDescent="0.35">
      <c r="B1549" s="113"/>
      <c r="C1549" s="61"/>
      <c r="D1549" s="113"/>
      <c r="E1549" s="61"/>
      <c r="F1549" s="59"/>
      <c r="G1549" s="61"/>
    </row>
    <row r="1550" spans="2:7" x14ac:dyDescent="0.35">
      <c r="B1550" s="113"/>
      <c r="C1550" s="61"/>
      <c r="D1550" s="113"/>
      <c r="E1550" s="61"/>
      <c r="F1550" s="59"/>
      <c r="G1550" s="61"/>
    </row>
    <row r="1551" spans="2:7" x14ac:dyDescent="0.35">
      <c r="B1551" s="113"/>
      <c r="C1551" s="61"/>
      <c r="D1551" s="113"/>
      <c r="E1551" s="61"/>
      <c r="F1551" s="59"/>
      <c r="G1551" s="61"/>
    </row>
    <row r="1552" spans="2:7" x14ac:dyDescent="0.35">
      <c r="B1552" s="113"/>
      <c r="C1552" s="61"/>
      <c r="D1552" s="113"/>
      <c r="E1552" s="61"/>
      <c r="F1552" s="59"/>
      <c r="G1552" s="61"/>
    </row>
    <row r="1553" spans="2:7" x14ac:dyDescent="0.35">
      <c r="B1553" s="113"/>
      <c r="C1553" s="61"/>
      <c r="D1553" s="113"/>
      <c r="E1553" s="61"/>
      <c r="F1553" s="59"/>
      <c r="G1553" s="61"/>
    </row>
    <row r="1554" spans="2:7" x14ac:dyDescent="0.35">
      <c r="B1554" s="113"/>
      <c r="C1554" s="61"/>
      <c r="D1554" s="113"/>
      <c r="E1554" s="61"/>
      <c r="F1554" s="59"/>
      <c r="G1554" s="61"/>
    </row>
    <row r="1555" spans="2:7" x14ac:dyDescent="0.35">
      <c r="B1555" s="113"/>
      <c r="C1555" s="61"/>
      <c r="D1555" s="113"/>
      <c r="E1555" s="61"/>
      <c r="F1555" s="59"/>
      <c r="G1555" s="61"/>
    </row>
    <row r="1556" spans="2:7" x14ac:dyDescent="0.35">
      <c r="B1556" s="113"/>
      <c r="C1556" s="61"/>
      <c r="D1556" s="113"/>
      <c r="E1556" s="61"/>
      <c r="F1556" s="59"/>
      <c r="G1556" s="61"/>
    </row>
    <row r="1557" spans="2:7" x14ac:dyDescent="0.35">
      <c r="B1557" s="113"/>
      <c r="C1557" s="61"/>
      <c r="D1557" s="113"/>
      <c r="E1557" s="61"/>
      <c r="F1557" s="59"/>
      <c r="G1557" s="61"/>
    </row>
    <row r="1558" spans="2:7" x14ac:dyDescent="0.35">
      <c r="B1558" s="113"/>
      <c r="C1558" s="61"/>
      <c r="D1558" s="113"/>
      <c r="E1558" s="61"/>
      <c r="F1558" s="59"/>
      <c r="G1558" s="61"/>
    </row>
    <row r="1559" spans="2:7" x14ac:dyDescent="0.35">
      <c r="B1559" s="113"/>
      <c r="C1559" s="61"/>
      <c r="D1559" s="113"/>
      <c r="E1559" s="61"/>
      <c r="F1559" s="59"/>
      <c r="G1559" s="61"/>
    </row>
    <row r="1560" spans="2:7" x14ac:dyDescent="0.35">
      <c r="B1560" s="113"/>
      <c r="C1560" s="61"/>
      <c r="D1560" s="113"/>
      <c r="E1560" s="61"/>
      <c r="F1560" s="59"/>
      <c r="G1560" s="61"/>
    </row>
    <row r="1561" spans="2:7" x14ac:dyDescent="0.35">
      <c r="B1561" s="113"/>
      <c r="C1561" s="61"/>
      <c r="D1561" s="113"/>
      <c r="E1561" s="61"/>
      <c r="F1561" s="59"/>
      <c r="G1561" s="61"/>
    </row>
    <row r="1562" spans="2:7" x14ac:dyDescent="0.35">
      <c r="B1562" s="113"/>
      <c r="C1562" s="61"/>
      <c r="D1562" s="113"/>
      <c r="E1562" s="61"/>
      <c r="F1562" s="59"/>
      <c r="G1562" s="61"/>
    </row>
    <row r="1563" spans="2:7" x14ac:dyDescent="0.35">
      <c r="B1563" s="113"/>
      <c r="C1563" s="61"/>
      <c r="D1563" s="113"/>
      <c r="E1563" s="61"/>
      <c r="F1563" s="59"/>
      <c r="G1563" s="61"/>
    </row>
    <row r="1564" spans="2:7" x14ac:dyDescent="0.35">
      <c r="B1564" s="113"/>
      <c r="C1564" s="61"/>
      <c r="D1564" s="113"/>
      <c r="E1564" s="61"/>
      <c r="F1564" s="59"/>
      <c r="G1564" s="61"/>
    </row>
    <row r="1565" spans="2:7" x14ac:dyDescent="0.35">
      <c r="B1565" s="113"/>
      <c r="C1565" s="61"/>
      <c r="D1565" s="113"/>
      <c r="E1565" s="61"/>
      <c r="F1565" s="59"/>
      <c r="G1565" s="61"/>
    </row>
    <row r="1566" spans="2:7" x14ac:dyDescent="0.35">
      <c r="B1566" s="113"/>
      <c r="C1566" s="61"/>
      <c r="D1566" s="113"/>
      <c r="E1566" s="61"/>
      <c r="F1566" s="59"/>
      <c r="G1566" s="61"/>
    </row>
    <row r="1567" spans="2:7" x14ac:dyDescent="0.35">
      <c r="B1567" s="113"/>
      <c r="C1567" s="61"/>
      <c r="D1567" s="113"/>
      <c r="E1567" s="61"/>
      <c r="F1567" s="59"/>
      <c r="G1567" s="61"/>
    </row>
    <row r="1568" spans="2:7" x14ac:dyDescent="0.35">
      <c r="B1568" s="113"/>
      <c r="C1568" s="61"/>
      <c r="D1568" s="113"/>
      <c r="E1568" s="61"/>
      <c r="F1568" s="59"/>
      <c r="G1568" s="61"/>
    </row>
    <row r="1569" spans="2:7" x14ac:dyDescent="0.35">
      <c r="B1569" s="113"/>
      <c r="C1569" s="61"/>
      <c r="D1569" s="113"/>
      <c r="E1569" s="61"/>
      <c r="F1569" s="59"/>
      <c r="G1569" s="61"/>
    </row>
    <row r="1570" spans="2:7" x14ac:dyDescent="0.35">
      <c r="B1570" s="113"/>
      <c r="C1570" s="61"/>
      <c r="D1570" s="113"/>
      <c r="E1570" s="61"/>
      <c r="F1570" s="59"/>
      <c r="G1570" s="61"/>
    </row>
    <row r="1571" spans="2:7" x14ac:dyDescent="0.35">
      <c r="B1571" s="113"/>
      <c r="C1571" s="61"/>
      <c r="D1571" s="113"/>
      <c r="E1571" s="61"/>
      <c r="F1571" s="59"/>
      <c r="G1571" s="61"/>
    </row>
    <row r="1572" spans="2:7" x14ac:dyDescent="0.35">
      <c r="B1572" s="113"/>
      <c r="C1572" s="61"/>
      <c r="D1572" s="113"/>
      <c r="E1572" s="61"/>
      <c r="F1572" s="59"/>
      <c r="G1572" s="61"/>
    </row>
    <row r="1573" spans="2:7" x14ac:dyDescent="0.35">
      <c r="B1573" s="113"/>
      <c r="C1573" s="61"/>
      <c r="D1573" s="113"/>
      <c r="E1573" s="61"/>
      <c r="F1573" s="59"/>
      <c r="G1573" s="61"/>
    </row>
    <row r="1574" spans="2:7" x14ac:dyDescent="0.35">
      <c r="B1574" s="113"/>
      <c r="C1574" s="61"/>
      <c r="D1574" s="113"/>
      <c r="E1574" s="61"/>
      <c r="F1574" s="59"/>
      <c r="G1574" s="61"/>
    </row>
    <row r="1575" spans="2:7" x14ac:dyDescent="0.35">
      <c r="B1575" s="113"/>
      <c r="C1575" s="61"/>
      <c r="D1575" s="113"/>
      <c r="E1575" s="61"/>
      <c r="F1575" s="59"/>
      <c r="G1575" s="61"/>
    </row>
    <row r="1576" spans="2:7" x14ac:dyDescent="0.35">
      <c r="B1576" s="113"/>
      <c r="C1576" s="61"/>
      <c r="D1576" s="113"/>
      <c r="E1576" s="61"/>
      <c r="F1576" s="59"/>
      <c r="G1576" s="61"/>
    </row>
    <row r="1577" spans="2:7" x14ac:dyDescent="0.35">
      <c r="B1577" s="113"/>
      <c r="C1577" s="61"/>
      <c r="D1577" s="113"/>
      <c r="E1577" s="61"/>
      <c r="F1577" s="59"/>
      <c r="G1577" s="61"/>
    </row>
    <row r="1578" spans="2:7" x14ac:dyDescent="0.35">
      <c r="B1578" s="113"/>
      <c r="C1578" s="61"/>
      <c r="D1578" s="113"/>
      <c r="E1578" s="61"/>
      <c r="F1578" s="59"/>
      <c r="G1578" s="61"/>
    </row>
    <row r="1579" spans="2:7" x14ac:dyDescent="0.35">
      <c r="B1579" s="113"/>
      <c r="C1579" s="61"/>
      <c r="D1579" s="113"/>
      <c r="E1579" s="61"/>
      <c r="F1579" s="59"/>
      <c r="G1579" s="61"/>
    </row>
    <row r="1580" spans="2:7" x14ac:dyDescent="0.35">
      <c r="B1580" s="113"/>
      <c r="C1580" s="61"/>
      <c r="D1580" s="113"/>
      <c r="E1580" s="61"/>
      <c r="F1580" s="59"/>
      <c r="G1580" s="61"/>
    </row>
    <row r="1581" spans="2:7" x14ac:dyDescent="0.35">
      <c r="B1581" s="113"/>
      <c r="C1581" s="61"/>
      <c r="D1581" s="113"/>
      <c r="E1581" s="61"/>
      <c r="F1581" s="59"/>
      <c r="G1581" s="61"/>
    </row>
    <row r="1582" spans="2:7" x14ac:dyDescent="0.35">
      <c r="B1582" s="113"/>
      <c r="C1582" s="61"/>
      <c r="D1582" s="113"/>
      <c r="E1582" s="61"/>
      <c r="F1582" s="59"/>
      <c r="G1582" s="61"/>
    </row>
    <row r="1583" spans="2:7" x14ac:dyDescent="0.35">
      <c r="B1583" s="113"/>
      <c r="C1583" s="61"/>
      <c r="D1583" s="113"/>
      <c r="E1583" s="61"/>
      <c r="F1583" s="59"/>
      <c r="G1583" s="61"/>
    </row>
    <row r="1584" spans="2:7" x14ac:dyDescent="0.35">
      <c r="B1584" s="113"/>
      <c r="C1584" s="61"/>
      <c r="D1584" s="113"/>
      <c r="E1584" s="61"/>
      <c r="F1584" s="59"/>
      <c r="G1584" s="61"/>
    </row>
    <row r="1585" spans="2:7" x14ac:dyDescent="0.35">
      <c r="B1585" s="113"/>
      <c r="C1585" s="61"/>
      <c r="D1585" s="113"/>
      <c r="E1585" s="61"/>
      <c r="F1585" s="59"/>
      <c r="G1585" s="61"/>
    </row>
    <row r="1586" spans="2:7" x14ac:dyDescent="0.35">
      <c r="B1586" s="113"/>
      <c r="C1586" s="61"/>
      <c r="D1586" s="113"/>
      <c r="E1586" s="61"/>
      <c r="F1586" s="59"/>
      <c r="G1586" s="61"/>
    </row>
    <row r="1587" spans="2:7" x14ac:dyDescent="0.35">
      <c r="B1587" s="113"/>
      <c r="C1587" s="61"/>
      <c r="D1587" s="113"/>
      <c r="E1587" s="61"/>
      <c r="F1587" s="59"/>
      <c r="G1587" s="61"/>
    </row>
    <row r="1588" spans="2:7" x14ac:dyDescent="0.35">
      <c r="B1588" s="113"/>
      <c r="C1588" s="61"/>
      <c r="D1588" s="113"/>
      <c r="E1588" s="61"/>
      <c r="F1588" s="59"/>
      <c r="G1588" s="61"/>
    </row>
    <row r="1589" spans="2:7" x14ac:dyDescent="0.35">
      <c r="B1589" s="113"/>
      <c r="C1589" s="61"/>
      <c r="D1589" s="113"/>
      <c r="E1589" s="61"/>
      <c r="F1589" s="59"/>
      <c r="G1589" s="61"/>
    </row>
    <row r="1590" spans="2:7" x14ac:dyDescent="0.35">
      <c r="B1590" s="113"/>
      <c r="C1590" s="61"/>
      <c r="D1590" s="113"/>
      <c r="E1590" s="61"/>
      <c r="F1590" s="59"/>
      <c r="G1590" s="61"/>
    </row>
    <row r="1591" spans="2:7" x14ac:dyDescent="0.35">
      <c r="B1591" s="113"/>
      <c r="C1591" s="61"/>
      <c r="D1591" s="113"/>
      <c r="E1591" s="61"/>
      <c r="F1591" s="59"/>
      <c r="G1591" s="61"/>
    </row>
    <row r="1592" spans="2:7" x14ac:dyDescent="0.35">
      <c r="B1592" s="113"/>
      <c r="C1592" s="61"/>
      <c r="D1592" s="113"/>
      <c r="E1592" s="61"/>
      <c r="F1592" s="59"/>
      <c r="G1592" s="61"/>
    </row>
    <row r="1593" spans="2:7" x14ac:dyDescent="0.35">
      <c r="B1593" s="113"/>
      <c r="C1593" s="61"/>
      <c r="D1593" s="113"/>
      <c r="E1593" s="61"/>
      <c r="F1593" s="59"/>
      <c r="G1593" s="61"/>
    </row>
    <row r="1594" spans="2:7" x14ac:dyDescent="0.35">
      <c r="B1594" s="113"/>
      <c r="C1594" s="61"/>
      <c r="D1594" s="113"/>
      <c r="E1594" s="61"/>
      <c r="F1594" s="59"/>
      <c r="G1594" s="61"/>
    </row>
    <row r="1595" spans="2:7" x14ac:dyDescent="0.35">
      <c r="B1595" s="113"/>
      <c r="C1595" s="61"/>
      <c r="D1595" s="113"/>
      <c r="E1595" s="61"/>
      <c r="F1595" s="59"/>
      <c r="G1595" s="61"/>
    </row>
    <row r="1596" spans="2:7" x14ac:dyDescent="0.35">
      <c r="B1596" s="113"/>
      <c r="C1596" s="61"/>
      <c r="D1596" s="113"/>
      <c r="E1596" s="61"/>
      <c r="F1596" s="59"/>
      <c r="G1596" s="61"/>
    </row>
    <row r="1597" spans="2:7" x14ac:dyDescent="0.35">
      <c r="B1597" s="113"/>
      <c r="C1597" s="61"/>
      <c r="D1597" s="113"/>
      <c r="E1597" s="61"/>
      <c r="F1597" s="59"/>
      <c r="G1597" s="61"/>
    </row>
    <row r="1598" spans="2:7" x14ac:dyDescent="0.35">
      <c r="B1598" s="113"/>
      <c r="C1598" s="61"/>
      <c r="D1598" s="113"/>
      <c r="E1598" s="61"/>
      <c r="F1598" s="59"/>
      <c r="G1598" s="61"/>
    </row>
    <row r="1599" spans="2:7" x14ac:dyDescent="0.35">
      <c r="B1599" s="113"/>
      <c r="C1599" s="61"/>
      <c r="D1599" s="113"/>
      <c r="E1599" s="61"/>
      <c r="F1599" s="59"/>
      <c r="G1599" s="61"/>
    </row>
    <row r="1600" spans="2:7" x14ac:dyDescent="0.35">
      <c r="B1600" s="113"/>
      <c r="C1600" s="61"/>
      <c r="D1600" s="113"/>
      <c r="E1600" s="61"/>
      <c r="F1600" s="59"/>
      <c r="G1600" s="61"/>
    </row>
    <row r="1601" spans="2:7" x14ac:dyDescent="0.35">
      <c r="B1601" s="113"/>
      <c r="C1601" s="61"/>
      <c r="D1601" s="113"/>
      <c r="E1601" s="61"/>
      <c r="F1601" s="59"/>
      <c r="G1601" s="61"/>
    </row>
    <row r="1602" spans="2:7" x14ac:dyDescent="0.35">
      <c r="B1602" s="113"/>
      <c r="C1602" s="61"/>
      <c r="D1602" s="113"/>
      <c r="E1602" s="61"/>
      <c r="F1602" s="59"/>
      <c r="G1602" s="61"/>
    </row>
    <row r="1603" spans="2:7" x14ac:dyDescent="0.35">
      <c r="B1603" s="113"/>
      <c r="C1603" s="61"/>
      <c r="D1603" s="113"/>
      <c r="E1603" s="61"/>
      <c r="F1603" s="59"/>
      <c r="G1603" s="61"/>
    </row>
    <row r="1604" spans="2:7" x14ac:dyDescent="0.35">
      <c r="B1604" s="113"/>
      <c r="C1604" s="61"/>
      <c r="D1604" s="113"/>
      <c r="E1604" s="61"/>
      <c r="F1604" s="59"/>
      <c r="G1604" s="61"/>
    </row>
    <row r="1605" spans="2:7" x14ac:dyDescent="0.35">
      <c r="B1605" s="113"/>
      <c r="C1605" s="61"/>
      <c r="D1605" s="113"/>
      <c r="E1605" s="61"/>
      <c r="F1605" s="59"/>
      <c r="G1605" s="61"/>
    </row>
    <row r="1606" spans="2:7" x14ac:dyDescent="0.35">
      <c r="B1606" s="113"/>
      <c r="C1606" s="61"/>
      <c r="D1606" s="113"/>
      <c r="E1606" s="61"/>
      <c r="F1606" s="59"/>
      <c r="G1606" s="61"/>
    </row>
    <row r="1607" spans="2:7" x14ac:dyDescent="0.35">
      <c r="B1607" s="113"/>
      <c r="C1607" s="61"/>
      <c r="D1607" s="113"/>
      <c r="E1607" s="61"/>
      <c r="F1607" s="59"/>
      <c r="G1607" s="61"/>
    </row>
    <row r="1608" spans="2:7" x14ac:dyDescent="0.35">
      <c r="B1608" s="113"/>
      <c r="C1608" s="61"/>
      <c r="D1608" s="113"/>
      <c r="E1608" s="61"/>
      <c r="F1608" s="59"/>
      <c r="G1608" s="61"/>
    </row>
    <row r="1609" spans="2:7" x14ac:dyDescent="0.35">
      <c r="B1609" s="113"/>
      <c r="C1609" s="61"/>
      <c r="D1609" s="113"/>
      <c r="E1609" s="61"/>
      <c r="F1609" s="59"/>
      <c r="G1609" s="61"/>
    </row>
    <row r="1610" spans="2:7" x14ac:dyDescent="0.35">
      <c r="B1610" s="113"/>
      <c r="C1610" s="61"/>
      <c r="D1610" s="113"/>
      <c r="E1610" s="61"/>
      <c r="F1610" s="59"/>
      <c r="G1610" s="61"/>
    </row>
    <row r="1611" spans="2:7" x14ac:dyDescent="0.35">
      <c r="B1611" s="113"/>
      <c r="C1611" s="61"/>
      <c r="D1611" s="113"/>
      <c r="E1611" s="61"/>
      <c r="F1611" s="59"/>
      <c r="G1611" s="61"/>
    </row>
    <row r="1612" spans="2:7" x14ac:dyDescent="0.35">
      <c r="B1612" s="113"/>
      <c r="C1612" s="61"/>
      <c r="D1612" s="113"/>
      <c r="E1612" s="61"/>
      <c r="F1612" s="59"/>
      <c r="G1612" s="61"/>
    </row>
    <row r="1613" spans="2:7" x14ac:dyDescent="0.35">
      <c r="B1613" s="113"/>
      <c r="C1613" s="61"/>
      <c r="D1613" s="113"/>
      <c r="E1613" s="61"/>
      <c r="F1613" s="59"/>
      <c r="G1613" s="61"/>
    </row>
    <row r="1614" spans="2:7" x14ac:dyDescent="0.35">
      <c r="B1614" s="113"/>
      <c r="C1614" s="61"/>
      <c r="D1614" s="113"/>
      <c r="E1614" s="61"/>
      <c r="F1614" s="59"/>
      <c r="G1614" s="61"/>
    </row>
    <row r="1615" spans="2:7" x14ac:dyDescent="0.35">
      <c r="B1615" s="113"/>
      <c r="C1615" s="61"/>
      <c r="D1615" s="113"/>
      <c r="E1615" s="61"/>
      <c r="F1615" s="59"/>
      <c r="G1615" s="61"/>
    </row>
    <row r="1616" spans="2:7" x14ac:dyDescent="0.35">
      <c r="B1616" s="113"/>
      <c r="C1616" s="61"/>
      <c r="D1616" s="113"/>
      <c r="E1616" s="61"/>
      <c r="F1616" s="59"/>
      <c r="G1616" s="61"/>
    </row>
    <row r="1617" spans="2:7" x14ac:dyDescent="0.35">
      <c r="B1617" s="113"/>
      <c r="C1617" s="61"/>
      <c r="D1617" s="113"/>
      <c r="E1617" s="61"/>
      <c r="F1617" s="59"/>
      <c r="G1617" s="61"/>
    </row>
    <row r="1618" spans="2:7" x14ac:dyDescent="0.35">
      <c r="B1618" s="113"/>
      <c r="C1618" s="61"/>
      <c r="D1618" s="113"/>
      <c r="E1618" s="61"/>
      <c r="F1618" s="59"/>
      <c r="G1618" s="61"/>
    </row>
    <row r="1619" spans="2:7" x14ac:dyDescent="0.35">
      <c r="B1619" s="113"/>
      <c r="C1619" s="61"/>
      <c r="D1619" s="113"/>
      <c r="E1619" s="61"/>
      <c r="F1619" s="59"/>
      <c r="G1619" s="61"/>
    </row>
    <row r="1620" spans="2:7" x14ac:dyDescent="0.35">
      <c r="B1620" s="113"/>
      <c r="C1620" s="61"/>
      <c r="D1620" s="113"/>
      <c r="E1620" s="61"/>
      <c r="F1620" s="59"/>
      <c r="G1620" s="61"/>
    </row>
    <row r="1621" spans="2:7" x14ac:dyDescent="0.35">
      <c r="B1621" s="113"/>
      <c r="C1621" s="61"/>
      <c r="D1621" s="113"/>
      <c r="E1621" s="61"/>
      <c r="F1621" s="59"/>
      <c r="G1621" s="61"/>
    </row>
    <row r="1622" spans="2:7" x14ac:dyDescent="0.35">
      <c r="B1622" s="113"/>
      <c r="C1622" s="61"/>
      <c r="D1622" s="113"/>
      <c r="E1622" s="61"/>
      <c r="F1622" s="59"/>
      <c r="G1622" s="61"/>
    </row>
    <row r="1623" spans="2:7" x14ac:dyDescent="0.35">
      <c r="B1623" s="113"/>
      <c r="C1623" s="61"/>
      <c r="D1623" s="113"/>
      <c r="E1623" s="61"/>
      <c r="F1623" s="59"/>
      <c r="G1623" s="61"/>
    </row>
    <row r="1624" spans="2:7" x14ac:dyDescent="0.35">
      <c r="B1624" s="113"/>
      <c r="C1624" s="61"/>
      <c r="D1624" s="113"/>
      <c r="E1624" s="61"/>
      <c r="F1624" s="59"/>
      <c r="G1624" s="61"/>
    </row>
    <row r="1625" spans="2:7" x14ac:dyDescent="0.35">
      <c r="B1625" s="113"/>
      <c r="C1625" s="61"/>
      <c r="D1625" s="113"/>
      <c r="E1625" s="61"/>
      <c r="F1625" s="59"/>
      <c r="G1625" s="61"/>
    </row>
    <row r="1626" spans="2:7" x14ac:dyDescent="0.35">
      <c r="B1626" s="113"/>
      <c r="C1626" s="61"/>
      <c r="D1626" s="113"/>
      <c r="E1626" s="61"/>
      <c r="F1626" s="59"/>
      <c r="G1626" s="61"/>
    </row>
    <row r="1627" spans="2:7" x14ac:dyDescent="0.35">
      <c r="B1627" s="113"/>
      <c r="C1627" s="61"/>
      <c r="D1627" s="113"/>
      <c r="E1627" s="61"/>
      <c r="F1627" s="59"/>
      <c r="G1627" s="61"/>
    </row>
    <row r="1628" spans="2:7" x14ac:dyDescent="0.35">
      <c r="B1628" s="113"/>
      <c r="C1628" s="61"/>
      <c r="D1628" s="113"/>
      <c r="E1628" s="61"/>
      <c r="F1628" s="59"/>
      <c r="G1628" s="61"/>
    </row>
    <row r="1629" spans="2:7" x14ac:dyDescent="0.35">
      <c r="B1629" s="113"/>
      <c r="C1629" s="61"/>
      <c r="D1629" s="113"/>
      <c r="E1629" s="61"/>
      <c r="F1629" s="59"/>
      <c r="G1629" s="61"/>
    </row>
    <row r="1630" spans="2:7" x14ac:dyDescent="0.35">
      <c r="B1630" s="113"/>
      <c r="C1630" s="61"/>
      <c r="D1630" s="113"/>
      <c r="E1630" s="61"/>
      <c r="F1630" s="59"/>
      <c r="G1630" s="61"/>
    </row>
    <row r="1631" spans="2:7" x14ac:dyDescent="0.35">
      <c r="B1631" s="113"/>
      <c r="C1631" s="61"/>
      <c r="D1631" s="113"/>
      <c r="E1631" s="61"/>
      <c r="F1631" s="59"/>
      <c r="G1631" s="61"/>
    </row>
    <row r="1632" spans="2:7" x14ac:dyDescent="0.35">
      <c r="B1632" s="113"/>
      <c r="C1632" s="61"/>
      <c r="D1632" s="113"/>
      <c r="E1632" s="61"/>
      <c r="F1632" s="59"/>
      <c r="G1632" s="61"/>
    </row>
    <row r="1633" spans="2:7" x14ac:dyDescent="0.35">
      <c r="B1633" s="113"/>
      <c r="C1633" s="61"/>
      <c r="D1633" s="113"/>
      <c r="E1633" s="61"/>
      <c r="F1633" s="59"/>
      <c r="G1633" s="61"/>
    </row>
    <row r="1634" spans="2:7" x14ac:dyDescent="0.35">
      <c r="B1634" s="113"/>
      <c r="C1634" s="61"/>
      <c r="D1634" s="113"/>
      <c r="E1634" s="61"/>
      <c r="F1634" s="59"/>
      <c r="G1634" s="61"/>
    </row>
    <row r="1635" spans="2:7" x14ac:dyDescent="0.35">
      <c r="B1635" s="113"/>
      <c r="C1635" s="61"/>
      <c r="D1635" s="113"/>
      <c r="E1635" s="61"/>
      <c r="F1635" s="59"/>
      <c r="G1635" s="61"/>
    </row>
    <row r="1636" spans="2:7" x14ac:dyDescent="0.35">
      <c r="B1636" s="113"/>
      <c r="C1636" s="61"/>
      <c r="D1636" s="113"/>
      <c r="E1636" s="61"/>
      <c r="F1636" s="59"/>
      <c r="G1636" s="61"/>
    </row>
    <row r="1637" spans="2:7" x14ac:dyDescent="0.35">
      <c r="B1637" s="113"/>
      <c r="C1637" s="61"/>
      <c r="D1637" s="113"/>
      <c r="E1637" s="61"/>
      <c r="F1637" s="59"/>
      <c r="G1637" s="61"/>
    </row>
    <row r="1638" spans="2:7" x14ac:dyDescent="0.35">
      <c r="B1638" s="113"/>
      <c r="C1638" s="61"/>
      <c r="D1638" s="113"/>
      <c r="E1638" s="61"/>
      <c r="F1638" s="59"/>
      <c r="G1638" s="61"/>
    </row>
    <row r="1639" spans="2:7" x14ac:dyDescent="0.35">
      <c r="B1639" s="113"/>
      <c r="C1639" s="61"/>
      <c r="D1639" s="113"/>
      <c r="E1639" s="61"/>
      <c r="F1639" s="59"/>
      <c r="G1639" s="61"/>
    </row>
    <row r="1640" spans="2:7" x14ac:dyDescent="0.35">
      <c r="B1640" s="113"/>
      <c r="C1640" s="61"/>
      <c r="D1640" s="113"/>
      <c r="E1640" s="61"/>
      <c r="F1640" s="59"/>
      <c r="G1640" s="61"/>
    </row>
    <row r="1641" spans="2:7" x14ac:dyDescent="0.35">
      <c r="B1641" s="113"/>
      <c r="C1641" s="61"/>
      <c r="D1641" s="113"/>
      <c r="E1641" s="61"/>
      <c r="F1641" s="59"/>
      <c r="G1641" s="61"/>
    </row>
    <row r="1642" spans="2:7" x14ac:dyDescent="0.35">
      <c r="B1642" s="113"/>
      <c r="C1642" s="61"/>
      <c r="D1642" s="113"/>
      <c r="E1642" s="61"/>
      <c r="F1642" s="59"/>
      <c r="G1642" s="61"/>
    </row>
    <row r="1643" spans="2:7" x14ac:dyDescent="0.35">
      <c r="B1643" s="113"/>
      <c r="C1643" s="61"/>
      <c r="D1643" s="113"/>
      <c r="E1643" s="61"/>
      <c r="F1643" s="59"/>
      <c r="G1643" s="61"/>
    </row>
    <row r="1644" spans="2:7" x14ac:dyDescent="0.35">
      <c r="B1644" s="113"/>
      <c r="C1644" s="61"/>
      <c r="D1644" s="113"/>
      <c r="E1644" s="61"/>
      <c r="F1644" s="59"/>
      <c r="G1644" s="61"/>
    </row>
    <row r="1645" spans="2:7" x14ac:dyDescent="0.35">
      <c r="B1645" s="113"/>
      <c r="C1645" s="61"/>
      <c r="D1645" s="113"/>
      <c r="E1645" s="61"/>
      <c r="F1645" s="59"/>
      <c r="G1645" s="61"/>
    </row>
    <row r="1646" spans="2:7" x14ac:dyDescent="0.35">
      <c r="B1646" s="113"/>
      <c r="C1646" s="61"/>
      <c r="D1646" s="113"/>
      <c r="E1646" s="61"/>
      <c r="F1646" s="59"/>
      <c r="G1646" s="61"/>
    </row>
    <row r="1647" spans="2:7" x14ac:dyDescent="0.35">
      <c r="B1647" s="113"/>
      <c r="C1647" s="61"/>
      <c r="D1647" s="113"/>
      <c r="E1647" s="61"/>
      <c r="F1647" s="59"/>
      <c r="G1647" s="61"/>
    </row>
    <row r="1648" spans="2:7" x14ac:dyDescent="0.35">
      <c r="B1648" s="113"/>
      <c r="C1648" s="61"/>
      <c r="D1648" s="113"/>
      <c r="E1648" s="61"/>
      <c r="F1648" s="59"/>
      <c r="G1648" s="61"/>
    </row>
    <row r="1649" spans="2:7" x14ac:dyDescent="0.35">
      <c r="B1649" s="113"/>
      <c r="C1649" s="61"/>
      <c r="D1649" s="113"/>
      <c r="E1649" s="61"/>
      <c r="F1649" s="59"/>
      <c r="G1649" s="61"/>
    </row>
    <row r="1650" spans="2:7" x14ac:dyDescent="0.35">
      <c r="B1650" s="113"/>
      <c r="C1650" s="61"/>
      <c r="D1650" s="113"/>
      <c r="E1650" s="61"/>
      <c r="F1650" s="59"/>
      <c r="G1650" s="61"/>
    </row>
    <row r="1651" spans="2:7" x14ac:dyDescent="0.35">
      <c r="B1651" s="113"/>
      <c r="C1651" s="61"/>
      <c r="D1651" s="113"/>
      <c r="E1651" s="61"/>
      <c r="F1651" s="59"/>
      <c r="G1651" s="61"/>
    </row>
    <row r="1652" spans="2:7" x14ac:dyDescent="0.35">
      <c r="B1652" s="113"/>
      <c r="C1652" s="61"/>
      <c r="D1652" s="113"/>
      <c r="E1652" s="61"/>
      <c r="F1652" s="59"/>
      <c r="G1652" s="61"/>
    </row>
    <row r="1653" spans="2:7" x14ac:dyDescent="0.35">
      <c r="B1653" s="113"/>
      <c r="C1653" s="61"/>
      <c r="D1653" s="113"/>
      <c r="E1653" s="61"/>
      <c r="F1653" s="59"/>
      <c r="G1653" s="61"/>
    </row>
    <row r="1654" spans="2:7" x14ac:dyDescent="0.35">
      <c r="B1654" s="113"/>
      <c r="C1654" s="61"/>
      <c r="D1654" s="113"/>
      <c r="E1654" s="61"/>
      <c r="F1654" s="59"/>
      <c r="G1654" s="61"/>
    </row>
    <row r="1655" spans="2:7" x14ac:dyDescent="0.35">
      <c r="B1655" s="113"/>
      <c r="C1655" s="61"/>
      <c r="D1655" s="113"/>
      <c r="E1655" s="61"/>
      <c r="F1655" s="59"/>
      <c r="G1655" s="61"/>
    </row>
    <row r="1656" spans="2:7" x14ac:dyDescent="0.35">
      <c r="B1656" s="113"/>
      <c r="C1656" s="61"/>
      <c r="D1656" s="113"/>
      <c r="E1656" s="61"/>
      <c r="F1656" s="59"/>
      <c r="G1656" s="61"/>
    </row>
    <row r="1657" spans="2:7" x14ac:dyDescent="0.35">
      <c r="B1657" s="113"/>
      <c r="C1657" s="61"/>
      <c r="D1657" s="113"/>
      <c r="E1657" s="61"/>
      <c r="F1657" s="59"/>
      <c r="G1657" s="61"/>
    </row>
    <row r="1658" spans="2:7" x14ac:dyDescent="0.35">
      <c r="B1658" s="113"/>
      <c r="C1658" s="61"/>
      <c r="D1658" s="113"/>
      <c r="E1658" s="61"/>
      <c r="F1658" s="59"/>
      <c r="G1658" s="61"/>
    </row>
    <row r="1659" spans="2:7" x14ac:dyDescent="0.35">
      <c r="B1659" s="113"/>
      <c r="C1659" s="61"/>
      <c r="D1659" s="113"/>
      <c r="E1659" s="61"/>
      <c r="F1659" s="59"/>
      <c r="G1659" s="61"/>
    </row>
    <row r="1660" spans="2:7" x14ac:dyDescent="0.35">
      <c r="B1660" s="113"/>
      <c r="C1660" s="61"/>
      <c r="D1660" s="113"/>
      <c r="E1660" s="61"/>
      <c r="F1660" s="59"/>
      <c r="G1660" s="61"/>
    </row>
    <row r="1661" spans="2:7" x14ac:dyDescent="0.35">
      <c r="B1661" s="113"/>
      <c r="C1661" s="61"/>
      <c r="D1661" s="113"/>
      <c r="E1661" s="61"/>
      <c r="F1661" s="59"/>
      <c r="G1661" s="61"/>
    </row>
    <row r="1662" spans="2:7" x14ac:dyDescent="0.35">
      <c r="B1662" s="113"/>
      <c r="C1662" s="61"/>
      <c r="D1662" s="113"/>
      <c r="E1662" s="61"/>
      <c r="F1662" s="59"/>
      <c r="G1662" s="61"/>
    </row>
    <row r="1663" spans="2:7" x14ac:dyDescent="0.35">
      <c r="B1663" s="113"/>
      <c r="C1663" s="61"/>
      <c r="D1663" s="113"/>
      <c r="E1663" s="61"/>
      <c r="F1663" s="59"/>
      <c r="G1663" s="61"/>
    </row>
    <row r="1664" spans="2:7" x14ac:dyDescent="0.35">
      <c r="B1664" s="113"/>
      <c r="C1664" s="61"/>
      <c r="D1664" s="113"/>
      <c r="E1664" s="61"/>
      <c r="F1664" s="59"/>
      <c r="G1664" s="61"/>
    </row>
    <row r="1665" spans="2:7" x14ac:dyDescent="0.35">
      <c r="B1665" s="113"/>
      <c r="C1665" s="61"/>
      <c r="D1665" s="113"/>
      <c r="E1665" s="61"/>
      <c r="F1665" s="59"/>
      <c r="G1665" s="61"/>
    </row>
    <row r="1666" spans="2:7" x14ac:dyDescent="0.35">
      <c r="B1666" s="113"/>
      <c r="C1666" s="61"/>
      <c r="D1666" s="113"/>
      <c r="E1666" s="61"/>
      <c r="F1666" s="59"/>
      <c r="G1666" s="61"/>
    </row>
    <row r="1667" spans="2:7" x14ac:dyDescent="0.35">
      <c r="B1667" s="113"/>
      <c r="C1667" s="61"/>
      <c r="D1667" s="113"/>
      <c r="E1667" s="61"/>
      <c r="F1667" s="59"/>
      <c r="G1667" s="61"/>
    </row>
    <row r="1668" spans="2:7" x14ac:dyDescent="0.35">
      <c r="B1668" s="113"/>
      <c r="C1668" s="61"/>
      <c r="D1668" s="113"/>
      <c r="E1668" s="61"/>
      <c r="F1668" s="59"/>
      <c r="G1668" s="61"/>
    </row>
    <row r="1669" spans="2:7" x14ac:dyDescent="0.35">
      <c r="B1669" s="113"/>
      <c r="C1669" s="61"/>
      <c r="D1669" s="113"/>
      <c r="E1669" s="61"/>
      <c r="F1669" s="59"/>
      <c r="G1669" s="61"/>
    </row>
    <row r="1670" spans="2:7" x14ac:dyDescent="0.35">
      <c r="B1670" s="113"/>
      <c r="C1670" s="61"/>
      <c r="D1670" s="113"/>
      <c r="E1670" s="61"/>
      <c r="F1670" s="59"/>
      <c r="G1670" s="61"/>
    </row>
    <row r="1671" spans="2:7" x14ac:dyDescent="0.35">
      <c r="B1671" s="113"/>
      <c r="C1671" s="61"/>
      <c r="D1671" s="113"/>
      <c r="E1671" s="61"/>
      <c r="F1671" s="59"/>
      <c r="G1671" s="61"/>
    </row>
    <row r="1672" spans="2:7" x14ac:dyDescent="0.35">
      <c r="B1672" s="113"/>
      <c r="C1672" s="61"/>
      <c r="D1672" s="113"/>
      <c r="E1672" s="61"/>
      <c r="F1672" s="59"/>
      <c r="G1672" s="61"/>
    </row>
    <row r="1673" spans="2:7" x14ac:dyDescent="0.35">
      <c r="B1673" s="113"/>
      <c r="C1673" s="61"/>
      <c r="D1673" s="113"/>
      <c r="E1673" s="61"/>
      <c r="F1673" s="59"/>
      <c r="G1673" s="61"/>
    </row>
    <row r="1674" spans="2:7" x14ac:dyDescent="0.35">
      <c r="B1674" s="113"/>
      <c r="C1674" s="61"/>
      <c r="D1674" s="113"/>
      <c r="E1674" s="61"/>
      <c r="F1674" s="59"/>
      <c r="G1674" s="61"/>
    </row>
    <row r="1675" spans="2:7" x14ac:dyDescent="0.35">
      <c r="B1675" s="113"/>
      <c r="C1675" s="61"/>
      <c r="D1675" s="113"/>
      <c r="E1675" s="61"/>
      <c r="F1675" s="59"/>
      <c r="G1675" s="61"/>
    </row>
    <row r="1676" spans="2:7" x14ac:dyDescent="0.35">
      <c r="B1676" s="113"/>
      <c r="C1676" s="61"/>
      <c r="D1676" s="113"/>
      <c r="E1676" s="61"/>
      <c r="F1676" s="59"/>
      <c r="G1676" s="61"/>
    </row>
    <row r="1677" spans="2:7" x14ac:dyDescent="0.35">
      <c r="B1677" s="113"/>
      <c r="C1677" s="61"/>
      <c r="D1677" s="113"/>
      <c r="E1677" s="61"/>
      <c r="F1677" s="59"/>
      <c r="G1677" s="61"/>
    </row>
    <row r="1678" spans="2:7" x14ac:dyDescent="0.35">
      <c r="B1678" s="113"/>
      <c r="C1678" s="61"/>
      <c r="D1678" s="113"/>
      <c r="E1678" s="61"/>
      <c r="F1678" s="59"/>
      <c r="G1678" s="61"/>
    </row>
    <row r="1679" spans="2:7" x14ac:dyDescent="0.35">
      <c r="B1679" s="113"/>
      <c r="C1679" s="61"/>
      <c r="D1679" s="113"/>
      <c r="E1679" s="61"/>
      <c r="F1679" s="59"/>
      <c r="G1679" s="61"/>
    </row>
    <row r="1680" spans="2:7" x14ac:dyDescent="0.35">
      <c r="B1680" s="113"/>
      <c r="C1680" s="61"/>
      <c r="D1680" s="113"/>
      <c r="E1680" s="61"/>
      <c r="F1680" s="59"/>
      <c r="G1680" s="61"/>
    </row>
    <row r="1681" spans="2:7" x14ac:dyDescent="0.35">
      <c r="B1681" s="113"/>
      <c r="C1681" s="61"/>
      <c r="D1681" s="113"/>
      <c r="E1681" s="61"/>
      <c r="F1681" s="59"/>
      <c r="G1681" s="61"/>
    </row>
    <row r="1682" spans="2:7" x14ac:dyDescent="0.35">
      <c r="B1682" s="113"/>
      <c r="C1682" s="61"/>
      <c r="D1682" s="113"/>
      <c r="E1682" s="61"/>
      <c r="F1682" s="59"/>
      <c r="G1682" s="61"/>
    </row>
    <row r="1683" spans="2:7" x14ac:dyDescent="0.35">
      <c r="B1683" s="113"/>
      <c r="C1683" s="61"/>
      <c r="D1683" s="113"/>
      <c r="E1683" s="61"/>
      <c r="F1683" s="59"/>
      <c r="G1683" s="61"/>
    </row>
    <row r="1684" spans="2:7" x14ac:dyDescent="0.35">
      <c r="B1684" s="113"/>
      <c r="C1684" s="61"/>
      <c r="D1684" s="113"/>
      <c r="E1684" s="61"/>
      <c r="F1684" s="59"/>
      <c r="G1684" s="61"/>
    </row>
    <row r="1685" spans="2:7" x14ac:dyDescent="0.35">
      <c r="B1685" s="113"/>
      <c r="C1685" s="61"/>
      <c r="D1685" s="113"/>
      <c r="E1685" s="61"/>
      <c r="F1685" s="59"/>
      <c r="G1685" s="61"/>
    </row>
    <row r="1686" spans="2:7" x14ac:dyDescent="0.35">
      <c r="B1686" s="113"/>
      <c r="C1686" s="61"/>
      <c r="D1686" s="113"/>
      <c r="E1686" s="61"/>
      <c r="F1686" s="59"/>
      <c r="G1686" s="61"/>
    </row>
    <row r="1687" spans="2:7" x14ac:dyDescent="0.35">
      <c r="B1687" s="113"/>
      <c r="C1687" s="61"/>
      <c r="D1687" s="113"/>
      <c r="E1687" s="61"/>
      <c r="F1687" s="59"/>
      <c r="G1687" s="61"/>
    </row>
    <row r="1688" spans="2:7" x14ac:dyDescent="0.35">
      <c r="B1688" s="113"/>
      <c r="C1688" s="61"/>
      <c r="D1688" s="113"/>
      <c r="E1688" s="61"/>
      <c r="F1688" s="59"/>
      <c r="G1688" s="61"/>
    </row>
    <row r="1689" spans="2:7" x14ac:dyDescent="0.35">
      <c r="B1689" s="113"/>
      <c r="C1689" s="61"/>
      <c r="D1689" s="113"/>
      <c r="E1689" s="61"/>
      <c r="F1689" s="59"/>
      <c r="G1689" s="61"/>
    </row>
    <row r="1690" spans="2:7" x14ac:dyDescent="0.35">
      <c r="B1690" s="113"/>
      <c r="C1690" s="61"/>
      <c r="D1690" s="113"/>
      <c r="E1690" s="61"/>
      <c r="F1690" s="59"/>
      <c r="G1690" s="61"/>
    </row>
    <row r="1691" spans="2:7" x14ac:dyDescent="0.35">
      <c r="B1691" s="113"/>
      <c r="C1691" s="61"/>
      <c r="D1691" s="113"/>
      <c r="E1691" s="61"/>
      <c r="F1691" s="59"/>
      <c r="G1691" s="61"/>
    </row>
    <row r="1692" spans="2:7" x14ac:dyDescent="0.35">
      <c r="B1692" s="113"/>
      <c r="C1692" s="61"/>
      <c r="D1692" s="113"/>
      <c r="E1692" s="61"/>
      <c r="F1692" s="59"/>
      <c r="G1692" s="61"/>
    </row>
    <row r="1693" spans="2:7" x14ac:dyDescent="0.35">
      <c r="B1693" s="113"/>
      <c r="C1693" s="61"/>
      <c r="D1693" s="113"/>
      <c r="E1693" s="61"/>
      <c r="F1693" s="59"/>
      <c r="G1693" s="61"/>
    </row>
    <row r="1694" spans="2:7" x14ac:dyDescent="0.35">
      <c r="B1694" s="113"/>
      <c r="C1694" s="61"/>
      <c r="D1694" s="113"/>
      <c r="E1694" s="61"/>
      <c r="F1694" s="59"/>
      <c r="G1694" s="61"/>
    </row>
    <row r="1695" spans="2:7" x14ac:dyDescent="0.35">
      <c r="B1695" s="113"/>
      <c r="C1695" s="61"/>
      <c r="D1695" s="113"/>
      <c r="E1695" s="61"/>
      <c r="F1695" s="59"/>
      <c r="G1695" s="61"/>
    </row>
    <row r="1696" spans="2:7" x14ac:dyDescent="0.35">
      <c r="B1696" s="113"/>
      <c r="C1696" s="61"/>
      <c r="D1696" s="113"/>
      <c r="E1696" s="61"/>
      <c r="F1696" s="59"/>
      <c r="G1696" s="61"/>
    </row>
    <row r="1697" spans="2:7" x14ac:dyDescent="0.35">
      <c r="B1697" s="113"/>
      <c r="C1697" s="61"/>
      <c r="D1697" s="113"/>
      <c r="E1697" s="61"/>
      <c r="F1697" s="59"/>
      <c r="G1697" s="61"/>
    </row>
    <row r="1698" spans="2:7" x14ac:dyDescent="0.35">
      <c r="B1698" s="113"/>
      <c r="C1698" s="61"/>
      <c r="D1698" s="113"/>
      <c r="E1698" s="61"/>
      <c r="F1698" s="59"/>
      <c r="G1698" s="61"/>
    </row>
    <row r="1699" spans="2:7" x14ac:dyDescent="0.35">
      <c r="B1699" s="113"/>
      <c r="C1699" s="61"/>
      <c r="D1699" s="113"/>
      <c r="E1699" s="61"/>
      <c r="F1699" s="59"/>
      <c r="G1699" s="61"/>
    </row>
    <row r="1700" spans="2:7" x14ac:dyDescent="0.35">
      <c r="B1700" s="113"/>
      <c r="C1700" s="61"/>
      <c r="D1700" s="113"/>
      <c r="E1700" s="61"/>
      <c r="F1700" s="59"/>
      <c r="G1700" s="61"/>
    </row>
    <row r="1701" spans="2:7" x14ac:dyDescent="0.35">
      <c r="B1701" s="113"/>
      <c r="C1701" s="61"/>
      <c r="D1701" s="113"/>
      <c r="E1701" s="61"/>
      <c r="F1701" s="59"/>
      <c r="G1701" s="61"/>
    </row>
    <row r="1702" spans="2:7" x14ac:dyDescent="0.35">
      <c r="B1702" s="113"/>
      <c r="C1702" s="61"/>
      <c r="D1702" s="113"/>
      <c r="E1702" s="61"/>
      <c r="F1702" s="59"/>
      <c r="G1702" s="61"/>
    </row>
    <row r="1703" spans="2:7" x14ac:dyDescent="0.35">
      <c r="B1703" s="113"/>
      <c r="C1703" s="61"/>
      <c r="D1703" s="113"/>
      <c r="E1703" s="61"/>
      <c r="F1703" s="59"/>
      <c r="G1703" s="61"/>
    </row>
    <row r="1704" spans="2:7" x14ac:dyDescent="0.35">
      <c r="B1704" s="113"/>
      <c r="C1704" s="61"/>
      <c r="D1704" s="113"/>
      <c r="E1704" s="61"/>
      <c r="F1704" s="59"/>
      <c r="G1704" s="61"/>
    </row>
    <row r="1705" spans="2:7" x14ac:dyDescent="0.35">
      <c r="B1705" s="113"/>
      <c r="C1705" s="61"/>
      <c r="D1705" s="113"/>
      <c r="E1705" s="61"/>
      <c r="F1705" s="59"/>
      <c r="G1705" s="61"/>
    </row>
    <row r="1706" spans="2:7" x14ac:dyDescent="0.35">
      <c r="B1706" s="113"/>
      <c r="C1706" s="61"/>
      <c r="D1706" s="113"/>
      <c r="E1706" s="61"/>
      <c r="F1706" s="59"/>
      <c r="G1706" s="61"/>
    </row>
    <row r="1707" spans="2:7" x14ac:dyDescent="0.35">
      <c r="B1707" s="113"/>
      <c r="C1707" s="61"/>
      <c r="D1707" s="113"/>
      <c r="E1707" s="61"/>
      <c r="F1707" s="59"/>
      <c r="G1707" s="61"/>
    </row>
    <row r="1708" spans="2:7" x14ac:dyDescent="0.35">
      <c r="B1708" s="113"/>
      <c r="C1708" s="61"/>
      <c r="D1708" s="113"/>
      <c r="E1708" s="61"/>
      <c r="F1708" s="59"/>
      <c r="G1708" s="61"/>
    </row>
    <row r="1709" spans="2:7" x14ac:dyDescent="0.35">
      <c r="B1709" s="113"/>
      <c r="C1709" s="61"/>
      <c r="D1709" s="113"/>
      <c r="E1709" s="61"/>
      <c r="F1709" s="59"/>
      <c r="G1709" s="61"/>
    </row>
    <row r="1710" spans="2:7" x14ac:dyDescent="0.35">
      <c r="B1710" s="113"/>
      <c r="C1710" s="61"/>
      <c r="D1710" s="113"/>
      <c r="E1710" s="61"/>
      <c r="F1710" s="59"/>
      <c r="G1710" s="61"/>
    </row>
    <row r="1711" spans="2:7" x14ac:dyDescent="0.35">
      <c r="B1711" s="113"/>
      <c r="C1711" s="61"/>
      <c r="D1711" s="113"/>
      <c r="E1711" s="61"/>
      <c r="F1711" s="59"/>
      <c r="G1711" s="61"/>
    </row>
    <row r="1712" spans="2:7" x14ac:dyDescent="0.35">
      <c r="B1712" s="113"/>
      <c r="C1712" s="61"/>
      <c r="D1712" s="113"/>
      <c r="E1712" s="61"/>
      <c r="F1712" s="59"/>
      <c r="G1712" s="61"/>
    </row>
    <row r="1713" spans="2:7" x14ac:dyDescent="0.35">
      <c r="B1713" s="113"/>
      <c r="C1713" s="61"/>
      <c r="D1713" s="113"/>
      <c r="E1713" s="61"/>
      <c r="F1713" s="59"/>
      <c r="G1713" s="61"/>
    </row>
    <row r="1714" spans="2:7" x14ac:dyDescent="0.35">
      <c r="B1714" s="113"/>
      <c r="C1714" s="61"/>
      <c r="D1714" s="113"/>
      <c r="E1714" s="61"/>
      <c r="F1714" s="59"/>
      <c r="G1714" s="61"/>
    </row>
    <row r="1715" spans="2:7" x14ac:dyDescent="0.35">
      <c r="B1715" s="113"/>
      <c r="C1715" s="61"/>
      <c r="D1715" s="113"/>
      <c r="E1715" s="61"/>
      <c r="F1715" s="59"/>
      <c r="G1715" s="61"/>
    </row>
    <row r="1716" spans="2:7" x14ac:dyDescent="0.35">
      <c r="B1716" s="113"/>
      <c r="C1716" s="61"/>
      <c r="D1716" s="113"/>
      <c r="E1716" s="61"/>
      <c r="F1716" s="59"/>
      <c r="G1716" s="61"/>
    </row>
    <row r="1717" spans="2:7" x14ac:dyDescent="0.35">
      <c r="B1717" s="113"/>
      <c r="C1717" s="61"/>
      <c r="D1717" s="113"/>
      <c r="E1717" s="61"/>
      <c r="F1717" s="59"/>
      <c r="G1717" s="61"/>
    </row>
    <row r="1718" spans="2:7" x14ac:dyDescent="0.35">
      <c r="B1718" s="113"/>
      <c r="C1718" s="61"/>
      <c r="D1718" s="113"/>
      <c r="E1718" s="61"/>
      <c r="F1718" s="59"/>
      <c r="G1718" s="61"/>
    </row>
    <row r="1719" spans="2:7" x14ac:dyDescent="0.35">
      <c r="B1719" s="113"/>
      <c r="C1719" s="61"/>
      <c r="D1719" s="113"/>
      <c r="E1719" s="61"/>
      <c r="F1719" s="59"/>
      <c r="G1719" s="61"/>
    </row>
    <row r="1720" spans="2:7" x14ac:dyDescent="0.35">
      <c r="B1720" s="113"/>
      <c r="C1720" s="61"/>
      <c r="D1720" s="113"/>
      <c r="E1720" s="61"/>
      <c r="F1720" s="59"/>
      <c r="G1720" s="61"/>
    </row>
    <row r="1721" spans="2:7" x14ac:dyDescent="0.35">
      <c r="B1721" s="113"/>
      <c r="C1721" s="61"/>
      <c r="D1721" s="113"/>
      <c r="E1721" s="61"/>
      <c r="F1721" s="59"/>
      <c r="G1721" s="61"/>
    </row>
    <row r="1722" spans="2:7" x14ac:dyDescent="0.35">
      <c r="B1722" s="113"/>
      <c r="C1722" s="61"/>
      <c r="D1722" s="113"/>
      <c r="E1722" s="61"/>
      <c r="F1722" s="59"/>
      <c r="G1722" s="61"/>
    </row>
    <row r="1723" spans="2:7" x14ac:dyDescent="0.35">
      <c r="B1723" s="113"/>
      <c r="C1723" s="61"/>
      <c r="D1723" s="113"/>
      <c r="E1723" s="61"/>
      <c r="F1723" s="59"/>
      <c r="G1723" s="61"/>
    </row>
    <row r="1724" spans="2:7" x14ac:dyDescent="0.35">
      <c r="B1724" s="113"/>
      <c r="C1724" s="61"/>
      <c r="D1724" s="113"/>
      <c r="E1724" s="61"/>
      <c r="F1724" s="59"/>
      <c r="G1724" s="61"/>
    </row>
    <row r="1725" spans="2:7" x14ac:dyDescent="0.35">
      <c r="B1725" s="113"/>
      <c r="C1725" s="61"/>
      <c r="D1725" s="113"/>
      <c r="E1725" s="61"/>
      <c r="F1725" s="59"/>
      <c r="G1725" s="61"/>
    </row>
    <row r="1726" spans="2:7" x14ac:dyDescent="0.35">
      <c r="B1726" s="113"/>
      <c r="C1726" s="61"/>
      <c r="D1726" s="113"/>
      <c r="E1726" s="61"/>
      <c r="F1726" s="59"/>
      <c r="G1726" s="61"/>
    </row>
    <row r="1727" spans="2:7" x14ac:dyDescent="0.35">
      <c r="B1727" s="113"/>
      <c r="C1727" s="61"/>
      <c r="D1727" s="113"/>
      <c r="E1727" s="61"/>
      <c r="F1727" s="59"/>
      <c r="G1727" s="61"/>
    </row>
    <row r="1728" spans="2:7" x14ac:dyDescent="0.35">
      <c r="B1728" s="113"/>
      <c r="C1728" s="61"/>
      <c r="D1728" s="113"/>
      <c r="E1728" s="61"/>
      <c r="F1728" s="59"/>
      <c r="G1728" s="61"/>
    </row>
    <row r="1729" spans="2:7" x14ac:dyDescent="0.35">
      <c r="B1729" s="113"/>
      <c r="C1729" s="61"/>
      <c r="D1729" s="113"/>
      <c r="E1729" s="61"/>
      <c r="F1729" s="59"/>
      <c r="G1729" s="61"/>
    </row>
    <row r="1730" spans="2:7" x14ac:dyDescent="0.35">
      <c r="B1730" s="113"/>
      <c r="C1730" s="61"/>
      <c r="D1730" s="113"/>
      <c r="E1730" s="61"/>
      <c r="F1730" s="59"/>
      <c r="G1730" s="61"/>
    </row>
    <row r="1731" spans="2:7" x14ac:dyDescent="0.35">
      <c r="B1731" s="113"/>
      <c r="C1731" s="61"/>
      <c r="D1731" s="113"/>
      <c r="E1731" s="61"/>
      <c r="F1731" s="59"/>
      <c r="G1731" s="61"/>
    </row>
    <row r="1732" spans="2:7" x14ac:dyDescent="0.35">
      <c r="B1732" s="113"/>
      <c r="C1732" s="61"/>
      <c r="D1732" s="113"/>
      <c r="E1732" s="61"/>
      <c r="F1732" s="59"/>
      <c r="G1732" s="61"/>
    </row>
    <row r="1733" spans="2:7" x14ac:dyDescent="0.35">
      <c r="B1733" s="113"/>
      <c r="C1733" s="61"/>
      <c r="D1733" s="113"/>
      <c r="E1733" s="61"/>
      <c r="F1733" s="59"/>
      <c r="G1733" s="61"/>
    </row>
    <row r="1734" spans="2:7" x14ac:dyDescent="0.35">
      <c r="B1734" s="113"/>
      <c r="C1734" s="61"/>
      <c r="D1734" s="113"/>
      <c r="E1734" s="61"/>
      <c r="F1734" s="59"/>
      <c r="G1734" s="61"/>
    </row>
    <row r="1735" spans="2:7" x14ac:dyDescent="0.35">
      <c r="B1735" s="113"/>
      <c r="C1735" s="61"/>
      <c r="D1735" s="113"/>
      <c r="E1735" s="61"/>
      <c r="F1735" s="59"/>
      <c r="G1735" s="61"/>
    </row>
    <row r="1736" spans="2:7" x14ac:dyDescent="0.35">
      <c r="B1736" s="113"/>
      <c r="C1736" s="61"/>
      <c r="D1736" s="113"/>
      <c r="E1736" s="61"/>
      <c r="F1736" s="59"/>
      <c r="G1736" s="61"/>
    </row>
    <row r="1737" spans="2:7" x14ac:dyDescent="0.35">
      <c r="B1737" s="113"/>
      <c r="C1737" s="61"/>
      <c r="D1737" s="113"/>
      <c r="E1737" s="61"/>
      <c r="F1737" s="59"/>
      <c r="G1737" s="61"/>
    </row>
    <row r="1738" spans="2:7" x14ac:dyDescent="0.35">
      <c r="B1738" s="113"/>
      <c r="C1738" s="61"/>
      <c r="D1738" s="113"/>
      <c r="E1738" s="61"/>
      <c r="F1738" s="59"/>
      <c r="G1738" s="61"/>
    </row>
    <row r="1739" spans="2:7" x14ac:dyDescent="0.35">
      <c r="B1739" s="113"/>
      <c r="C1739" s="61"/>
      <c r="D1739" s="113"/>
      <c r="E1739" s="61"/>
      <c r="F1739" s="59"/>
      <c r="G1739" s="61"/>
    </row>
    <row r="1740" spans="2:7" x14ac:dyDescent="0.35">
      <c r="B1740" s="113"/>
      <c r="C1740" s="61"/>
      <c r="D1740" s="113"/>
      <c r="E1740" s="61"/>
      <c r="F1740" s="59"/>
      <c r="G1740" s="61"/>
    </row>
    <row r="1741" spans="2:7" x14ac:dyDescent="0.35">
      <c r="B1741" s="113"/>
      <c r="C1741" s="61"/>
      <c r="D1741" s="113"/>
      <c r="E1741" s="61"/>
      <c r="F1741" s="59"/>
      <c r="G1741" s="61"/>
    </row>
    <row r="1742" spans="2:7" x14ac:dyDescent="0.35">
      <c r="B1742" s="113"/>
      <c r="C1742" s="61"/>
      <c r="D1742" s="113"/>
      <c r="E1742" s="61"/>
      <c r="F1742" s="59"/>
      <c r="G1742" s="61"/>
    </row>
    <row r="1743" spans="2:7" x14ac:dyDescent="0.35">
      <c r="B1743" s="113"/>
      <c r="C1743" s="61"/>
      <c r="D1743" s="113"/>
      <c r="E1743" s="61"/>
      <c r="F1743" s="59"/>
      <c r="G1743" s="61"/>
    </row>
    <row r="1744" spans="2:7" x14ac:dyDescent="0.35">
      <c r="B1744" s="113"/>
      <c r="C1744" s="61"/>
      <c r="D1744" s="113"/>
      <c r="E1744" s="61"/>
      <c r="F1744" s="59"/>
      <c r="G1744" s="61"/>
    </row>
    <row r="1745" spans="2:7" x14ac:dyDescent="0.35">
      <c r="B1745" s="113"/>
      <c r="C1745" s="61"/>
      <c r="D1745" s="113"/>
      <c r="E1745" s="61"/>
      <c r="F1745" s="59"/>
      <c r="G1745" s="61"/>
    </row>
    <row r="1746" spans="2:7" x14ac:dyDescent="0.35">
      <c r="B1746" s="113"/>
      <c r="C1746" s="61"/>
      <c r="D1746" s="113"/>
      <c r="E1746" s="61"/>
      <c r="F1746" s="59"/>
      <c r="G1746" s="61"/>
    </row>
    <row r="1747" spans="2:7" x14ac:dyDescent="0.35">
      <c r="B1747" s="113"/>
      <c r="C1747" s="61"/>
      <c r="D1747" s="113"/>
      <c r="E1747" s="61"/>
      <c r="F1747" s="59"/>
      <c r="G1747" s="61"/>
    </row>
    <row r="1748" spans="2:7" x14ac:dyDescent="0.35">
      <c r="B1748" s="113"/>
      <c r="C1748" s="61"/>
      <c r="D1748" s="113"/>
      <c r="E1748" s="61"/>
      <c r="F1748" s="59"/>
      <c r="G1748" s="61"/>
    </row>
    <row r="1749" spans="2:7" x14ac:dyDescent="0.35">
      <c r="B1749" s="113"/>
      <c r="C1749" s="61"/>
      <c r="D1749" s="113"/>
      <c r="E1749" s="61"/>
      <c r="F1749" s="59"/>
      <c r="G1749" s="61"/>
    </row>
    <row r="1750" spans="2:7" x14ac:dyDescent="0.35">
      <c r="B1750" s="113"/>
      <c r="C1750" s="61"/>
      <c r="D1750" s="113"/>
      <c r="E1750" s="61"/>
      <c r="F1750" s="59"/>
      <c r="G1750" s="61"/>
    </row>
    <row r="1751" spans="2:7" x14ac:dyDescent="0.35">
      <c r="B1751" s="113"/>
      <c r="C1751" s="61"/>
      <c r="D1751" s="113"/>
      <c r="E1751" s="61"/>
      <c r="F1751" s="59"/>
      <c r="G1751" s="61"/>
    </row>
    <row r="1752" spans="2:7" x14ac:dyDescent="0.35">
      <c r="B1752" s="113"/>
      <c r="C1752" s="61"/>
      <c r="D1752" s="113"/>
      <c r="E1752" s="61"/>
      <c r="F1752" s="59"/>
      <c r="G1752" s="61"/>
    </row>
    <row r="1753" spans="2:7" x14ac:dyDescent="0.35">
      <c r="B1753" s="113"/>
      <c r="C1753" s="61"/>
      <c r="D1753" s="113"/>
      <c r="E1753" s="61"/>
      <c r="F1753" s="59"/>
      <c r="G1753" s="61"/>
    </row>
    <row r="1754" spans="2:7" x14ac:dyDescent="0.35">
      <c r="B1754" s="113"/>
      <c r="C1754" s="61"/>
      <c r="D1754" s="113"/>
      <c r="E1754" s="61"/>
      <c r="F1754" s="59"/>
      <c r="G1754" s="61"/>
    </row>
    <row r="1755" spans="2:7" x14ac:dyDescent="0.35">
      <c r="B1755" s="113"/>
      <c r="C1755" s="61"/>
      <c r="D1755" s="113"/>
      <c r="E1755" s="61"/>
      <c r="F1755" s="59"/>
      <c r="G1755" s="61"/>
    </row>
    <row r="1756" spans="2:7" x14ac:dyDescent="0.35">
      <c r="B1756" s="113"/>
      <c r="C1756" s="61"/>
      <c r="D1756" s="113"/>
      <c r="E1756" s="61"/>
      <c r="F1756" s="59"/>
      <c r="G1756" s="61"/>
    </row>
    <row r="1757" spans="2:7" x14ac:dyDescent="0.35">
      <c r="B1757" s="113"/>
      <c r="C1757" s="61"/>
      <c r="D1757" s="113"/>
      <c r="E1757" s="61"/>
      <c r="F1757" s="59"/>
      <c r="G1757" s="61"/>
    </row>
    <row r="1758" spans="2:7" x14ac:dyDescent="0.35">
      <c r="B1758" s="113"/>
      <c r="C1758" s="61"/>
      <c r="D1758" s="113"/>
      <c r="E1758" s="61"/>
      <c r="F1758" s="59"/>
      <c r="G1758" s="61"/>
    </row>
    <row r="1759" spans="2:7" x14ac:dyDescent="0.35">
      <c r="B1759" s="113"/>
      <c r="C1759" s="61"/>
      <c r="D1759" s="113"/>
      <c r="E1759" s="61"/>
      <c r="F1759" s="59"/>
      <c r="G1759" s="61"/>
    </row>
    <row r="1760" spans="2:7" x14ac:dyDescent="0.35">
      <c r="B1760" s="113"/>
      <c r="C1760" s="61"/>
      <c r="D1760" s="113"/>
      <c r="E1760" s="61"/>
      <c r="F1760" s="59"/>
      <c r="G1760" s="61"/>
    </row>
    <row r="1761" spans="2:7" x14ac:dyDescent="0.35">
      <c r="B1761" s="113"/>
      <c r="C1761" s="61"/>
      <c r="D1761" s="113"/>
      <c r="E1761" s="61"/>
      <c r="F1761" s="59"/>
      <c r="G1761" s="61"/>
    </row>
    <row r="1762" spans="2:7" x14ac:dyDescent="0.35">
      <c r="B1762" s="113"/>
      <c r="C1762" s="61"/>
      <c r="D1762" s="113"/>
      <c r="E1762" s="61"/>
      <c r="F1762" s="59"/>
      <c r="G1762" s="61"/>
    </row>
    <row r="1763" spans="2:7" x14ac:dyDescent="0.35">
      <c r="B1763" s="113"/>
      <c r="C1763" s="61"/>
      <c r="D1763" s="113"/>
      <c r="E1763" s="61"/>
      <c r="F1763" s="59"/>
      <c r="G1763" s="61"/>
    </row>
    <row r="1764" spans="2:7" x14ac:dyDescent="0.35">
      <c r="B1764" s="113"/>
      <c r="C1764" s="61"/>
      <c r="D1764" s="113"/>
      <c r="E1764" s="61"/>
      <c r="F1764" s="59"/>
      <c r="G1764" s="61"/>
    </row>
    <row r="1765" spans="2:7" x14ac:dyDescent="0.35">
      <c r="B1765" s="113"/>
      <c r="C1765" s="61"/>
      <c r="D1765" s="113"/>
      <c r="E1765" s="61"/>
      <c r="F1765" s="59"/>
      <c r="G1765" s="61"/>
    </row>
    <row r="1766" spans="2:7" x14ac:dyDescent="0.35">
      <c r="B1766" s="113"/>
      <c r="C1766" s="61"/>
      <c r="D1766" s="113"/>
      <c r="E1766" s="61"/>
      <c r="F1766" s="59"/>
      <c r="G1766" s="61"/>
    </row>
    <row r="1767" spans="2:7" x14ac:dyDescent="0.35">
      <c r="B1767" s="113"/>
      <c r="C1767" s="61"/>
      <c r="D1767" s="113"/>
      <c r="E1767" s="61"/>
      <c r="F1767" s="59"/>
      <c r="G1767" s="61"/>
    </row>
    <row r="1768" spans="2:7" x14ac:dyDescent="0.35">
      <c r="B1768" s="113"/>
      <c r="C1768" s="61"/>
      <c r="D1768" s="113"/>
      <c r="E1768" s="61"/>
      <c r="F1768" s="59"/>
      <c r="G1768" s="61"/>
    </row>
    <row r="1769" spans="2:7" x14ac:dyDescent="0.35">
      <c r="B1769" s="113"/>
      <c r="C1769" s="61"/>
      <c r="D1769" s="113"/>
      <c r="E1769" s="61"/>
      <c r="F1769" s="59"/>
      <c r="G1769" s="61"/>
    </row>
    <row r="1770" spans="2:7" x14ac:dyDescent="0.35">
      <c r="B1770" s="113"/>
      <c r="C1770" s="61"/>
      <c r="D1770" s="113"/>
      <c r="E1770" s="61"/>
      <c r="F1770" s="59"/>
      <c r="G1770" s="61"/>
    </row>
    <row r="1771" spans="2:7" x14ac:dyDescent="0.35">
      <c r="B1771" s="113"/>
      <c r="C1771" s="61"/>
      <c r="D1771" s="113"/>
      <c r="E1771" s="61"/>
      <c r="F1771" s="59"/>
      <c r="G1771" s="61"/>
    </row>
    <row r="1772" spans="2:7" x14ac:dyDescent="0.35">
      <c r="B1772" s="113"/>
      <c r="C1772" s="61"/>
      <c r="D1772" s="113"/>
      <c r="E1772" s="61"/>
      <c r="F1772" s="59"/>
      <c r="G1772" s="61"/>
    </row>
    <row r="1773" spans="2:7" x14ac:dyDescent="0.35">
      <c r="B1773" s="113"/>
      <c r="C1773" s="61"/>
      <c r="D1773" s="113"/>
      <c r="E1773" s="61"/>
      <c r="F1773" s="59"/>
      <c r="G1773" s="61"/>
    </row>
    <row r="1774" spans="2:7" x14ac:dyDescent="0.35">
      <c r="B1774" s="113"/>
      <c r="C1774" s="61"/>
      <c r="D1774" s="113"/>
      <c r="E1774" s="61"/>
      <c r="F1774" s="59"/>
      <c r="G1774" s="61"/>
    </row>
    <row r="1775" spans="2:7" x14ac:dyDescent="0.35">
      <c r="B1775" s="113"/>
      <c r="C1775" s="61"/>
      <c r="D1775" s="113"/>
      <c r="E1775" s="61"/>
      <c r="F1775" s="59"/>
      <c r="G1775" s="61"/>
    </row>
    <row r="1776" spans="2:7" x14ac:dyDescent="0.35">
      <c r="B1776" s="113"/>
      <c r="C1776" s="61"/>
      <c r="D1776" s="113"/>
      <c r="E1776" s="61"/>
      <c r="F1776" s="59"/>
      <c r="G1776" s="61"/>
    </row>
    <row r="1777" spans="2:7" x14ac:dyDescent="0.35">
      <c r="B1777" s="113"/>
      <c r="C1777" s="61"/>
      <c r="D1777" s="113"/>
      <c r="E1777" s="61"/>
      <c r="F1777" s="59"/>
      <c r="G1777" s="61"/>
    </row>
    <row r="1778" spans="2:7" x14ac:dyDescent="0.35">
      <c r="B1778" s="113"/>
      <c r="C1778" s="61"/>
      <c r="D1778" s="113"/>
      <c r="E1778" s="61"/>
      <c r="F1778" s="59"/>
      <c r="G1778" s="61"/>
    </row>
    <row r="1779" spans="2:7" x14ac:dyDescent="0.35">
      <c r="B1779" s="113"/>
      <c r="C1779" s="61"/>
      <c r="D1779" s="113"/>
      <c r="E1779" s="61"/>
      <c r="F1779" s="59"/>
      <c r="G1779" s="61"/>
    </row>
    <row r="1780" spans="2:7" x14ac:dyDescent="0.35">
      <c r="B1780" s="113"/>
      <c r="C1780" s="61"/>
      <c r="D1780" s="113"/>
      <c r="E1780" s="61"/>
      <c r="F1780" s="59"/>
      <c r="G1780" s="61"/>
    </row>
    <row r="1781" spans="2:7" x14ac:dyDescent="0.35">
      <c r="B1781" s="113"/>
      <c r="C1781" s="61"/>
      <c r="D1781" s="113"/>
      <c r="E1781" s="61"/>
      <c r="F1781" s="59"/>
      <c r="G1781" s="61"/>
    </row>
    <row r="1782" spans="2:7" x14ac:dyDescent="0.35">
      <c r="B1782" s="113"/>
      <c r="C1782" s="61"/>
      <c r="D1782" s="113"/>
      <c r="E1782" s="61"/>
      <c r="F1782" s="59"/>
      <c r="G1782" s="61"/>
    </row>
    <row r="1783" spans="2:7" x14ac:dyDescent="0.35">
      <c r="B1783" s="113"/>
      <c r="C1783" s="61"/>
      <c r="D1783" s="113"/>
      <c r="E1783" s="61"/>
      <c r="F1783" s="59"/>
      <c r="G1783" s="61"/>
    </row>
    <row r="1784" spans="2:7" x14ac:dyDescent="0.35">
      <c r="B1784" s="113"/>
      <c r="C1784" s="61"/>
      <c r="D1784" s="113"/>
      <c r="E1784" s="61"/>
      <c r="F1784" s="59"/>
      <c r="G1784" s="61"/>
    </row>
    <row r="1785" spans="2:7" x14ac:dyDescent="0.35">
      <c r="B1785" s="113"/>
      <c r="C1785" s="61"/>
      <c r="D1785" s="113"/>
      <c r="E1785" s="61"/>
      <c r="F1785" s="59"/>
      <c r="G1785" s="61"/>
    </row>
    <row r="1786" spans="2:7" x14ac:dyDescent="0.35">
      <c r="B1786" s="113"/>
      <c r="C1786" s="61"/>
      <c r="D1786" s="113"/>
      <c r="E1786" s="61"/>
      <c r="F1786" s="59"/>
      <c r="G1786" s="61"/>
    </row>
    <row r="1787" spans="2:7" x14ac:dyDescent="0.35">
      <c r="B1787" s="113"/>
      <c r="C1787" s="61"/>
      <c r="D1787" s="113"/>
      <c r="E1787" s="61"/>
      <c r="F1787" s="59"/>
      <c r="G1787" s="61"/>
    </row>
    <row r="1788" spans="2:7" x14ac:dyDescent="0.35">
      <c r="B1788" s="113"/>
      <c r="C1788" s="61"/>
      <c r="D1788" s="113"/>
      <c r="E1788" s="61"/>
      <c r="F1788" s="59"/>
      <c r="G1788" s="61"/>
    </row>
    <row r="1789" spans="2:7" x14ac:dyDescent="0.35">
      <c r="B1789" s="113"/>
      <c r="C1789" s="61"/>
      <c r="D1789" s="113"/>
      <c r="E1789" s="61"/>
      <c r="F1789" s="59"/>
      <c r="G1789" s="61"/>
    </row>
    <row r="1790" spans="2:7" x14ac:dyDescent="0.35">
      <c r="B1790" s="113"/>
      <c r="C1790" s="61"/>
      <c r="D1790" s="113"/>
      <c r="E1790" s="61"/>
      <c r="F1790" s="59"/>
      <c r="G1790" s="61"/>
    </row>
    <row r="1791" spans="2:7" x14ac:dyDescent="0.35">
      <c r="B1791" s="113"/>
      <c r="C1791" s="61"/>
      <c r="D1791" s="113"/>
      <c r="E1791" s="61"/>
      <c r="F1791" s="59"/>
      <c r="G1791" s="61"/>
    </row>
    <row r="1792" spans="2:7" x14ac:dyDescent="0.35">
      <c r="B1792" s="113"/>
      <c r="C1792" s="61"/>
      <c r="D1792" s="113"/>
      <c r="E1792" s="61"/>
      <c r="F1792" s="59"/>
      <c r="G1792" s="61"/>
    </row>
    <row r="1793" spans="2:7" x14ac:dyDescent="0.35">
      <c r="B1793" s="113"/>
      <c r="C1793" s="61"/>
      <c r="D1793" s="113"/>
      <c r="E1793" s="61"/>
      <c r="F1793" s="59"/>
      <c r="G1793" s="61"/>
    </row>
    <row r="1794" spans="2:7" x14ac:dyDescent="0.35">
      <c r="B1794" s="113"/>
      <c r="C1794" s="61"/>
      <c r="D1794" s="113"/>
      <c r="E1794" s="61"/>
      <c r="F1794" s="59"/>
      <c r="G1794" s="61"/>
    </row>
    <row r="1795" spans="2:7" x14ac:dyDescent="0.35">
      <c r="B1795" s="113"/>
      <c r="C1795" s="61"/>
      <c r="D1795" s="113"/>
      <c r="E1795" s="61"/>
      <c r="F1795" s="59"/>
      <c r="G1795" s="61"/>
    </row>
    <row r="1796" spans="2:7" x14ac:dyDescent="0.35">
      <c r="B1796" s="113"/>
      <c r="C1796" s="61"/>
      <c r="D1796" s="113"/>
      <c r="E1796" s="61"/>
      <c r="F1796" s="59"/>
      <c r="G1796" s="61"/>
    </row>
    <row r="1797" spans="2:7" x14ac:dyDescent="0.35">
      <c r="B1797" s="113"/>
      <c r="C1797" s="61"/>
      <c r="D1797" s="113"/>
      <c r="E1797" s="61"/>
      <c r="F1797" s="59"/>
      <c r="G1797" s="61"/>
    </row>
    <row r="1798" spans="2:7" x14ac:dyDescent="0.35">
      <c r="B1798" s="113"/>
      <c r="C1798" s="61"/>
      <c r="D1798" s="113"/>
      <c r="E1798" s="61"/>
      <c r="F1798" s="59"/>
      <c r="G1798" s="61"/>
    </row>
    <row r="1799" spans="2:7" x14ac:dyDescent="0.35">
      <c r="B1799" s="113"/>
      <c r="C1799" s="61"/>
      <c r="D1799" s="113"/>
      <c r="E1799" s="61"/>
      <c r="F1799" s="59"/>
      <c r="G1799" s="61"/>
    </row>
    <row r="1800" spans="2:7" x14ac:dyDescent="0.35">
      <c r="B1800" s="113"/>
      <c r="C1800" s="61"/>
      <c r="D1800" s="113"/>
      <c r="E1800" s="61"/>
      <c r="F1800" s="59"/>
      <c r="G1800" s="61"/>
    </row>
    <row r="1801" spans="2:7" x14ac:dyDescent="0.35">
      <c r="B1801" s="113"/>
      <c r="C1801" s="61"/>
      <c r="D1801" s="113"/>
      <c r="E1801" s="61"/>
      <c r="F1801" s="59"/>
      <c r="G1801" s="61"/>
    </row>
    <row r="1802" spans="2:7" x14ac:dyDescent="0.35">
      <c r="B1802" s="113"/>
      <c r="C1802" s="61"/>
      <c r="D1802" s="113"/>
      <c r="E1802" s="61"/>
      <c r="F1802" s="59"/>
      <c r="G1802" s="61"/>
    </row>
    <row r="1803" spans="2:7" x14ac:dyDescent="0.35">
      <c r="B1803" s="113"/>
      <c r="C1803" s="61"/>
      <c r="D1803" s="113"/>
      <c r="E1803" s="61"/>
      <c r="F1803" s="59"/>
      <c r="G1803" s="61"/>
    </row>
    <row r="1804" spans="2:7" x14ac:dyDescent="0.35">
      <c r="B1804" s="113"/>
      <c r="C1804" s="61"/>
      <c r="D1804" s="113"/>
      <c r="E1804" s="61"/>
      <c r="F1804" s="59"/>
      <c r="G1804" s="61"/>
    </row>
    <row r="1805" spans="2:7" x14ac:dyDescent="0.35">
      <c r="B1805" s="113"/>
      <c r="C1805" s="61"/>
      <c r="D1805" s="113"/>
      <c r="E1805" s="61"/>
      <c r="F1805" s="59"/>
      <c r="G1805" s="61"/>
    </row>
    <row r="1806" spans="2:7" x14ac:dyDescent="0.35">
      <c r="B1806" s="113"/>
      <c r="C1806" s="61"/>
      <c r="D1806" s="113"/>
      <c r="E1806" s="61"/>
      <c r="F1806" s="59"/>
      <c r="G1806" s="61"/>
    </row>
    <row r="1807" spans="2:7" x14ac:dyDescent="0.35">
      <c r="B1807" s="113"/>
      <c r="C1807" s="61"/>
      <c r="D1807" s="113"/>
      <c r="E1807" s="61"/>
      <c r="F1807" s="59"/>
      <c r="G1807" s="61"/>
    </row>
    <row r="1808" spans="2:7" x14ac:dyDescent="0.35">
      <c r="B1808" s="113"/>
      <c r="C1808" s="61"/>
      <c r="D1808" s="113"/>
      <c r="E1808" s="61"/>
      <c r="F1808" s="59"/>
      <c r="G1808" s="61"/>
    </row>
    <row r="1809" spans="2:7" x14ac:dyDescent="0.35">
      <c r="B1809" s="113"/>
      <c r="C1809" s="61"/>
      <c r="D1809" s="113"/>
      <c r="E1809" s="61"/>
      <c r="F1809" s="59"/>
      <c r="G1809" s="61"/>
    </row>
    <row r="1810" spans="2:7" x14ac:dyDescent="0.35">
      <c r="B1810" s="113"/>
      <c r="C1810" s="61"/>
      <c r="D1810" s="113"/>
      <c r="E1810" s="61"/>
      <c r="F1810" s="59"/>
      <c r="G1810" s="61"/>
    </row>
    <row r="1811" spans="2:7" x14ac:dyDescent="0.35">
      <c r="B1811" s="113"/>
      <c r="C1811" s="61"/>
      <c r="D1811" s="113"/>
      <c r="E1811" s="61"/>
      <c r="F1811" s="59"/>
      <c r="G1811" s="61"/>
    </row>
    <row r="1812" spans="2:7" x14ac:dyDescent="0.35">
      <c r="B1812" s="113"/>
      <c r="C1812" s="61"/>
      <c r="D1812" s="113"/>
      <c r="E1812" s="61"/>
      <c r="F1812" s="59"/>
      <c r="G1812" s="61"/>
    </row>
    <row r="1813" spans="2:7" x14ac:dyDescent="0.35">
      <c r="B1813" s="113"/>
      <c r="C1813" s="61"/>
      <c r="D1813" s="113"/>
      <c r="E1813" s="61"/>
      <c r="F1813" s="59"/>
      <c r="G1813" s="61"/>
    </row>
    <row r="1814" spans="2:7" x14ac:dyDescent="0.35">
      <c r="B1814" s="113"/>
      <c r="C1814" s="61"/>
      <c r="D1814" s="113"/>
      <c r="E1814" s="61"/>
      <c r="F1814" s="59"/>
      <c r="G1814" s="61"/>
    </row>
    <row r="1815" spans="2:7" x14ac:dyDescent="0.35">
      <c r="B1815" s="113"/>
      <c r="C1815" s="61"/>
      <c r="D1815" s="113"/>
      <c r="E1815" s="61"/>
      <c r="F1815" s="59"/>
      <c r="G1815" s="61"/>
    </row>
    <row r="1816" spans="2:7" x14ac:dyDescent="0.35">
      <c r="B1816" s="113"/>
      <c r="C1816" s="61"/>
      <c r="D1816" s="113"/>
      <c r="E1816" s="61"/>
      <c r="F1816" s="59"/>
      <c r="G1816" s="61"/>
    </row>
    <row r="1817" spans="2:7" x14ac:dyDescent="0.35">
      <c r="B1817" s="113"/>
      <c r="C1817" s="61"/>
      <c r="D1817" s="113"/>
      <c r="E1817" s="61"/>
      <c r="F1817" s="59"/>
      <c r="G1817" s="61"/>
    </row>
    <row r="1818" spans="2:7" x14ac:dyDescent="0.35">
      <c r="B1818" s="113"/>
      <c r="C1818" s="61"/>
      <c r="D1818" s="113"/>
      <c r="E1818" s="61"/>
      <c r="F1818" s="59"/>
      <c r="G1818" s="61"/>
    </row>
    <row r="1819" spans="2:7" x14ac:dyDescent="0.35">
      <c r="B1819" s="113"/>
      <c r="C1819" s="61"/>
      <c r="D1819" s="113"/>
      <c r="E1819" s="61"/>
      <c r="F1819" s="59"/>
      <c r="G1819" s="61"/>
    </row>
    <row r="1820" spans="2:7" x14ac:dyDescent="0.35">
      <c r="B1820" s="113"/>
      <c r="C1820" s="61"/>
      <c r="D1820" s="113"/>
      <c r="E1820" s="61"/>
      <c r="F1820" s="59"/>
      <c r="G1820" s="61"/>
    </row>
    <row r="1821" spans="2:7" x14ac:dyDescent="0.35">
      <c r="B1821" s="113"/>
      <c r="C1821" s="61"/>
      <c r="D1821" s="113"/>
      <c r="E1821" s="61"/>
      <c r="F1821" s="59"/>
      <c r="G1821" s="61"/>
    </row>
    <row r="1822" spans="2:7" x14ac:dyDescent="0.35">
      <c r="B1822" s="113"/>
      <c r="C1822" s="61"/>
      <c r="D1822" s="113"/>
      <c r="E1822" s="61"/>
      <c r="F1822" s="59"/>
      <c r="G1822" s="61"/>
    </row>
    <row r="1823" spans="2:7" x14ac:dyDescent="0.35">
      <c r="B1823" s="113"/>
      <c r="C1823" s="61"/>
      <c r="D1823" s="113"/>
      <c r="E1823" s="61"/>
      <c r="F1823" s="59"/>
      <c r="G1823" s="61"/>
    </row>
    <row r="1824" spans="2:7" x14ac:dyDescent="0.35">
      <c r="B1824" s="113"/>
      <c r="C1824" s="61"/>
      <c r="D1824" s="113"/>
      <c r="E1824" s="61"/>
      <c r="F1824" s="59"/>
      <c r="G1824" s="61"/>
    </row>
    <row r="1825" spans="2:7" x14ac:dyDescent="0.35">
      <c r="B1825" s="113"/>
      <c r="C1825" s="61"/>
      <c r="D1825" s="113"/>
      <c r="E1825" s="61"/>
      <c r="F1825" s="59"/>
      <c r="G1825" s="61"/>
    </row>
    <row r="1826" spans="2:7" x14ac:dyDescent="0.35">
      <c r="B1826" s="113"/>
      <c r="C1826" s="61"/>
      <c r="D1826" s="113"/>
      <c r="E1826" s="61"/>
      <c r="F1826" s="59"/>
      <c r="G1826" s="61"/>
    </row>
    <row r="1827" spans="2:7" x14ac:dyDescent="0.35">
      <c r="B1827" s="113"/>
      <c r="C1827" s="61"/>
      <c r="D1827" s="113"/>
      <c r="E1827" s="61"/>
      <c r="F1827" s="59"/>
      <c r="G1827" s="61"/>
    </row>
    <row r="1828" spans="2:7" x14ac:dyDescent="0.35">
      <c r="B1828" s="113"/>
      <c r="C1828" s="61"/>
      <c r="D1828" s="113"/>
      <c r="E1828" s="61"/>
      <c r="F1828" s="59"/>
      <c r="G1828" s="61"/>
    </row>
    <row r="1829" spans="2:7" x14ac:dyDescent="0.35">
      <c r="B1829" s="113"/>
      <c r="C1829" s="61"/>
      <c r="D1829" s="113"/>
      <c r="E1829" s="61"/>
      <c r="F1829" s="59"/>
      <c r="G1829" s="61"/>
    </row>
    <row r="1830" spans="2:7" x14ac:dyDescent="0.35">
      <c r="B1830" s="113"/>
      <c r="C1830" s="61"/>
      <c r="D1830" s="113"/>
      <c r="E1830" s="61"/>
      <c r="F1830" s="59"/>
      <c r="G1830" s="61"/>
    </row>
    <row r="1831" spans="2:7" x14ac:dyDescent="0.35">
      <c r="B1831" s="113"/>
      <c r="C1831" s="61"/>
      <c r="D1831" s="113"/>
      <c r="E1831" s="61"/>
      <c r="F1831" s="59"/>
      <c r="G1831" s="61"/>
    </row>
    <row r="1832" spans="2:7" x14ac:dyDescent="0.35">
      <c r="B1832" s="113"/>
      <c r="C1832" s="61"/>
      <c r="D1832" s="113"/>
      <c r="E1832" s="61"/>
      <c r="F1832" s="59"/>
      <c r="G1832" s="61"/>
    </row>
    <row r="1833" spans="2:7" x14ac:dyDescent="0.35">
      <c r="B1833" s="113"/>
      <c r="C1833" s="61"/>
      <c r="D1833" s="113"/>
      <c r="E1833" s="61"/>
      <c r="F1833" s="59"/>
      <c r="G1833" s="61"/>
    </row>
    <row r="1834" spans="2:7" x14ac:dyDescent="0.35">
      <c r="B1834" s="113"/>
      <c r="C1834" s="61"/>
      <c r="D1834" s="113"/>
      <c r="E1834" s="61"/>
      <c r="F1834" s="59"/>
      <c r="G1834" s="61"/>
    </row>
    <row r="1835" spans="2:7" x14ac:dyDescent="0.35">
      <c r="B1835" s="113"/>
      <c r="C1835" s="61"/>
      <c r="D1835" s="113"/>
      <c r="E1835" s="61"/>
      <c r="F1835" s="59"/>
      <c r="G1835" s="61"/>
    </row>
    <row r="1836" spans="2:7" x14ac:dyDescent="0.35">
      <c r="B1836" s="113"/>
      <c r="C1836" s="61"/>
      <c r="D1836" s="113"/>
      <c r="E1836" s="61"/>
      <c r="F1836" s="59"/>
      <c r="G1836" s="61"/>
    </row>
    <row r="1837" spans="2:7" x14ac:dyDescent="0.35">
      <c r="B1837" s="113"/>
      <c r="C1837" s="61"/>
      <c r="D1837" s="113"/>
      <c r="E1837" s="61"/>
      <c r="F1837" s="59"/>
      <c r="G1837" s="61"/>
    </row>
    <row r="1838" spans="2:7" x14ac:dyDescent="0.35">
      <c r="B1838" s="113"/>
      <c r="C1838" s="61"/>
      <c r="D1838" s="113"/>
      <c r="E1838" s="61"/>
      <c r="F1838" s="59"/>
      <c r="G1838" s="61"/>
    </row>
    <row r="1839" spans="2:7" x14ac:dyDescent="0.35">
      <c r="B1839" s="113"/>
      <c r="C1839" s="61"/>
      <c r="D1839" s="113"/>
      <c r="E1839" s="61"/>
      <c r="F1839" s="59"/>
      <c r="G1839" s="61"/>
    </row>
    <row r="1840" spans="2:7" x14ac:dyDescent="0.35">
      <c r="B1840" s="113"/>
      <c r="C1840" s="61"/>
      <c r="D1840" s="113"/>
      <c r="E1840" s="61"/>
      <c r="F1840" s="59"/>
      <c r="G1840" s="61"/>
    </row>
    <row r="1841" spans="2:7" x14ac:dyDescent="0.35">
      <c r="B1841" s="113"/>
      <c r="C1841" s="61"/>
      <c r="D1841" s="113"/>
      <c r="E1841" s="61"/>
      <c r="F1841" s="59"/>
      <c r="G1841" s="61"/>
    </row>
    <row r="1842" spans="2:7" x14ac:dyDescent="0.35">
      <c r="B1842" s="113"/>
      <c r="C1842" s="61"/>
      <c r="D1842" s="113"/>
      <c r="E1842" s="61"/>
      <c r="F1842" s="59"/>
      <c r="G1842" s="61"/>
    </row>
    <row r="1843" spans="2:7" x14ac:dyDescent="0.35">
      <c r="B1843" s="113"/>
      <c r="C1843" s="61"/>
      <c r="D1843" s="113"/>
      <c r="E1843" s="61"/>
      <c r="F1843" s="59"/>
      <c r="G1843" s="61"/>
    </row>
    <row r="1844" spans="2:7" x14ac:dyDescent="0.35">
      <c r="B1844" s="113"/>
      <c r="C1844" s="61"/>
      <c r="D1844" s="113"/>
      <c r="E1844" s="61"/>
      <c r="F1844" s="59"/>
      <c r="G1844" s="61"/>
    </row>
    <row r="1845" spans="2:7" x14ac:dyDescent="0.35">
      <c r="B1845" s="113"/>
      <c r="C1845" s="61"/>
      <c r="D1845" s="113"/>
      <c r="E1845" s="61"/>
      <c r="F1845" s="59"/>
      <c r="G1845" s="61"/>
    </row>
    <row r="1846" spans="2:7" x14ac:dyDescent="0.35">
      <c r="B1846" s="113"/>
      <c r="C1846" s="61"/>
      <c r="D1846" s="113"/>
      <c r="E1846" s="61"/>
      <c r="F1846" s="59"/>
      <c r="G1846" s="61"/>
    </row>
    <row r="1847" spans="2:7" x14ac:dyDescent="0.35">
      <c r="B1847" s="113"/>
      <c r="C1847" s="61"/>
      <c r="D1847" s="113"/>
      <c r="E1847" s="61"/>
      <c r="F1847" s="59"/>
      <c r="G1847" s="61"/>
    </row>
    <row r="1848" spans="2:7" x14ac:dyDescent="0.35">
      <c r="B1848" s="113"/>
      <c r="C1848" s="61"/>
      <c r="D1848" s="113"/>
      <c r="E1848" s="61"/>
      <c r="F1848" s="59"/>
      <c r="G1848" s="61"/>
    </row>
    <row r="1849" spans="2:7" x14ac:dyDescent="0.35">
      <c r="B1849" s="113"/>
      <c r="C1849" s="61"/>
      <c r="D1849" s="113"/>
      <c r="E1849" s="61"/>
      <c r="F1849" s="59"/>
      <c r="G1849" s="61"/>
    </row>
    <row r="1850" spans="2:7" x14ac:dyDescent="0.35">
      <c r="B1850" s="113"/>
      <c r="C1850" s="61"/>
      <c r="D1850" s="113"/>
      <c r="E1850" s="61"/>
      <c r="F1850" s="59"/>
      <c r="G1850" s="61"/>
    </row>
    <row r="1851" spans="2:7" x14ac:dyDescent="0.35">
      <c r="B1851" s="113"/>
      <c r="C1851" s="61"/>
      <c r="D1851" s="113"/>
      <c r="E1851" s="61"/>
      <c r="F1851" s="59"/>
      <c r="G1851" s="61"/>
    </row>
    <row r="1852" spans="2:7" x14ac:dyDescent="0.35">
      <c r="B1852" s="113"/>
      <c r="C1852" s="61"/>
      <c r="D1852" s="113"/>
      <c r="E1852" s="61"/>
      <c r="F1852" s="59"/>
      <c r="G1852" s="61"/>
    </row>
    <row r="1853" spans="2:7" x14ac:dyDescent="0.35">
      <c r="B1853" s="113"/>
      <c r="C1853" s="61"/>
      <c r="D1853" s="113"/>
      <c r="E1853" s="61"/>
      <c r="F1853" s="59"/>
      <c r="G1853" s="61"/>
    </row>
    <row r="1854" spans="2:7" x14ac:dyDescent="0.35">
      <c r="B1854" s="113"/>
      <c r="C1854" s="61"/>
      <c r="D1854" s="113"/>
      <c r="E1854" s="61"/>
      <c r="F1854" s="59"/>
      <c r="G1854" s="61"/>
    </row>
    <row r="1855" spans="2:7" x14ac:dyDescent="0.35">
      <c r="B1855" s="113"/>
      <c r="C1855" s="61"/>
      <c r="D1855" s="113"/>
      <c r="E1855" s="61"/>
      <c r="F1855" s="59"/>
      <c r="G1855" s="61"/>
    </row>
    <row r="1856" spans="2:7" x14ac:dyDescent="0.35">
      <c r="B1856" s="113"/>
      <c r="C1856" s="61"/>
      <c r="D1856" s="113"/>
      <c r="E1856" s="61"/>
      <c r="F1856" s="59"/>
      <c r="G1856" s="61"/>
    </row>
    <row r="1857" spans="2:7" x14ac:dyDescent="0.35">
      <c r="B1857" s="113"/>
      <c r="C1857" s="61"/>
      <c r="D1857" s="113"/>
      <c r="E1857" s="61"/>
      <c r="F1857" s="59"/>
      <c r="G1857" s="61"/>
    </row>
    <row r="1858" spans="2:7" x14ac:dyDescent="0.35">
      <c r="B1858" s="113"/>
      <c r="C1858" s="61"/>
      <c r="D1858" s="113"/>
      <c r="E1858" s="61"/>
      <c r="F1858" s="59"/>
      <c r="G1858" s="61"/>
    </row>
    <row r="1859" spans="2:7" x14ac:dyDescent="0.35">
      <c r="B1859" s="113"/>
      <c r="C1859" s="61"/>
      <c r="D1859" s="113"/>
      <c r="E1859" s="61"/>
      <c r="F1859" s="59"/>
      <c r="G1859" s="61"/>
    </row>
    <row r="1860" spans="2:7" x14ac:dyDescent="0.35">
      <c r="B1860" s="113"/>
      <c r="C1860" s="61"/>
      <c r="D1860" s="113"/>
      <c r="E1860" s="61"/>
      <c r="F1860" s="59"/>
      <c r="G1860" s="61"/>
    </row>
    <row r="1861" spans="2:7" x14ac:dyDescent="0.35">
      <c r="B1861" s="113"/>
      <c r="C1861" s="61"/>
      <c r="D1861" s="113"/>
      <c r="E1861" s="61"/>
      <c r="F1861" s="59"/>
      <c r="G1861" s="61"/>
    </row>
    <row r="1862" spans="2:7" x14ac:dyDescent="0.35">
      <c r="B1862" s="113"/>
      <c r="C1862" s="61"/>
      <c r="D1862" s="113"/>
      <c r="E1862" s="61"/>
      <c r="F1862" s="59"/>
      <c r="G1862" s="61"/>
    </row>
    <row r="1863" spans="2:7" x14ac:dyDescent="0.35">
      <c r="B1863" s="113"/>
      <c r="C1863" s="61"/>
      <c r="D1863" s="113"/>
      <c r="E1863" s="61"/>
      <c r="F1863" s="59"/>
      <c r="G1863" s="61"/>
    </row>
    <row r="1864" spans="2:7" x14ac:dyDescent="0.35">
      <c r="B1864" s="113"/>
      <c r="C1864" s="61"/>
      <c r="D1864" s="113"/>
      <c r="E1864" s="61"/>
      <c r="F1864" s="59"/>
      <c r="G1864" s="61"/>
    </row>
    <row r="1865" spans="2:7" x14ac:dyDescent="0.35">
      <c r="B1865" s="113"/>
      <c r="C1865" s="61"/>
      <c r="D1865" s="113"/>
      <c r="E1865" s="61"/>
      <c r="F1865" s="59"/>
      <c r="G1865" s="61"/>
    </row>
    <row r="1866" spans="2:7" x14ac:dyDescent="0.35">
      <c r="B1866" s="113"/>
      <c r="C1866" s="61"/>
      <c r="D1866" s="113"/>
      <c r="E1866" s="61"/>
      <c r="F1866" s="59"/>
      <c r="G1866" s="61"/>
    </row>
    <row r="1867" spans="2:7" x14ac:dyDescent="0.35">
      <c r="B1867" s="113"/>
      <c r="C1867" s="61"/>
      <c r="D1867" s="113"/>
      <c r="E1867" s="61"/>
      <c r="F1867" s="59"/>
      <c r="G1867" s="61"/>
    </row>
    <row r="1868" spans="2:7" x14ac:dyDescent="0.35">
      <c r="B1868" s="113"/>
      <c r="C1868" s="61"/>
      <c r="D1868" s="113"/>
      <c r="E1868" s="61"/>
      <c r="F1868" s="59"/>
      <c r="G1868" s="61"/>
    </row>
    <row r="1869" spans="2:7" x14ac:dyDescent="0.35">
      <c r="B1869" s="113"/>
      <c r="C1869" s="61"/>
      <c r="D1869" s="113"/>
      <c r="E1869" s="61"/>
      <c r="F1869" s="59"/>
      <c r="G1869" s="61"/>
    </row>
    <row r="1870" spans="2:7" x14ac:dyDescent="0.35">
      <c r="B1870" s="113"/>
      <c r="C1870" s="61"/>
      <c r="D1870" s="113"/>
      <c r="E1870" s="61"/>
      <c r="F1870" s="59"/>
      <c r="G1870" s="61"/>
    </row>
    <row r="1871" spans="2:7" x14ac:dyDescent="0.35">
      <c r="B1871" s="113"/>
      <c r="C1871" s="61"/>
      <c r="D1871" s="113"/>
      <c r="E1871" s="61"/>
      <c r="F1871" s="59"/>
      <c r="G1871" s="61"/>
    </row>
    <row r="1872" spans="2:7" x14ac:dyDescent="0.35">
      <c r="B1872" s="113"/>
      <c r="C1872" s="61"/>
      <c r="D1872" s="113"/>
      <c r="E1872" s="61"/>
      <c r="F1872" s="59"/>
      <c r="G1872" s="61"/>
    </row>
    <row r="1873" spans="2:7" x14ac:dyDescent="0.35">
      <c r="B1873" s="113"/>
      <c r="C1873" s="61"/>
      <c r="D1873" s="113"/>
      <c r="E1873" s="61"/>
      <c r="F1873" s="59"/>
      <c r="G1873" s="61"/>
    </row>
    <row r="1874" spans="2:7" x14ac:dyDescent="0.35">
      <c r="B1874" s="113"/>
      <c r="C1874" s="61"/>
      <c r="D1874" s="113"/>
      <c r="E1874" s="61"/>
      <c r="F1874" s="59"/>
      <c r="G1874" s="61"/>
    </row>
    <row r="1875" spans="2:7" x14ac:dyDescent="0.35">
      <c r="B1875" s="113"/>
      <c r="C1875" s="61"/>
      <c r="D1875" s="113"/>
      <c r="E1875" s="61"/>
      <c r="F1875" s="59"/>
      <c r="G1875" s="61"/>
    </row>
    <row r="1876" spans="2:7" x14ac:dyDescent="0.35">
      <c r="B1876" s="113"/>
      <c r="C1876" s="61"/>
      <c r="D1876" s="113"/>
      <c r="E1876" s="61"/>
      <c r="F1876" s="59"/>
      <c r="G1876" s="61"/>
    </row>
    <row r="1877" spans="2:7" x14ac:dyDescent="0.35">
      <c r="B1877" s="113"/>
      <c r="C1877" s="61"/>
      <c r="D1877" s="113"/>
      <c r="E1877" s="61"/>
      <c r="F1877" s="59"/>
      <c r="G1877" s="61"/>
    </row>
    <row r="1878" spans="2:7" x14ac:dyDescent="0.35">
      <c r="B1878" s="113"/>
      <c r="C1878" s="61"/>
      <c r="D1878" s="113"/>
      <c r="E1878" s="61"/>
      <c r="F1878" s="59"/>
      <c r="G1878" s="61"/>
    </row>
    <row r="1879" spans="2:7" x14ac:dyDescent="0.35">
      <c r="B1879" s="113"/>
      <c r="C1879" s="61"/>
      <c r="D1879" s="113"/>
      <c r="E1879" s="61"/>
      <c r="F1879" s="59"/>
      <c r="G1879" s="61"/>
    </row>
    <row r="1880" spans="2:7" x14ac:dyDescent="0.35">
      <c r="B1880" s="113"/>
      <c r="C1880" s="61"/>
      <c r="D1880" s="113"/>
      <c r="E1880" s="61"/>
      <c r="F1880" s="59"/>
      <c r="G1880" s="61"/>
    </row>
    <row r="1881" spans="2:7" x14ac:dyDescent="0.35">
      <c r="B1881" s="113"/>
      <c r="C1881" s="61"/>
      <c r="D1881" s="113"/>
      <c r="E1881" s="61"/>
      <c r="F1881" s="59"/>
      <c r="G1881" s="61"/>
    </row>
    <row r="1882" spans="2:7" x14ac:dyDescent="0.35">
      <c r="B1882" s="113"/>
      <c r="C1882" s="61"/>
      <c r="D1882" s="113"/>
      <c r="E1882" s="61"/>
      <c r="F1882" s="59"/>
      <c r="G1882" s="61"/>
    </row>
    <row r="1883" spans="2:7" x14ac:dyDescent="0.35">
      <c r="B1883" s="113"/>
      <c r="C1883" s="61"/>
      <c r="D1883" s="113"/>
      <c r="E1883" s="61"/>
      <c r="F1883" s="59"/>
      <c r="G1883" s="61"/>
    </row>
    <row r="1884" spans="2:7" x14ac:dyDescent="0.35">
      <c r="B1884" s="113"/>
      <c r="C1884" s="61"/>
      <c r="D1884" s="113"/>
      <c r="E1884" s="61"/>
      <c r="F1884" s="59"/>
      <c r="G1884" s="61"/>
    </row>
    <row r="1885" spans="2:7" x14ac:dyDescent="0.35">
      <c r="B1885" s="113"/>
      <c r="C1885" s="61"/>
      <c r="D1885" s="113"/>
      <c r="E1885" s="61"/>
      <c r="F1885" s="59"/>
      <c r="G1885" s="61"/>
    </row>
    <row r="1886" spans="2:7" x14ac:dyDescent="0.35">
      <c r="B1886" s="113"/>
      <c r="C1886" s="61"/>
      <c r="D1886" s="113"/>
      <c r="E1886" s="61"/>
      <c r="F1886" s="59"/>
      <c r="G1886" s="61"/>
    </row>
    <row r="1887" spans="2:7" x14ac:dyDescent="0.35">
      <c r="B1887" s="113"/>
      <c r="C1887" s="61"/>
      <c r="D1887" s="113"/>
      <c r="E1887" s="61"/>
      <c r="F1887" s="59"/>
      <c r="G1887" s="61"/>
    </row>
    <row r="1888" spans="2:7" x14ac:dyDescent="0.35">
      <c r="B1888" s="113"/>
      <c r="C1888" s="61"/>
      <c r="D1888" s="113"/>
      <c r="E1888" s="61"/>
      <c r="F1888" s="59"/>
      <c r="G1888" s="61"/>
    </row>
    <row r="1889" spans="2:7" x14ac:dyDescent="0.35">
      <c r="B1889" s="113"/>
      <c r="C1889" s="61"/>
      <c r="D1889" s="113"/>
      <c r="E1889" s="61"/>
      <c r="F1889" s="59"/>
      <c r="G1889" s="61"/>
    </row>
    <row r="1890" spans="2:7" x14ac:dyDescent="0.35">
      <c r="B1890" s="113"/>
      <c r="C1890" s="61"/>
      <c r="D1890" s="113"/>
      <c r="E1890" s="61"/>
      <c r="F1890" s="59"/>
      <c r="G1890" s="61"/>
    </row>
    <row r="1891" spans="2:7" x14ac:dyDescent="0.35">
      <c r="B1891" s="113"/>
      <c r="C1891" s="61"/>
      <c r="D1891" s="113"/>
      <c r="E1891" s="61"/>
      <c r="F1891" s="59"/>
      <c r="G1891" s="61"/>
    </row>
    <row r="1892" spans="2:7" x14ac:dyDescent="0.35">
      <c r="B1892" s="113"/>
      <c r="C1892" s="61"/>
      <c r="D1892" s="113"/>
      <c r="E1892" s="61"/>
      <c r="F1892" s="59"/>
      <c r="G1892" s="61"/>
    </row>
    <row r="1893" spans="2:7" x14ac:dyDescent="0.35">
      <c r="B1893" s="113"/>
      <c r="C1893" s="61"/>
      <c r="D1893" s="113"/>
      <c r="E1893" s="61"/>
      <c r="F1893" s="59"/>
      <c r="G1893" s="61"/>
    </row>
    <row r="1894" spans="2:7" x14ac:dyDescent="0.35">
      <c r="B1894" s="113"/>
      <c r="C1894" s="61"/>
      <c r="D1894" s="113"/>
      <c r="E1894" s="61"/>
      <c r="F1894" s="59"/>
      <c r="G1894" s="61"/>
    </row>
    <row r="1895" spans="2:7" x14ac:dyDescent="0.35">
      <c r="B1895" s="113"/>
      <c r="C1895" s="61"/>
      <c r="D1895" s="113"/>
      <c r="E1895" s="61"/>
      <c r="F1895" s="59"/>
      <c r="G1895" s="61"/>
    </row>
    <row r="1896" spans="2:7" x14ac:dyDescent="0.35">
      <c r="B1896" s="113"/>
      <c r="C1896" s="61"/>
      <c r="D1896" s="113"/>
      <c r="E1896" s="61"/>
      <c r="F1896" s="59"/>
      <c r="G1896" s="61"/>
    </row>
    <row r="1897" spans="2:7" x14ac:dyDescent="0.35">
      <c r="B1897" s="113"/>
      <c r="C1897" s="61"/>
      <c r="D1897" s="113"/>
      <c r="E1897" s="61"/>
      <c r="F1897" s="59"/>
      <c r="G1897" s="61"/>
    </row>
    <row r="1898" spans="2:7" x14ac:dyDescent="0.35">
      <c r="B1898" s="113"/>
      <c r="C1898" s="61"/>
      <c r="D1898" s="113"/>
      <c r="E1898" s="61"/>
      <c r="F1898" s="59"/>
      <c r="G1898" s="61"/>
    </row>
    <row r="1899" spans="2:7" x14ac:dyDescent="0.35">
      <c r="B1899" s="113"/>
      <c r="C1899" s="61"/>
      <c r="D1899" s="113"/>
      <c r="E1899" s="61"/>
      <c r="F1899" s="59"/>
      <c r="G1899" s="61"/>
    </row>
    <row r="1900" spans="2:7" x14ac:dyDescent="0.35">
      <c r="B1900" s="113"/>
      <c r="C1900" s="61"/>
      <c r="D1900" s="113"/>
      <c r="E1900" s="61"/>
      <c r="F1900" s="59"/>
      <c r="G1900" s="61"/>
    </row>
    <row r="1901" spans="2:7" x14ac:dyDescent="0.35">
      <c r="B1901" s="113"/>
      <c r="C1901" s="61"/>
      <c r="D1901" s="113"/>
      <c r="E1901" s="61"/>
      <c r="F1901" s="59"/>
      <c r="G1901" s="61"/>
    </row>
    <row r="1902" spans="2:7" x14ac:dyDescent="0.35">
      <c r="B1902" s="113"/>
      <c r="C1902" s="61"/>
      <c r="D1902" s="113"/>
      <c r="E1902" s="61"/>
      <c r="F1902" s="59"/>
      <c r="G1902" s="61"/>
    </row>
    <row r="1903" spans="2:7" x14ac:dyDescent="0.35">
      <c r="B1903" s="113"/>
      <c r="C1903" s="61"/>
      <c r="D1903" s="113"/>
      <c r="E1903" s="61"/>
      <c r="F1903" s="59"/>
      <c r="G1903" s="61"/>
    </row>
    <row r="1904" spans="2:7" x14ac:dyDescent="0.35">
      <c r="B1904" s="113"/>
      <c r="C1904" s="61"/>
      <c r="D1904" s="113"/>
      <c r="E1904" s="61"/>
      <c r="F1904" s="59"/>
      <c r="G1904" s="61"/>
    </row>
    <row r="1905" spans="2:7" x14ac:dyDescent="0.35">
      <c r="B1905" s="113"/>
      <c r="C1905" s="61"/>
      <c r="D1905" s="113"/>
      <c r="E1905" s="61"/>
      <c r="F1905" s="59"/>
      <c r="G1905" s="61"/>
    </row>
    <row r="1906" spans="2:7" x14ac:dyDescent="0.35">
      <c r="B1906" s="113"/>
      <c r="C1906" s="61"/>
      <c r="D1906" s="113"/>
      <c r="E1906" s="61"/>
      <c r="F1906" s="59"/>
      <c r="G1906" s="61"/>
    </row>
    <row r="1907" spans="2:7" x14ac:dyDescent="0.35">
      <c r="B1907" s="113"/>
      <c r="C1907" s="61"/>
      <c r="D1907" s="113"/>
      <c r="E1907" s="61"/>
      <c r="F1907" s="59"/>
      <c r="G1907" s="61"/>
    </row>
    <row r="1908" spans="2:7" x14ac:dyDescent="0.35">
      <c r="B1908" s="113"/>
      <c r="C1908" s="61"/>
      <c r="D1908" s="113"/>
      <c r="E1908" s="61"/>
      <c r="F1908" s="59"/>
      <c r="G1908" s="61"/>
    </row>
    <row r="1909" spans="2:7" x14ac:dyDescent="0.35">
      <c r="B1909" s="113"/>
      <c r="C1909" s="61"/>
      <c r="D1909" s="113"/>
      <c r="E1909" s="61"/>
      <c r="F1909" s="59"/>
      <c r="G1909" s="61"/>
    </row>
    <row r="1910" spans="2:7" x14ac:dyDescent="0.35">
      <c r="B1910" s="113"/>
      <c r="C1910" s="61"/>
      <c r="D1910" s="113"/>
      <c r="E1910" s="61"/>
      <c r="F1910" s="59"/>
      <c r="G1910" s="61"/>
    </row>
    <row r="1911" spans="2:7" x14ac:dyDescent="0.35">
      <c r="B1911" s="113"/>
      <c r="C1911" s="61"/>
      <c r="D1911" s="113"/>
      <c r="E1911" s="61"/>
      <c r="F1911" s="59"/>
      <c r="G1911" s="61"/>
    </row>
    <row r="1912" spans="2:7" x14ac:dyDescent="0.35">
      <c r="B1912" s="113"/>
      <c r="C1912" s="61"/>
      <c r="D1912" s="113"/>
      <c r="E1912" s="61"/>
      <c r="F1912" s="59"/>
      <c r="G1912" s="61"/>
    </row>
    <row r="1913" spans="2:7" x14ac:dyDescent="0.35">
      <c r="B1913" s="113"/>
      <c r="C1913" s="61"/>
      <c r="D1913" s="113"/>
      <c r="E1913" s="61"/>
      <c r="F1913" s="59"/>
      <c r="G1913" s="61"/>
    </row>
    <row r="1914" spans="2:7" x14ac:dyDescent="0.35">
      <c r="B1914" s="113"/>
      <c r="C1914" s="61"/>
      <c r="D1914" s="113"/>
      <c r="E1914" s="61"/>
      <c r="F1914" s="59"/>
      <c r="G1914" s="61"/>
    </row>
    <row r="1915" spans="2:7" x14ac:dyDescent="0.35">
      <c r="B1915" s="113"/>
      <c r="C1915" s="61"/>
      <c r="D1915" s="113"/>
      <c r="E1915" s="61"/>
      <c r="F1915" s="59"/>
      <c r="G1915" s="61"/>
    </row>
    <row r="1916" spans="2:7" x14ac:dyDescent="0.35">
      <c r="B1916" s="113"/>
      <c r="C1916" s="61"/>
      <c r="D1916" s="113"/>
      <c r="E1916" s="61"/>
      <c r="F1916" s="59"/>
      <c r="G1916" s="61"/>
    </row>
    <row r="1917" spans="2:7" x14ac:dyDescent="0.35">
      <c r="B1917" s="113"/>
      <c r="C1917" s="61"/>
      <c r="D1917" s="113"/>
      <c r="E1917" s="61"/>
      <c r="F1917" s="59"/>
      <c r="G1917" s="61"/>
    </row>
    <row r="1918" spans="2:7" x14ac:dyDescent="0.35">
      <c r="B1918" s="113"/>
      <c r="C1918" s="61"/>
      <c r="D1918" s="113"/>
      <c r="E1918" s="61"/>
      <c r="F1918" s="59"/>
      <c r="G1918" s="61"/>
    </row>
    <row r="1919" spans="2:7" x14ac:dyDescent="0.35">
      <c r="B1919" s="113"/>
      <c r="C1919" s="61"/>
      <c r="D1919" s="113"/>
      <c r="E1919" s="61"/>
      <c r="F1919" s="59"/>
      <c r="G1919" s="61"/>
    </row>
    <row r="1920" spans="2:7" x14ac:dyDescent="0.35">
      <c r="B1920" s="113"/>
      <c r="C1920" s="61"/>
      <c r="D1920" s="113"/>
      <c r="E1920" s="61"/>
      <c r="F1920" s="59"/>
      <c r="G1920" s="61"/>
    </row>
    <row r="1921" spans="2:7" x14ac:dyDescent="0.35">
      <c r="B1921" s="113"/>
      <c r="C1921" s="61"/>
      <c r="D1921" s="113"/>
      <c r="E1921" s="61"/>
      <c r="F1921" s="59"/>
      <c r="G1921" s="61"/>
    </row>
    <row r="1922" spans="2:7" x14ac:dyDescent="0.35">
      <c r="B1922" s="113"/>
      <c r="C1922" s="61"/>
      <c r="D1922" s="113"/>
      <c r="E1922" s="61"/>
      <c r="F1922" s="59"/>
      <c r="G1922" s="61"/>
    </row>
    <row r="1923" spans="2:7" x14ac:dyDescent="0.35">
      <c r="B1923" s="113"/>
      <c r="C1923" s="61"/>
      <c r="D1923" s="113"/>
      <c r="E1923" s="61"/>
      <c r="F1923" s="59"/>
      <c r="G1923" s="61"/>
    </row>
    <row r="1924" spans="2:7" x14ac:dyDescent="0.35">
      <c r="B1924" s="113"/>
      <c r="C1924" s="61"/>
      <c r="D1924" s="113"/>
      <c r="E1924" s="61"/>
      <c r="F1924" s="59"/>
      <c r="G1924" s="61"/>
    </row>
    <row r="1925" spans="2:7" x14ac:dyDescent="0.35">
      <c r="B1925" s="113"/>
      <c r="C1925" s="61"/>
      <c r="D1925" s="113"/>
      <c r="E1925" s="61"/>
      <c r="F1925" s="59"/>
      <c r="G1925" s="61"/>
    </row>
    <row r="1926" spans="2:7" x14ac:dyDescent="0.35">
      <c r="B1926" s="113"/>
      <c r="C1926" s="61"/>
      <c r="D1926" s="113"/>
      <c r="E1926" s="61"/>
      <c r="F1926" s="59"/>
      <c r="G1926" s="61"/>
    </row>
    <row r="1927" spans="2:7" x14ac:dyDescent="0.35">
      <c r="B1927" s="113"/>
      <c r="C1927" s="61"/>
      <c r="D1927" s="113"/>
      <c r="E1927" s="61"/>
      <c r="F1927" s="59"/>
      <c r="G1927" s="61"/>
    </row>
    <row r="1928" spans="2:7" x14ac:dyDescent="0.35">
      <c r="B1928" s="113"/>
      <c r="C1928" s="61"/>
      <c r="D1928" s="113"/>
      <c r="E1928" s="61"/>
      <c r="F1928" s="59"/>
      <c r="G1928" s="61"/>
    </row>
    <row r="1929" spans="2:7" x14ac:dyDescent="0.35">
      <c r="B1929" s="113"/>
      <c r="C1929" s="61"/>
      <c r="D1929" s="113"/>
      <c r="E1929" s="61"/>
      <c r="F1929" s="59"/>
      <c r="G1929" s="61"/>
    </row>
    <row r="1930" spans="2:7" x14ac:dyDescent="0.35">
      <c r="B1930" s="113"/>
      <c r="C1930" s="61"/>
      <c r="D1930" s="113"/>
      <c r="E1930" s="61"/>
      <c r="F1930" s="59"/>
      <c r="G1930" s="61"/>
    </row>
    <row r="1931" spans="2:7" x14ac:dyDescent="0.35">
      <c r="B1931" s="113"/>
      <c r="C1931" s="61"/>
      <c r="D1931" s="113"/>
      <c r="E1931" s="61"/>
      <c r="F1931" s="59"/>
      <c r="G1931" s="61"/>
    </row>
    <row r="1932" spans="2:7" x14ac:dyDescent="0.35">
      <c r="B1932" s="113"/>
      <c r="C1932" s="61"/>
      <c r="D1932" s="113"/>
      <c r="E1932" s="61"/>
      <c r="F1932" s="59"/>
      <c r="G1932" s="61"/>
    </row>
    <row r="1933" spans="2:7" x14ac:dyDescent="0.35">
      <c r="B1933" s="113"/>
      <c r="C1933" s="61"/>
      <c r="D1933" s="113"/>
      <c r="E1933" s="61"/>
      <c r="F1933" s="59"/>
      <c r="G1933" s="61"/>
    </row>
    <row r="1934" spans="2:7" x14ac:dyDescent="0.35">
      <c r="B1934" s="113"/>
      <c r="C1934" s="61"/>
      <c r="D1934" s="113"/>
      <c r="E1934" s="61"/>
      <c r="F1934" s="59"/>
      <c r="G1934" s="61"/>
    </row>
    <row r="1935" spans="2:7" x14ac:dyDescent="0.35">
      <c r="B1935" s="113"/>
      <c r="C1935" s="61"/>
      <c r="D1935" s="113"/>
      <c r="E1935" s="61"/>
      <c r="F1935" s="59"/>
      <c r="G1935" s="61"/>
    </row>
    <row r="1936" spans="2:7" x14ac:dyDescent="0.35">
      <c r="B1936" s="113"/>
      <c r="C1936" s="61"/>
      <c r="D1936" s="113"/>
      <c r="E1936" s="61"/>
      <c r="F1936" s="59"/>
      <c r="G1936" s="61"/>
    </row>
    <row r="1937" spans="2:7" x14ac:dyDescent="0.35">
      <c r="B1937" s="113"/>
      <c r="C1937" s="61"/>
      <c r="D1937" s="113"/>
      <c r="E1937" s="61"/>
      <c r="F1937" s="59"/>
      <c r="G1937" s="61"/>
    </row>
    <row r="1938" spans="2:7" x14ac:dyDescent="0.35">
      <c r="B1938" s="113"/>
      <c r="C1938" s="61"/>
      <c r="D1938" s="113"/>
      <c r="E1938" s="61"/>
      <c r="F1938" s="59"/>
      <c r="G1938" s="61"/>
    </row>
    <row r="1939" spans="2:7" x14ac:dyDescent="0.35">
      <c r="B1939" s="113"/>
      <c r="C1939" s="61"/>
      <c r="D1939" s="113"/>
      <c r="E1939" s="61"/>
      <c r="F1939" s="59"/>
      <c r="G1939" s="61"/>
    </row>
    <row r="1940" spans="2:7" x14ac:dyDescent="0.35">
      <c r="B1940" s="113"/>
      <c r="C1940" s="61"/>
      <c r="D1940" s="113"/>
      <c r="E1940" s="61"/>
      <c r="F1940" s="59"/>
      <c r="G1940" s="61"/>
    </row>
    <row r="1941" spans="2:7" x14ac:dyDescent="0.35">
      <c r="B1941" s="113"/>
      <c r="C1941" s="61"/>
      <c r="D1941" s="113"/>
      <c r="E1941" s="61"/>
      <c r="F1941" s="59"/>
      <c r="G1941" s="61"/>
    </row>
    <row r="1942" spans="2:7" x14ac:dyDescent="0.35">
      <c r="B1942" s="113"/>
      <c r="C1942" s="61"/>
      <c r="D1942" s="113"/>
      <c r="E1942" s="61"/>
      <c r="F1942" s="59"/>
      <c r="G1942" s="61"/>
    </row>
    <row r="1943" spans="2:7" x14ac:dyDescent="0.35">
      <c r="B1943" s="113"/>
      <c r="C1943" s="61"/>
      <c r="D1943" s="113"/>
      <c r="E1943" s="61"/>
      <c r="F1943" s="59"/>
      <c r="G1943" s="61"/>
    </row>
    <row r="1944" spans="2:7" x14ac:dyDescent="0.35">
      <c r="B1944" s="113"/>
      <c r="C1944" s="61"/>
      <c r="D1944" s="113"/>
      <c r="E1944" s="61"/>
      <c r="F1944" s="59"/>
      <c r="G1944" s="61"/>
    </row>
    <row r="1945" spans="2:7" x14ac:dyDescent="0.35">
      <c r="B1945" s="113"/>
      <c r="C1945" s="61"/>
      <c r="D1945" s="113"/>
      <c r="E1945" s="61"/>
      <c r="F1945" s="59"/>
      <c r="G1945" s="61"/>
    </row>
    <row r="1946" spans="2:7" x14ac:dyDescent="0.35">
      <c r="B1946" s="113"/>
      <c r="C1946" s="61"/>
      <c r="D1946" s="113"/>
      <c r="E1946" s="61"/>
      <c r="F1946" s="59"/>
      <c r="G1946" s="61"/>
    </row>
    <row r="1947" spans="2:7" x14ac:dyDescent="0.35">
      <c r="B1947" s="113"/>
      <c r="C1947" s="61"/>
      <c r="D1947" s="113"/>
      <c r="E1947" s="61"/>
      <c r="F1947" s="59"/>
      <c r="G1947" s="61"/>
    </row>
    <row r="1948" spans="2:7" x14ac:dyDescent="0.35">
      <c r="B1948" s="113"/>
      <c r="C1948" s="61"/>
      <c r="D1948" s="113"/>
      <c r="E1948" s="61"/>
      <c r="F1948" s="59"/>
      <c r="G1948" s="61"/>
    </row>
    <row r="1949" spans="2:7" x14ac:dyDescent="0.35">
      <c r="B1949" s="113"/>
      <c r="C1949" s="61"/>
      <c r="D1949" s="113"/>
      <c r="E1949" s="61"/>
      <c r="F1949" s="59"/>
      <c r="G1949" s="61"/>
    </row>
    <row r="1950" spans="2:7" x14ac:dyDescent="0.35">
      <c r="B1950" s="113"/>
      <c r="C1950" s="61"/>
      <c r="D1950" s="113"/>
      <c r="E1950" s="61"/>
      <c r="F1950" s="59"/>
      <c r="G1950" s="61"/>
    </row>
    <row r="1951" spans="2:7" x14ac:dyDescent="0.35">
      <c r="B1951" s="113"/>
      <c r="C1951" s="61"/>
      <c r="D1951" s="113"/>
      <c r="E1951" s="61"/>
      <c r="F1951" s="59"/>
      <c r="G1951" s="61"/>
    </row>
    <row r="1952" spans="2:7" x14ac:dyDescent="0.35">
      <c r="B1952" s="113"/>
      <c r="C1952" s="61"/>
      <c r="D1952" s="113"/>
      <c r="E1952" s="61"/>
      <c r="F1952" s="59"/>
      <c r="G1952" s="61"/>
    </row>
    <row r="1953" spans="2:7" x14ac:dyDescent="0.35">
      <c r="B1953" s="113"/>
      <c r="C1953" s="61"/>
      <c r="D1953" s="113"/>
      <c r="E1953" s="61"/>
      <c r="F1953" s="59"/>
      <c r="G1953" s="61"/>
    </row>
    <row r="1954" spans="2:7" x14ac:dyDescent="0.35">
      <c r="B1954" s="113"/>
      <c r="C1954" s="61"/>
      <c r="D1954" s="113"/>
      <c r="E1954" s="61"/>
      <c r="F1954" s="59"/>
      <c r="G1954" s="61"/>
    </row>
    <row r="1955" spans="2:7" x14ac:dyDescent="0.35">
      <c r="B1955" s="113"/>
      <c r="C1955" s="61"/>
      <c r="D1955" s="113"/>
      <c r="E1955" s="61"/>
      <c r="F1955" s="59"/>
      <c r="G1955" s="61"/>
    </row>
    <row r="1956" spans="2:7" x14ac:dyDescent="0.35">
      <c r="B1956" s="113"/>
      <c r="C1956" s="61"/>
      <c r="D1956" s="113"/>
      <c r="E1956" s="61"/>
      <c r="F1956" s="59"/>
      <c r="G1956" s="61"/>
    </row>
    <row r="1957" spans="2:7" x14ac:dyDescent="0.35">
      <c r="B1957" s="113"/>
      <c r="C1957" s="61"/>
      <c r="D1957" s="113"/>
      <c r="E1957" s="61"/>
      <c r="F1957" s="59"/>
      <c r="G1957" s="61"/>
    </row>
    <row r="1958" spans="2:7" x14ac:dyDescent="0.35">
      <c r="B1958" s="113"/>
      <c r="C1958" s="61"/>
      <c r="D1958" s="113"/>
      <c r="E1958" s="61"/>
      <c r="F1958" s="59"/>
      <c r="G1958" s="61"/>
    </row>
    <row r="1959" spans="2:7" x14ac:dyDescent="0.35">
      <c r="B1959" s="113"/>
      <c r="C1959" s="61"/>
      <c r="D1959" s="113"/>
      <c r="E1959" s="61"/>
      <c r="F1959" s="59"/>
      <c r="G1959" s="61"/>
    </row>
    <row r="1960" spans="2:7" x14ac:dyDescent="0.35">
      <c r="B1960" s="113"/>
      <c r="C1960" s="61"/>
      <c r="D1960" s="113"/>
      <c r="E1960" s="61"/>
      <c r="F1960" s="59"/>
      <c r="G1960" s="61"/>
    </row>
    <row r="1961" spans="2:7" x14ac:dyDescent="0.35">
      <c r="B1961" s="113"/>
      <c r="C1961" s="61"/>
      <c r="D1961" s="113"/>
      <c r="E1961" s="61"/>
      <c r="F1961" s="59"/>
      <c r="G1961" s="61"/>
    </row>
    <row r="1962" spans="2:7" x14ac:dyDescent="0.35">
      <c r="B1962" s="113"/>
      <c r="C1962" s="61"/>
      <c r="D1962" s="113"/>
      <c r="E1962" s="61"/>
      <c r="F1962" s="59"/>
      <c r="G1962" s="61"/>
    </row>
    <row r="1963" spans="2:7" x14ac:dyDescent="0.35">
      <c r="B1963" s="113"/>
      <c r="C1963" s="61"/>
      <c r="D1963" s="113"/>
      <c r="E1963" s="61"/>
      <c r="F1963" s="59"/>
      <c r="G1963" s="61"/>
    </row>
    <row r="1964" spans="2:7" x14ac:dyDescent="0.35">
      <c r="B1964" s="113"/>
      <c r="C1964" s="61"/>
      <c r="D1964" s="113"/>
      <c r="E1964" s="61"/>
      <c r="F1964" s="59"/>
      <c r="G1964" s="61"/>
    </row>
    <row r="1965" spans="2:7" x14ac:dyDescent="0.35">
      <c r="B1965" s="113"/>
      <c r="C1965" s="61"/>
      <c r="D1965" s="113"/>
      <c r="E1965" s="61"/>
      <c r="F1965" s="59"/>
      <c r="G1965" s="61"/>
    </row>
    <row r="1966" spans="2:7" x14ac:dyDescent="0.35">
      <c r="B1966" s="113"/>
      <c r="C1966" s="61"/>
      <c r="D1966" s="113"/>
      <c r="E1966" s="61"/>
      <c r="F1966" s="59"/>
      <c r="G1966" s="61"/>
    </row>
    <row r="1967" spans="2:7" x14ac:dyDescent="0.35">
      <c r="B1967" s="113"/>
      <c r="C1967" s="61"/>
      <c r="D1967" s="113"/>
      <c r="E1967" s="61"/>
      <c r="F1967" s="59"/>
      <c r="G1967" s="61"/>
    </row>
    <row r="1968" spans="2:7" x14ac:dyDescent="0.35">
      <c r="B1968" s="113"/>
      <c r="C1968" s="61"/>
      <c r="D1968" s="113"/>
      <c r="E1968" s="61"/>
      <c r="F1968" s="59"/>
      <c r="G1968" s="61"/>
    </row>
    <row r="1969" spans="2:7" x14ac:dyDescent="0.35">
      <c r="B1969" s="113"/>
      <c r="C1969" s="61"/>
      <c r="D1969" s="113"/>
      <c r="E1969" s="61"/>
      <c r="F1969" s="59"/>
      <c r="G1969" s="61"/>
    </row>
    <row r="1970" spans="2:7" x14ac:dyDescent="0.35">
      <c r="B1970" s="113"/>
      <c r="C1970" s="61"/>
      <c r="D1970" s="113"/>
      <c r="E1970" s="61"/>
      <c r="F1970" s="59"/>
      <c r="G1970" s="61"/>
    </row>
    <row r="1971" spans="2:7" x14ac:dyDescent="0.35">
      <c r="B1971" s="113"/>
      <c r="C1971" s="61"/>
      <c r="D1971" s="113"/>
      <c r="E1971" s="61"/>
      <c r="F1971" s="59"/>
      <c r="G1971" s="61"/>
    </row>
    <row r="1972" spans="2:7" x14ac:dyDescent="0.35">
      <c r="B1972" s="113"/>
      <c r="C1972" s="61"/>
      <c r="D1972" s="113"/>
      <c r="E1972" s="61"/>
      <c r="F1972" s="59"/>
      <c r="G1972" s="61"/>
    </row>
    <row r="1973" spans="2:7" x14ac:dyDescent="0.35">
      <c r="B1973" s="113"/>
      <c r="C1973" s="61"/>
      <c r="D1973" s="113"/>
      <c r="E1973" s="61"/>
      <c r="F1973" s="59"/>
      <c r="G1973" s="61"/>
    </row>
    <row r="1974" spans="2:7" x14ac:dyDescent="0.35">
      <c r="B1974" s="113"/>
      <c r="C1974" s="61"/>
      <c r="D1974" s="113"/>
      <c r="E1974" s="61"/>
      <c r="F1974" s="59"/>
      <c r="G1974" s="61"/>
    </row>
    <row r="1975" spans="2:7" x14ac:dyDescent="0.35">
      <c r="B1975" s="113"/>
      <c r="C1975" s="61"/>
      <c r="D1975" s="113"/>
      <c r="E1975" s="61"/>
      <c r="F1975" s="59"/>
      <c r="G1975" s="61"/>
    </row>
    <row r="1976" spans="2:7" x14ac:dyDescent="0.35">
      <c r="B1976" s="113"/>
      <c r="C1976" s="61"/>
      <c r="D1976" s="113"/>
      <c r="E1976" s="61"/>
      <c r="F1976" s="59"/>
      <c r="G1976" s="61"/>
    </row>
    <row r="1977" spans="2:7" x14ac:dyDescent="0.35">
      <c r="B1977" s="113"/>
      <c r="C1977" s="61"/>
      <c r="D1977" s="113"/>
      <c r="E1977" s="61"/>
      <c r="F1977" s="59"/>
      <c r="G1977" s="61"/>
    </row>
    <row r="1978" spans="2:7" x14ac:dyDescent="0.35">
      <c r="B1978" s="113"/>
      <c r="C1978" s="61"/>
      <c r="D1978" s="113"/>
      <c r="E1978" s="61"/>
      <c r="F1978" s="59"/>
      <c r="G1978" s="61"/>
    </row>
    <row r="1979" spans="2:7" x14ac:dyDescent="0.35">
      <c r="B1979" s="113"/>
      <c r="C1979" s="61"/>
      <c r="D1979" s="113"/>
      <c r="E1979" s="61"/>
      <c r="F1979" s="59"/>
      <c r="G1979" s="61"/>
    </row>
    <row r="1980" spans="2:7" x14ac:dyDescent="0.35">
      <c r="B1980" s="113"/>
      <c r="C1980" s="61"/>
      <c r="D1980" s="113"/>
      <c r="E1980" s="61"/>
      <c r="F1980" s="59"/>
      <c r="G1980" s="61"/>
    </row>
    <row r="1981" spans="2:7" x14ac:dyDescent="0.35">
      <c r="B1981" s="113"/>
      <c r="C1981" s="61"/>
      <c r="D1981" s="113"/>
      <c r="E1981" s="61"/>
      <c r="F1981" s="59"/>
      <c r="G1981" s="61"/>
    </row>
    <row r="1982" spans="2:7" x14ac:dyDescent="0.35">
      <c r="B1982" s="113"/>
      <c r="C1982" s="61"/>
      <c r="D1982" s="113"/>
      <c r="E1982" s="61"/>
      <c r="F1982" s="59"/>
      <c r="G1982" s="61"/>
    </row>
    <row r="1983" spans="2:7" x14ac:dyDescent="0.35">
      <c r="B1983" s="113"/>
      <c r="C1983" s="61"/>
      <c r="D1983" s="113"/>
      <c r="E1983" s="61"/>
      <c r="F1983" s="59"/>
      <c r="G1983" s="61"/>
    </row>
    <row r="1984" spans="2:7" x14ac:dyDescent="0.35">
      <c r="B1984" s="113"/>
      <c r="C1984" s="61"/>
      <c r="D1984" s="113"/>
      <c r="E1984" s="61"/>
      <c r="F1984" s="59"/>
      <c r="G1984" s="61"/>
    </row>
    <row r="1985" spans="2:7" x14ac:dyDescent="0.35">
      <c r="B1985" s="113"/>
      <c r="C1985" s="61"/>
      <c r="D1985" s="113"/>
      <c r="E1985" s="61"/>
      <c r="F1985" s="59"/>
      <c r="G1985" s="61"/>
    </row>
    <row r="1986" spans="2:7" x14ac:dyDescent="0.35">
      <c r="B1986" s="113"/>
      <c r="C1986" s="61"/>
      <c r="D1986" s="113"/>
      <c r="E1986" s="61"/>
      <c r="F1986" s="59"/>
      <c r="G1986" s="61"/>
    </row>
    <row r="1987" spans="2:7" x14ac:dyDescent="0.35">
      <c r="B1987" s="113"/>
      <c r="C1987" s="61"/>
      <c r="D1987" s="113"/>
      <c r="E1987" s="61"/>
      <c r="F1987" s="59"/>
      <c r="G1987" s="61"/>
    </row>
    <row r="1988" spans="2:7" x14ac:dyDescent="0.35">
      <c r="B1988" s="113"/>
      <c r="C1988" s="61"/>
      <c r="D1988" s="113"/>
      <c r="E1988" s="61"/>
      <c r="F1988" s="59"/>
      <c r="G1988" s="61"/>
    </row>
    <row r="1989" spans="2:7" x14ac:dyDescent="0.35">
      <c r="B1989" s="113"/>
      <c r="C1989" s="61"/>
      <c r="D1989" s="113"/>
      <c r="E1989" s="61"/>
      <c r="F1989" s="59"/>
      <c r="G1989" s="61"/>
    </row>
    <row r="1990" spans="2:7" x14ac:dyDescent="0.35">
      <c r="B1990" s="113"/>
      <c r="C1990" s="61"/>
      <c r="D1990" s="113"/>
      <c r="E1990" s="61"/>
      <c r="F1990" s="59"/>
      <c r="G1990" s="61"/>
    </row>
    <row r="1991" spans="2:7" x14ac:dyDescent="0.35">
      <c r="B1991" s="113"/>
      <c r="C1991" s="61"/>
      <c r="D1991" s="113"/>
      <c r="E1991" s="61"/>
      <c r="F1991" s="59"/>
      <c r="G1991" s="61"/>
    </row>
    <row r="1992" spans="2:7" x14ac:dyDescent="0.35">
      <c r="B1992" s="113"/>
      <c r="C1992" s="61"/>
      <c r="D1992" s="113"/>
      <c r="E1992" s="61"/>
      <c r="F1992" s="59"/>
      <c r="G1992" s="61"/>
    </row>
    <row r="1993" spans="2:7" x14ac:dyDescent="0.35">
      <c r="B1993" s="113"/>
      <c r="C1993" s="61"/>
      <c r="D1993" s="113"/>
      <c r="E1993" s="61"/>
      <c r="F1993" s="59"/>
      <c r="G1993" s="61"/>
    </row>
    <row r="1994" spans="2:7" x14ac:dyDescent="0.35">
      <c r="B1994" s="113"/>
      <c r="C1994" s="61"/>
      <c r="D1994" s="113"/>
      <c r="E1994" s="61"/>
      <c r="F1994" s="59"/>
      <c r="G1994" s="61"/>
    </row>
    <row r="1995" spans="2:7" x14ac:dyDescent="0.35">
      <c r="B1995" s="113"/>
      <c r="C1995" s="61"/>
      <c r="D1995" s="113"/>
      <c r="E1995" s="61"/>
      <c r="F1995" s="59"/>
      <c r="G1995" s="61"/>
    </row>
    <row r="1996" spans="2:7" x14ac:dyDescent="0.35">
      <c r="B1996" s="113"/>
      <c r="C1996" s="61"/>
      <c r="D1996" s="113"/>
      <c r="E1996" s="61"/>
      <c r="F1996" s="59"/>
      <c r="G1996" s="61"/>
    </row>
    <row r="1997" spans="2:7" x14ac:dyDescent="0.35">
      <c r="B1997" s="113"/>
      <c r="C1997" s="61"/>
      <c r="D1997" s="113"/>
      <c r="E1997" s="61"/>
      <c r="F1997" s="59"/>
      <c r="G1997" s="61"/>
    </row>
    <row r="1998" spans="2:7" x14ac:dyDescent="0.35">
      <c r="B1998" s="113"/>
      <c r="C1998" s="61"/>
      <c r="D1998" s="113"/>
      <c r="E1998" s="61"/>
      <c r="F1998" s="59"/>
      <c r="G1998" s="61"/>
    </row>
    <row r="1999" spans="2:7" x14ac:dyDescent="0.35">
      <c r="B1999" s="113"/>
      <c r="C1999" s="61"/>
      <c r="D1999" s="113"/>
      <c r="E1999" s="61"/>
      <c r="F1999" s="59"/>
      <c r="G1999" s="61"/>
    </row>
    <row r="2000" spans="2:7" x14ac:dyDescent="0.35">
      <c r="B2000" s="113"/>
      <c r="C2000" s="61"/>
      <c r="D2000" s="113"/>
      <c r="E2000" s="61"/>
      <c r="F2000" s="59"/>
      <c r="G2000" s="61"/>
    </row>
    <row r="2001" spans="2:7" x14ac:dyDescent="0.35">
      <c r="B2001" s="113"/>
      <c r="C2001" s="61"/>
      <c r="D2001" s="113"/>
      <c r="E2001" s="61"/>
      <c r="F2001" s="59"/>
      <c r="G2001" s="61"/>
    </row>
    <row r="2002" spans="2:7" x14ac:dyDescent="0.35">
      <c r="B2002" s="113"/>
      <c r="C2002" s="61"/>
      <c r="D2002" s="113"/>
      <c r="E2002" s="61"/>
      <c r="F2002" s="59"/>
      <c r="G2002" s="61"/>
    </row>
    <row r="2003" spans="2:7" x14ac:dyDescent="0.35">
      <c r="B2003" s="113"/>
      <c r="C2003" s="61"/>
      <c r="D2003" s="113"/>
      <c r="E2003" s="61"/>
      <c r="F2003" s="59"/>
      <c r="G2003" s="61"/>
    </row>
    <row r="2004" spans="2:7" x14ac:dyDescent="0.35">
      <c r="B2004" s="113"/>
      <c r="C2004" s="61"/>
      <c r="D2004" s="113"/>
      <c r="E2004" s="61"/>
      <c r="F2004" s="59"/>
      <c r="G2004" s="61"/>
    </row>
    <row r="2005" spans="2:7" x14ac:dyDescent="0.35">
      <c r="B2005" s="113"/>
      <c r="C2005" s="61"/>
      <c r="D2005" s="113"/>
      <c r="E2005" s="61"/>
      <c r="F2005" s="59"/>
      <c r="G2005" s="61"/>
    </row>
    <row r="2006" spans="2:7" x14ac:dyDescent="0.35">
      <c r="B2006" s="113"/>
      <c r="C2006" s="61"/>
      <c r="D2006" s="113"/>
      <c r="E2006" s="61"/>
      <c r="F2006" s="59"/>
      <c r="G2006" s="61"/>
    </row>
    <row r="2007" spans="2:7" x14ac:dyDescent="0.35">
      <c r="B2007" s="113"/>
      <c r="C2007" s="61"/>
      <c r="D2007" s="113"/>
      <c r="E2007" s="61"/>
      <c r="F2007" s="59"/>
      <c r="G2007" s="61"/>
    </row>
    <row r="2008" spans="2:7" x14ac:dyDescent="0.35">
      <c r="B2008" s="113"/>
      <c r="C2008" s="61"/>
      <c r="D2008" s="113"/>
      <c r="E2008" s="61"/>
      <c r="F2008" s="59"/>
      <c r="G2008" s="61"/>
    </row>
    <row r="2009" spans="2:7" x14ac:dyDescent="0.35">
      <c r="B2009" s="113"/>
      <c r="C2009" s="61"/>
      <c r="D2009" s="113"/>
      <c r="E2009" s="61"/>
      <c r="F2009" s="59"/>
      <c r="G2009" s="61"/>
    </row>
    <row r="2010" spans="2:7" x14ac:dyDescent="0.35">
      <c r="B2010" s="113"/>
      <c r="C2010" s="61"/>
      <c r="D2010" s="113"/>
      <c r="E2010" s="61"/>
      <c r="F2010" s="59"/>
      <c r="G2010" s="61"/>
    </row>
    <row r="2011" spans="2:7" x14ac:dyDescent="0.35">
      <c r="B2011" s="113"/>
      <c r="C2011" s="61"/>
      <c r="D2011" s="113"/>
      <c r="E2011" s="61"/>
      <c r="F2011" s="59"/>
      <c r="G2011" s="61"/>
    </row>
    <row r="2012" spans="2:7" x14ac:dyDescent="0.35">
      <c r="B2012" s="113"/>
      <c r="C2012" s="61"/>
      <c r="D2012" s="113"/>
      <c r="E2012" s="61"/>
      <c r="F2012" s="59"/>
      <c r="G2012" s="61"/>
    </row>
    <row r="2013" spans="2:7" x14ac:dyDescent="0.35">
      <c r="B2013" s="113"/>
      <c r="C2013" s="61"/>
      <c r="D2013" s="113"/>
      <c r="E2013" s="61"/>
      <c r="F2013" s="59"/>
      <c r="G2013" s="61"/>
    </row>
    <row r="2014" spans="2:7" x14ac:dyDescent="0.35">
      <c r="B2014" s="113"/>
      <c r="C2014" s="61"/>
      <c r="D2014" s="113"/>
      <c r="E2014" s="61"/>
      <c r="F2014" s="59"/>
      <c r="G2014" s="61"/>
    </row>
    <row r="2015" spans="2:7" x14ac:dyDescent="0.35">
      <c r="B2015" s="113"/>
      <c r="C2015" s="61"/>
      <c r="D2015" s="113"/>
      <c r="E2015" s="61"/>
      <c r="F2015" s="59"/>
      <c r="G2015" s="61"/>
    </row>
    <row r="2016" spans="2:7" x14ac:dyDescent="0.35">
      <c r="B2016" s="113"/>
      <c r="C2016" s="61"/>
      <c r="D2016" s="113"/>
      <c r="E2016" s="61"/>
      <c r="F2016" s="59"/>
      <c r="G2016" s="61"/>
    </row>
    <row r="2017" spans="2:7" x14ac:dyDescent="0.35">
      <c r="B2017" s="113"/>
      <c r="C2017" s="61"/>
      <c r="D2017" s="113"/>
      <c r="E2017" s="61"/>
      <c r="F2017" s="59"/>
      <c r="G2017" s="61"/>
    </row>
    <row r="2018" spans="2:7" x14ac:dyDescent="0.35">
      <c r="B2018" s="113"/>
      <c r="C2018" s="61"/>
      <c r="D2018" s="113"/>
      <c r="E2018" s="61"/>
      <c r="F2018" s="59"/>
      <c r="G2018" s="61"/>
    </row>
    <row r="2019" spans="2:7" x14ac:dyDescent="0.35">
      <c r="B2019" s="113"/>
      <c r="C2019" s="61"/>
      <c r="D2019" s="113"/>
      <c r="E2019" s="61"/>
      <c r="F2019" s="59"/>
      <c r="G2019" s="61"/>
    </row>
    <row r="2020" spans="2:7" x14ac:dyDescent="0.35">
      <c r="B2020" s="113"/>
      <c r="C2020" s="61"/>
      <c r="D2020" s="113"/>
      <c r="E2020" s="61"/>
      <c r="F2020" s="59"/>
      <c r="G2020" s="61"/>
    </row>
    <row r="2021" spans="2:7" x14ac:dyDescent="0.35">
      <c r="B2021" s="113"/>
      <c r="C2021" s="61"/>
      <c r="D2021" s="113"/>
      <c r="E2021" s="61"/>
      <c r="F2021" s="59"/>
      <c r="G2021" s="61"/>
    </row>
    <row r="2022" spans="2:7" x14ac:dyDescent="0.35">
      <c r="B2022" s="113"/>
      <c r="C2022" s="61"/>
      <c r="D2022" s="113"/>
      <c r="E2022" s="61"/>
      <c r="F2022" s="59"/>
      <c r="G2022" s="61"/>
    </row>
    <row r="2023" spans="2:7" x14ac:dyDescent="0.35">
      <c r="B2023" s="113"/>
      <c r="C2023" s="61"/>
      <c r="D2023" s="113"/>
      <c r="E2023" s="61"/>
      <c r="F2023" s="59"/>
      <c r="G2023" s="61"/>
    </row>
    <row r="2024" spans="2:7" x14ac:dyDescent="0.35">
      <c r="B2024" s="113"/>
      <c r="C2024" s="61"/>
      <c r="D2024" s="113"/>
      <c r="E2024" s="61"/>
      <c r="F2024" s="59"/>
      <c r="G2024" s="61"/>
    </row>
    <row r="2025" spans="2:7" x14ac:dyDescent="0.35">
      <c r="B2025" s="113"/>
      <c r="C2025" s="61"/>
      <c r="D2025" s="113"/>
      <c r="E2025" s="61"/>
      <c r="F2025" s="59"/>
      <c r="G2025" s="61"/>
    </row>
    <row r="2026" spans="2:7" x14ac:dyDescent="0.35">
      <c r="B2026" s="113"/>
      <c r="C2026" s="61"/>
      <c r="D2026" s="113"/>
      <c r="E2026" s="61"/>
      <c r="F2026" s="59"/>
      <c r="G2026" s="61"/>
    </row>
    <row r="2027" spans="2:7" x14ac:dyDescent="0.35">
      <c r="B2027" s="113"/>
      <c r="C2027" s="61"/>
      <c r="D2027" s="113"/>
      <c r="E2027" s="61"/>
      <c r="F2027" s="59"/>
      <c r="G2027" s="61"/>
    </row>
    <row r="2028" spans="2:7" x14ac:dyDescent="0.35">
      <c r="B2028" s="113"/>
      <c r="C2028" s="61"/>
      <c r="D2028" s="113"/>
      <c r="E2028" s="61"/>
      <c r="F2028" s="59"/>
      <c r="G2028" s="61"/>
    </row>
    <row r="2029" spans="2:7" x14ac:dyDescent="0.35">
      <c r="B2029" s="113"/>
      <c r="C2029" s="61"/>
      <c r="D2029" s="113"/>
      <c r="E2029" s="61"/>
      <c r="F2029" s="59"/>
      <c r="G2029" s="61"/>
    </row>
    <row r="2030" spans="2:7" x14ac:dyDescent="0.35">
      <c r="B2030" s="113"/>
      <c r="C2030" s="61"/>
      <c r="D2030" s="113"/>
      <c r="E2030" s="61"/>
      <c r="F2030" s="59"/>
      <c r="G2030" s="61"/>
    </row>
    <row r="2031" spans="2:7" x14ac:dyDescent="0.35">
      <c r="B2031" s="113"/>
      <c r="C2031" s="61"/>
      <c r="D2031" s="113"/>
      <c r="E2031" s="61"/>
      <c r="F2031" s="59"/>
      <c r="G2031" s="61"/>
    </row>
    <row r="2032" spans="2:7" x14ac:dyDescent="0.35">
      <c r="B2032" s="113"/>
      <c r="C2032" s="61"/>
      <c r="D2032" s="113"/>
      <c r="E2032" s="61"/>
      <c r="F2032" s="59"/>
      <c r="G2032" s="61"/>
    </row>
    <row r="2033" spans="2:7" x14ac:dyDescent="0.35">
      <c r="B2033" s="113"/>
      <c r="C2033" s="61"/>
      <c r="D2033" s="113"/>
      <c r="E2033" s="61"/>
      <c r="F2033" s="59"/>
      <c r="G2033" s="61"/>
    </row>
    <row r="2034" spans="2:7" x14ac:dyDescent="0.35">
      <c r="B2034" s="113"/>
      <c r="C2034" s="61"/>
      <c r="D2034" s="113"/>
      <c r="E2034" s="61"/>
      <c r="F2034" s="59"/>
      <c r="G2034" s="61"/>
    </row>
    <row r="2035" spans="2:7" x14ac:dyDescent="0.35">
      <c r="B2035" s="113"/>
      <c r="C2035" s="61"/>
      <c r="D2035" s="113"/>
      <c r="E2035" s="61"/>
      <c r="F2035" s="59"/>
      <c r="G2035" s="61"/>
    </row>
    <row r="2036" spans="2:7" x14ac:dyDescent="0.35">
      <c r="B2036" s="113"/>
      <c r="C2036" s="61"/>
      <c r="D2036" s="113"/>
      <c r="E2036" s="61"/>
      <c r="F2036" s="59"/>
      <c r="G2036" s="61"/>
    </row>
    <row r="2037" spans="2:7" x14ac:dyDescent="0.35">
      <c r="B2037" s="113"/>
      <c r="C2037" s="61"/>
      <c r="D2037" s="113"/>
      <c r="E2037" s="61"/>
      <c r="F2037" s="59"/>
      <c r="G2037" s="61"/>
    </row>
    <row r="2038" spans="2:7" x14ac:dyDescent="0.35">
      <c r="B2038" s="113"/>
      <c r="C2038" s="61"/>
      <c r="D2038" s="113"/>
      <c r="E2038" s="61"/>
      <c r="F2038" s="59"/>
      <c r="G2038" s="61"/>
    </row>
    <row r="2039" spans="2:7" x14ac:dyDescent="0.35">
      <c r="B2039" s="113"/>
      <c r="C2039" s="61"/>
      <c r="D2039" s="113"/>
      <c r="E2039" s="61"/>
      <c r="F2039" s="59"/>
      <c r="G2039" s="61"/>
    </row>
    <row r="2040" spans="2:7" x14ac:dyDescent="0.35">
      <c r="B2040" s="113"/>
      <c r="C2040" s="61"/>
      <c r="D2040" s="113"/>
      <c r="E2040" s="61"/>
      <c r="F2040" s="59"/>
      <c r="G2040" s="61"/>
    </row>
    <row r="2041" spans="2:7" x14ac:dyDescent="0.35">
      <c r="B2041" s="113"/>
      <c r="C2041" s="61"/>
      <c r="D2041" s="113"/>
      <c r="E2041" s="61"/>
      <c r="F2041" s="59"/>
      <c r="G2041" s="61"/>
    </row>
    <row r="2042" spans="2:7" x14ac:dyDescent="0.35">
      <c r="B2042" s="113"/>
      <c r="C2042" s="61"/>
      <c r="D2042" s="113"/>
      <c r="E2042" s="61"/>
      <c r="F2042" s="59"/>
      <c r="G2042" s="61"/>
    </row>
    <row r="2043" spans="2:7" x14ac:dyDescent="0.35">
      <c r="B2043" s="113"/>
      <c r="C2043" s="61"/>
      <c r="D2043" s="113"/>
      <c r="E2043" s="61"/>
      <c r="F2043" s="59"/>
      <c r="G2043" s="61"/>
    </row>
    <row r="2044" spans="2:7" x14ac:dyDescent="0.35">
      <c r="B2044" s="113"/>
      <c r="C2044" s="61"/>
      <c r="D2044" s="113"/>
      <c r="E2044" s="61"/>
      <c r="F2044" s="59"/>
      <c r="G2044" s="61"/>
    </row>
    <row r="2045" spans="2:7" x14ac:dyDescent="0.35">
      <c r="B2045" s="113"/>
      <c r="C2045" s="61"/>
      <c r="D2045" s="113"/>
      <c r="E2045" s="61"/>
      <c r="F2045" s="59"/>
      <c r="G2045" s="61"/>
    </row>
    <row r="2046" spans="2:7" x14ac:dyDescent="0.35">
      <c r="B2046" s="113"/>
      <c r="C2046" s="61"/>
      <c r="D2046" s="113"/>
      <c r="E2046" s="61"/>
      <c r="F2046" s="59"/>
      <c r="G2046" s="61"/>
    </row>
    <row r="2047" spans="2:7" x14ac:dyDescent="0.35">
      <c r="B2047" s="113"/>
      <c r="C2047" s="61"/>
      <c r="D2047" s="113"/>
      <c r="E2047" s="61"/>
      <c r="F2047" s="59"/>
      <c r="G2047" s="61"/>
    </row>
    <row r="2048" spans="2:7" x14ac:dyDescent="0.35">
      <c r="B2048" s="113"/>
      <c r="C2048" s="61"/>
      <c r="D2048" s="113"/>
      <c r="E2048" s="61"/>
      <c r="F2048" s="59"/>
      <c r="G2048" s="61"/>
    </row>
    <row r="2049" spans="2:7" x14ac:dyDescent="0.35">
      <c r="B2049" s="113"/>
      <c r="C2049" s="61"/>
      <c r="D2049" s="113"/>
      <c r="E2049" s="61"/>
      <c r="F2049" s="59"/>
      <c r="G2049" s="61"/>
    </row>
    <row r="2050" spans="2:7" x14ac:dyDescent="0.35">
      <c r="B2050" s="113"/>
      <c r="C2050" s="61"/>
      <c r="D2050" s="113"/>
      <c r="E2050" s="61"/>
      <c r="F2050" s="59"/>
      <c r="G2050" s="61"/>
    </row>
    <row r="2051" spans="2:7" x14ac:dyDescent="0.35">
      <c r="B2051" s="113"/>
      <c r="C2051" s="61"/>
      <c r="D2051" s="113"/>
      <c r="E2051" s="61"/>
      <c r="F2051" s="59"/>
      <c r="G2051" s="61"/>
    </row>
    <row r="2052" spans="2:7" x14ac:dyDescent="0.35">
      <c r="B2052" s="113"/>
      <c r="C2052" s="61"/>
      <c r="D2052" s="113"/>
      <c r="E2052" s="61"/>
      <c r="F2052" s="59"/>
      <c r="G2052" s="61"/>
    </row>
    <row r="2053" spans="2:7" x14ac:dyDescent="0.35">
      <c r="B2053" s="113"/>
      <c r="C2053" s="61"/>
      <c r="D2053" s="113"/>
      <c r="E2053" s="61"/>
      <c r="F2053" s="59"/>
      <c r="G2053" s="61"/>
    </row>
    <row r="2054" spans="2:7" x14ac:dyDescent="0.35">
      <c r="B2054" s="113"/>
      <c r="C2054" s="61"/>
      <c r="D2054" s="113"/>
      <c r="E2054" s="61"/>
      <c r="F2054" s="59"/>
      <c r="G2054" s="61"/>
    </row>
    <row r="2055" spans="2:7" x14ac:dyDescent="0.35">
      <c r="B2055" s="113"/>
      <c r="C2055" s="61"/>
      <c r="D2055" s="113"/>
      <c r="E2055" s="61"/>
      <c r="F2055" s="59"/>
      <c r="G2055" s="61"/>
    </row>
    <row r="2056" spans="2:7" x14ac:dyDescent="0.35">
      <c r="B2056" s="113"/>
      <c r="C2056" s="61"/>
      <c r="D2056" s="113"/>
      <c r="E2056" s="61"/>
      <c r="F2056" s="59"/>
      <c r="G2056" s="61"/>
    </row>
    <row r="2057" spans="2:7" x14ac:dyDescent="0.35">
      <c r="B2057" s="113"/>
      <c r="C2057" s="61"/>
      <c r="D2057" s="113"/>
      <c r="E2057" s="61"/>
      <c r="F2057" s="59"/>
      <c r="G2057" s="61"/>
    </row>
    <row r="2058" spans="2:7" x14ac:dyDescent="0.35">
      <c r="B2058" s="113"/>
      <c r="C2058" s="61"/>
      <c r="D2058" s="113"/>
      <c r="E2058" s="61"/>
      <c r="F2058" s="59"/>
      <c r="G2058" s="61"/>
    </row>
    <row r="2059" spans="2:7" x14ac:dyDescent="0.35">
      <c r="B2059" s="113"/>
      <c r="C2059" s="61"/>
      <c r="D2059" s="113"/>
      <c r="E2059" s="61"/>
      <c r="F2059" s="59"/>
      <c r="G2059" s="61"/>
    </row>
    <row r="2060" spans="2:7" x14ac:dyDescent="0.35">
      <c r="B2060" s="113"/>
      <c r="C2060" s="61"/>
      <c r="D2060" s="113"/>
      <c r="E2060" s="61"/>
      <c r="F2060" s="59"/>
      <c r="G2060" s="61"/>
    </row>
    <row r="2061" spans="2:7" x14ac:dyDescent="0.35">
      <c r="B2061" s="113"/>
      <c r="C2061" s="61"/>
      <c r="D2061" s="113"/>
      <c r="E2061" s="61"/>
      <c r="F2061" s="59"/>
      <c r="G2061" s="61"/>
    </row>
    <row r="2062" spans="2:7" x14ac:dyDescent="0.35">
      <c r="B2062" s="113"/>
      <c r="C2062" s="61"/>
      <c r="D2062" s="113"/>
      <c r="E2062" s="61"/>
      <c r="F2062" s="59"/>
      <c r="G2062" s="61"/>
    </row>
    <row r="2063" spans="2:7" x14ac:dyDescent="0.35">
      <c r="B2063" s="113"/>
      <c r="C2063" s="61"/>
      <c r="D2063" s="113"/>
      <c r="E2063" s="61"/>
      <c r="F2063" s="59"/>
      <c r="G2063" s="61"/>
    </row>
    <row r="2064" spans="2:7" x14ac:dyDescent="0.35">
      <c r="B2064" s="113"/>
      <c r="C2064" s="61"/>
      <c r="D2064" s="113"/>
      <c r="E2064" s="61"/>
      <c r="F2064" s="59"/>
      <c r="G2064" s="61"/>
    </row>
    <row r="2065" spans="2:7" x14ac:dyDescent="0.35">
      <c r="B2065" s="113"/>
      <c r="C2065" s="61"/>
      <c r="D2065" s="113"/>
      <c r="E2065" s="61"/>
      <c r="F2065" s="59"/>
      <c r="G2065" s="61"/>
    </row>
    <row r="2066" spans="2:7" x14ac:dyDescent="0.35">
      <c r="B2066" s="113"/>
      <c r="C2066" s="61"/>
      <c r="D2066" s="113"/>
      <c r="E2066" s="61"/>
      <c r="F2066" s="59"/>
      <c r="G2066" s="61"/>
    </row>
    <row r="2067" spans="2:7" x14ac:dyDescent="0.35">
      <c r="B2067" s="113"/>
      <c r="C2067" s="61"/>
      <c r="D2067" s="113"/>
      <c r="E2067" s="61"/>
      <c r="F2067" s="59"/>
      <c r="G2067" s="61"/>
    </row>
    <row r="2068" spans="2:7" x14ac:dyDescent="0.35">
      <c r="B2068" s="113"/>
      <c r="C2068" s="61"/>
      <c r="D2068" s="113"/>
      <c r="E2068" s="61"/>
      <c r="F2068" s="59"/>
      <c r="G2068" s="61"/>
    </row>
    <row r="2069" spans="2:7" x14ac:dyDescent="0.35">
      <c r="B2069" s="113"/>
      <c r="C2069" s="61"/>
      <c r="D2069" s="113"/>
      <c r="E2069" s="61"/>
      <c r="F2069" s="59"/>
      <c r="G2069" s="61"/>
    </row>
    <row r="2070" spans="2:7" x14ac:dyDescent="0.35">
      <c r="B2070" s="113"/>
      <c r="C2070" s="61"/>
      <c r="D2070" s="113"/>
      <c r="E2070" s="61"/>
      <c r="F2070" s="59"/>
      <c r="G2070" s="61"/>
    </row>
    <row r="2071" spans="2:7" x14ac:dyDescent="0.35">
      <c r="C2071" s="61"/>
      <c r="E2071" s="61"/>
      <c r="G2071" s="61"/>
    </row>
    <row r="2072" spans="2:7" x14ac:dyDescent="0.35">
      <c r="C2072" s="61"/>
      <c r="E2072" s="61"/>
      <c r="G2072" s="61"/>
    </row>
    <row r="2073" spans="2:7" x14ac:dyDescent="0.35">
      <c r="C2073" s="61"/>
      <c r="E2073" s="61"/>
      <c r="G2073" s="61"/>
    </row>
    <row r="2074" spans="2:7" x14ac:dyDescent="0.35">
      <c r="C2074" s="61"/>
      <c r="E2074" s="61"/>
      <c r="G2074" s="61"/>
    </row>
    <row r="2075" spans="2:7" x14ac:dyDescent="0.35">
      <c r="C2075" s="61"/>
      <c r="E2075" s="61"/>
      <c r="G2075" s="61"/>
    </row>
    <row r="2076" spans="2:7" x14ac:dyDescent="0.35">
      <c r="C2076" s="61"/>
      <c r="E2076" s="61"/>
      <c r="G2076" s="61"/>
    </row>
    <row r="2077" spans="2:7" x14ac:dyDescent="0.35">
      <c r="C2077" s="61"/>
      <c r="E2077" s="61"/>
      <c r="G2077" s="61"/>
    </row>
    <row r="2078" spans="2:7" x14ac:dyDescent="0.35">
      <c r="C2078" s="61"/>
      <c r="E2078" s="61"/>
      <c r="G2078" s="61"/>
    </row>
    <row r="2079" spans="2:7" x14ac:dyDescent="0.35">
      <c r="C2079" s="61"/>
      <c r="E2079" s="61"/>
      <c r="G2079" s="61"/>
    </row>
    <row r="2080" spans="2:7" x14ac:dyDescent="0.35">
      <c r="C2080" s="61"/>
      <c r="E2080" s="61"/>
      <c r="G2080" s="61"/>
    </row>
    <row r="2081" spans="3:7" x14ac:dyDescent="0.35">
      <c r="C2081" s="61"/>
      <c r="E2081" s="61"/>
      <c r="G2081" s="61"/>
    </row>
    <row r="2082" spans="3:7" x14ac:dyDescent="0.35">
      <c r="C2082" s="61"/>
      <c r="E2082" s="61"/>
      <c r="G2082" s="61"/>
    </row>
    <row r="2083" spans="3:7" x14ac:dyDescent="0.35">
      <c r="C2083" s="61"/>
      <c r="E2083" s="61"/>
      <c r="G2083" s="61"/>
    </row>
    <row r="2084" spans="3:7" x14ac:dyDescent="0.35">
      <c r="C2084" s="61"/>
      <c r="E2084" s="61"/>
      <c r="G2084" s="61"/>
    </row>
    <row r="2085" spans="3:7" x14ac:dyDescent="0.35">
      <c r="C2085" s="61"/>
      <c r="E2085" s="61"/>
      <c r="G2085" s="61"/>
    </row>
    <row r="2086" spans="3:7" x14ac:dyDescent="0.35">
      <c r="C2086" s="61"/>
      <c r="E2086" s="61"/>
      <c r="G2086" s="61"/>
    </row>
    <row r="2087" spans="3:7" x14ac:dyDescent="0.35">
      <c r="C2087" s="61"/>
      <c r="E2087" s="61"/>
      <c r="G2087" s="61"/>
    </row>
    <row r="2088" spans="3:7" x14ac:dyDescent="0.35">
      <c r="C2088" s="61"/>
      <c r="E2088" s="61"/>
      <c r="G2088" s="61"/>
    </row>
    <row r="2089" spans="3:7" x14ac:dyDescent="0.35">
      <c r="C2089" s="61"/>
      <c r="E2089" s="61"/>
      <c r="G2089" s="61"/>
    </row>
    <row r="2090" spans="3:7" x14ac:dyDescent="0.35">
      <c r="C2090" s="61"/>
      <c r="E2090" s="61"/>
      <c r="G2090" s="61"/>
    </row>
    <row r="2091" spans="3:7" x14ac:dyDescent="0.35">
      <c r="C2091" s="61"/>
      <c r="E2091" s="61"/>
      <c r="G2091" s="61"/>
    </row>
    <row r="2092" spans="3:7" x14ac:dyDescent="0.35">
      <c r="C2092" s="61"/>
      <c r="E2092" s="61"/>
      <c r="G2092" s="61"/>
    </row>
    <row r="2093" spans="3:7" x14ac:dyDescent="0.35">
      <c r="C2093" s="61"/>
      <c r="E2093" s="61"/>
      <c r="G2093" s="61"/>
    </row>
    <row r="2094" spans="3:7" x14ac:dyDescent="0.35">
      <c r="C2094" s="61"/>
      <c r="E2094" s="61"/>
      <c r="G2094" s="61"/>
    </row>
    <row r="2095" spans="3:7" x14ac:dyDescent="0.35">
      <c r="C2095" s="61"/>
      <c r="E2095" s="61"/>
      <c r="G2095" s="61"/>
    </row>
    <row r="2096" spans="3:7" x14ac:dyDescent="0.35">
      <c r="C2096" s="61"/>
      <c r="E2096" s="61"/>
      <c r="G2096" s="61"/>
    </row>
    <row r="2097" spans="3:7" x14ac:dyDescent="0.35">
      <c r="C2097" s="61"/>
      <c r="E2097" s="61"/>
      <c r="G2097" s="61"/>
    </row>
    <row r="2098" spans="3:7" x14ac:dyDescent="0.35">
      <c r="C2098" s="61"/>
      <c r="E2098" s="61"/>
      <c r="G2098" s="61"/>
    </row>
    <row r="2099" spans="3:7" x14ac:dyDescent="0.35">
      <c r="C2099" s="61"/>
      <c r="E2099" s="61"/>
      <c r="G2099" s="61"/>
    </row>
    <row r="2100" spans="3:7" x14ac:dyDescent="0.35">
      <c r="C2100" s="61"/>
      <c r="E2100" s="61"/>
      <c r="G2100" s="61"/>
    </row>
    <row r="2101" spans="3:7" x14ac:dyDescent="0.35">
      <c r="C2101" s="61"/>
      <c r="E2101" s="61"/>
      <c r="G2101" s="61"/>
    </row>
    <row r="2102" spans="3:7" x14ac:dyDescent="0.35">
      <c r="C2102" s="61"/>
      <c r="E2102" s="61"/>
      <c r="G2102" s="61"/>
    </row>
    <row r="2103" spans="3:7" x14ac:dyDescent="0.35">
      <c r="C2103" s="61"/>
      <c r="E2103" s="61"/>
      <c r="G2103" s="61"/>
    </row>
    <row r="2104" spans="3:7" x14ac:dyDescent="0.35">
      <c r="C2104" s="61"/>
      <c r="E2104" s="61"/>
      <c r="G2104" s="61"/>
    </row>
    <row r="2105" spans="3:7" x14ac:dyDescent="0.35">
      <c r="C2105" s="61"/>
      <c r="E2105" s="61"/>
      <c r="G2105" s="61"/>
    </row>
    <row r="2106" spans="3:7" x14ac:dyDescent="0.35">
      <c r="C2106" s="61"/>
      <c r="E2106" s="61"/>
      <c r="G2106" s="61"/>
    </row>
    <row r="2107" spans="3:7" x14ac:dyDescent="0.35">
      <c r="C2107" s="61"/>
      <c r="E2107" s="61"/>
      <c r="G2107" s="61"/>
    </row>
    <row r="2108" spans="3:7" x14ac:dyDescent="0.35">
      <c r="C2108" s="61"/>
      <c r="E2108" s="61"/>
      <c r="G2108" s="61"/>
    </row>
    <row r="2109" spans="3:7" x14ac:dyDescent="0.35">
      <c r="C2109" s="61"/>
      <c r="E2109" s="61"/>
      <c r="G2109" s="61"/>
    </row>
    <row r="2110" spans="3:7" x14ac:dyDescent="0.35">
      <c r="C2110" s="61"/>
      <c r="E2110" s="61"/>
      <c r="G2110" s="61"/>
    </row>
    <row r="2111" spans="3:7" x14ac:dyDescent="0.35">
      <c r="C2111" s="61"/>
      <c r="E2111" s="61"/>
      <c r="G2111" s="61"/>
    </row>
    <row r="2112" spans="3:7" x14ac:dyDescent="0.35">
      <c r="C2112" s="61"/>
      <c r="E2112" s="61"/>
      <c r="G2112" s="61"/>
    </row>
    <row r="2113" spans="3:7" x14ac:dyDescent="0.35">
      <c r="C2113" s="61"/>
      <c r="E2113" s="61"/>
      <c r="G2113" s="61"/>
    </row>
    <row r="2114" spans="3:7" x14ac:dyDescent="0.35">
      <c r="C2114" s="61"/>
      <c r="E2114" s="61"/>
      <c r="G2114" s="61"/>
    </row>
    <row r="2115" spans="3:7" x14ac:dyDescent="0.35">
      <c r="C2115" s="61"/>
      <c r="E2115" s="61"/>
      <c r="G2115" s="61"/>
    </row>
    <row r="2116" spans="3:7" x14ac:dyDescent="0.35">
      <c r="C2116" s="61"/>
      <c r="E2116" s="61"/>
      <c r="G2116" s="61"/>
    </row>
    <row r="2117" spans="3:7" x14ac:dyDescent="0.35">
      <c r="C2117" s="61"/>
      <c r="E2117" s="61"/>
      <c r="G2117" s="61"/>
    </row>
    <row r="2118" spans="3:7" x14ac:dyDescent="0.35">
      <c r="C2118" s="61"/>
      <c r="E2118" s="61"/>
      <c r="G2118" s="61"/>
    </row>
    <row r="2119" spans="3:7" x14ac:dyDescent="0.35">
      <c r="C2119" s="61"/>
      <c r="E2119" s="61"/>
      <c r="G2119" s="61"/>
    </row>
    <row r="2120" spans="3:7" x14ac:dyDescent="0.35">
      <c r="C2120" s="61"/>
      <c r="E2120" s="61"/>
      <c r="G2120" s="61"/>
    </row>
    <row r="2121" spans="3:7" x14ac:dyDescent="0.35">
      <c r="C2121" s="61"/>
      <c r="E2121" s="61"/>
      <c r="G2121" s="61"/>
    </row>
    <row r="2122" spans="3:7" x14ac:dyDescent="0.35">
      <c r="C2122" s="61"/>
      <c r="E2122" s="61"/>
      <c r="G2122" s="61"/>
    </row>
    <row r="2123" spans="3:7" x14ac:dyDescent="0.35">
      <c r="C2123" s="61"/>
      <c r="E2123" s="61"/>
      <c r="G2123" s="61"/>
    </row>
    <row r="2124" spans="3:7" x14ac:dyDescent="0.35">
      <c r="C2124" s="61"/>
      <c r="E2124" s="61"/>
      <c r="G2124" s="61"/>
    </row>
    <row r="2125" spans="3:7" x14ac:dyDescent="0.35">
      <c r="C2125" s="61"/>
      <c r="E2125" s="61"/>
      <c r="G2125" s="61"/>
    </row>
    <row r="2126" spans="3:7" x14ac:dyDescent="0.35">
      <c r="C2126" s="61"/>
      <c r="E2126" s="61"/>
      <c r="G2126" s="61"/>
    </row>
    <row r="2127" spans="3:7" x14ac:dyDescent="0.35">
      <c r="C2127" s="61"/>
      <c r="E2127" s="61"/>
      <c r="G2127" s="61"/>
    </row>
    <row r="2128" spans="3:7" x14ac:dyDescent="0.35">
      <c r="C2128" s="61"/>
      <c r="E2128" s="61"/>
      <c r="G2128" s="61"/>
    </row>
    <row r="2129" spans="3:7" x14ac:dyDescent="0.35">
      <c r="C2129" s="61"/>
      <c r="E2129" s="61"/>
      <c r="G2129" s="61"/>
    </row>
    <row r="2130" spans="3:7" x14ac:dyDescent="0.35">
      <c r="C2130" s="61"/>
      <c r="E2130" s="61"/>
      <c r="G2130" s="61"/>
    </row>
    <row r="2131" spans="3:7" x14ac:dyDescent="0.35">
      <c r="C2131" s="61"/>
      <c r="E2131" s="61"/>
      <c r="G2131" s="61"/>
    </row>
    <row r="2132" spans="3:7" x14ac:dyDescent="0.35">
      <c r="C2132" s="61"/>
      <c r="E2132" s="61"/>
      <c r="G2132" s="61"/>
    </row>
    <row r="2133" spans="3:7" x14ac:dyDescent="0.35">
      <c r="C2133" s="61"/>
      <c r="E2133" s="61"/>
      <c r="G2133" s="61"/>
    </row>
    <row r="2134" spans="3:7" x14ac:dyDescent="0.35">
      <c r="C2134" s="61"/>
      <c r="E2134" s="61"/>
      <c r="G2134" s="61"/>
    </row>
    <row r="2135" spans="3:7" x14ac:dyDescent="0.35">
      <c r="C2135" s="61"/>
      <c r="E2135" s="61"/>
      <c r="G2135" s="61"/>
    </row>
    <row r="2136" spans="3:7" x14ac:dyDescent="0.35">
      <c r="C2136" s="61"/>
      <c r="E2136" s="61"/>
      <c r="G2136" s="61"/>
    </row>
    <row r="2137" spans="3:7" x14ac:dyDescent="0.35">
      <c r="C2137" s="61"/>
      <c r="E2137" s="61"/>
      <c r="G2137" s="61"/>
    </row>
    <row r="2138" spans="3:7" x14ac:dyDescent="0.35">
      <c r="C2138" s="61"/>
      <c r="E2138" s="61"/>
      <c r="G2138" s="61"/>
    </row>
    <row r="2139" spans="3:7" x14ac:dyDescent="0.35">
      <c r="C2139" s="61"/>
      <c r="E2139" s="61"/>
      <c r="G2139" s="61"/>
    </row>
    <row r="2140" spans="3:7" x14ac:dyDescent="0.35">
      <c r="C2140" s="61"/>
      <c r="E2140" s="61"/>
      <c r="G2140" s="61"/>
    </row>
    <row r="2141" spans="3:7" x14ac:dyDescent="0.35">
      <c r="C2141" s="61"/>
      <c r="E2141" s="61"/>
      <c r="G2141" s="61"/>
    </row>
    <row r="2142" spans="3:7" x14ac:dyDescent="0.35">
      <c r="C2142" s="61"/>
      <c r="E2142" s="61"/>
      <c r="G2142" s="61"/>
    </row>
    <row r="2143" spans="3:7" x14ac:dyDescent="0.35">
      <c r="C2143" s="61"/>
      <c r="E2143" s="61"/>
      <c r="G2143" s="61"/>
    </row>
    <row r="2144" spans="3:7" x14ac:dyDescent="0.35">
      <c r="C2144" s="61"/>
      <c r="E2144" s="61"/>
      <c r="G2144" s="61"/>
    </row>
    <row r="2145" spans="3:7" x14ac:dyDescent="0.35">
      <c r="C2145" s="61"/>
      <c r="E2145" s="61"/>
      <c r="G2145" s="61"/>
    </row>
    <row r="2146" spans="3:7" x14ac:dyDescent="0.35">
      <c r="C2146" s="61"/>
      <c r="E2146" s="61"/>
      <c r="G2146" s="61"/>
    </row>
    <row r="2147" spans="3:7" x14ac:dyDescent="0.35">
      <c r="C2147" s="61"/>
      <c r="E2147" s="61"/>
      <c r="G2147" s="61"/>
    </row>
    <row r="2148" spans="3:7" x14ac:dyDescent="0.35">
      <c r="C2148" s="61"/>
      <c r="E2148" s="61"/>
      <c r="G2148" s="61"/>
    </row>
    <row r="2149" spans="3:7" x14ac:dyDescent="0.35">
      <c r="C2149" s="61"/>
      <c r="E2149" s="61"/>
      <c r="G2149" s="61"/>
    </row>
    <row r="2150" spans="3:7" x14ac:dyDescent="0.35">
      <c r="C2150" s="61"/>
      <c r="E2150" s="61"/>
      <c r="G2150" s="61"/>
    </row>
    <row r="2151" spans="3:7" x14ac:dyDescent="0.35">
      <c r="C2151" s="61"/>
      <c r="E2151" s="61"/>
      <c r="G2151" s="61"/>
    </row>
    <row r="2152" spans="3:7" x14ac:dyDescent="0.35">
      <c r="C2152" s="61"/>
      <c r="E2152" s="61"/>
      <c r="G2152" s="61"/>
    </row>
    <row r="2153" spans="3:7" x14ac:dyDescent="0.35">
      <c r="C2153" s="61"/>
      <c r="E2153" s="61"/>
      <c r="G2153" s="61"/>
    </row>
    <row r="2154" spans="3:7" x14ac:dyDescent="0.35">
      <c r="C2154" s="61"/>
      <c r="E2154" s="61"/>
      <c r="G2154" s="61"/>
    </row>
    <row r="2155" spans="3:7" x14ac:dyDescent="0.35">
      <c r="C2155" s="61"/>
      <c r="E2155" s="61"/>
      <c r="G2155" s="61"/>
    </row>
    <row r="2156" spans="3:7" x14ac:dyDescent="0.35">
      <c r="C2156" s="61"/>
      <c r="E2156" s="61"/>
      <c r="G2156" s="61"/>
    </row>
    <row r="2157" spans="3:7" x14ac:dyDescent="0.35">
      <c r="C2157" s="61"/>
      <c r="E2157" s="61"/>
      <c r="G2157" s="61"/>
    </row>
    <row r="2158" spans="3:7" x14ac:dyDescent="0.35">
      <c r="C2158" s="61"/>
      <c r="E2158" s="61"/>
      <c r="G2158" s="61"/>
    </row>
    <row r="2159" spans="3:7" x14ac:dyDescent="0.35">
      <c r="C2159" s="61"/>
      <c r="E2159" s="61"/>
      <c r="G2159" s="61"/>
    </row>
    <row r="2160" spans="3:7" x14ac:dyDescent="0.35">
      <c r="C2160" s="61"/>
      <c r="E2160" s="61"/>
      <c r="G2160" s="61"/>
    </row>
    <row r="2161" spans="3:7" x14ac:dyDescent="0.35">
      <c r="C2161" s="61"/>
      <c r="E2161" s="61"/>
      <c r="G2161" s="61"/>
    </row>
    <row r="2162" spans="3:7" x14ac:dyDescent="0.35">
      <c r="C2162" s="61"/>
      <c r="E2162" s="61"/>
      <c r="G2162" s="61"/>
    </row>
    <row r="2163" spans="3:7" x14ac:dyDescent="0.35">
      <c r="C2163" s="61"/>
      <c r="E2163" s="61"/>
      <c r="G2163" s="61"/>
    </row>
    <row r="2164" spans="3:7" x14ac:dyDescent="0.35">
      <c r="C2164" s="61"/>
      <c r="E2164" s="61"/>
      <c r="G2164" s="61"/>
    </row>
    <row r="2165" spans="3:7" x14ac:dyDescent="0.35">
      <c r="C2165" s="61"/>
      <c r="E2165" s="61"/>
      <c r="G2165" s="61"/>
    </row>
    <row r="2166" spans="3:7" x14ac:dyDescent="0.35">
      <c r="C2166" s="61"/>
      <c r="E2166" s="61"/>
      <c r="G2166" s="61"/>
    </row>
    <row r="2167" spans="3:7" x14ac:dyDescent="0.35">
      <c r="C2167" s="61"/>
      <c r="E2167" s="61"/>
      <c r="G2167" s="61"/>
    </row>
    <row r="2168" spans="3:7" x14ac:dyDescent="0.35">
      <c r="C2168" s="61"/>
      <c r="E2168" s="61"/>
      <c r="G2168" s="61"/>
    </row>
    <row r="2169" spans="3:7" x14ac:dyDescent="0.35">
      <c r="C2169" s="61"/>
      <c r="E2169" s="61"/>
      <c r="G2169" s="61"/>
    </row>
    <row r="2170" spans="3:7" x14ac:dyDescent="0.35">
      <c r="C2170" s="61"/>
      <c r="E2170" s="61"/>
      <c r="G2170" s="61"/>
    </row>
    <row r="2171" spans="3:7" x14ac:dyDescent="0.35">
      <c r="C2171" s="61"/>
      <c r="E2171" s="61"/>
      <c r="G2171" s="61"/>
    </row>
    <row r="2172" spans="3:7" x14ac:dyDescent="0.35">
      <c r="C2172" s="61"/>
      <c r="E2172" s="61"/>
      <c r="G2172" s="61"/>
    </row>
    <row r="2173" spans="3:7" x14ac:dyDescent="0.35">
      <c r="C2173" s="61"/>
      <c r="E2173" s="61"/>
      <c r="G2173" s="61"/>
    </row>
    <row r="2174" spans="3:7" x14ac:dyDescent="0.35">
      <c r="C2174" s="61"/>
      <c r="E2174" s="61"/>
      <c r="G2174" s="61"/>
    </row>
    <row r="2175" spans="3:7" x14ac:dyDescent="0.35">
      <c r="C2175" s="61"/>
      <c r="E2175" s="61"/>
      <c r="G2175" s="61"/>
    </row>
    <row r="2176" spans="3:7" x14ac:dyDescent="0.35">
      <c r="C2176" s="61"/>
      <c r="E2176" s="61"/>
      <c r="G2176" s="61"/>
    </row>
    <row r="2177" spans="3:7" x14ac:dyDescent="0.35">
      <c r="C2177" s="61"/>
      <c r="E2177" s="61"/>
      <c r="G2177" s="61"/>
    </row>
    <row r="2178" spans="3:7" x14ac:dyDescent="0.35">
      <c r="C2178" s="61"/>
      <c r="E2178" s="61"/>
      <c r="G2178" s="61"/>
    </row>
    <row r="2179" spans="3:7" x14ac:dyDescent="0.35">
      <c r="C2179" s="61"/>
      <c r="E2179" s="61"/>
      <c r="G2179" s="61"/>
    </row>
    <row r="2180" spans="3:7" x14ac:dyDescent="0.35">
      <c r="C2180" s="61"/>
      <c r="E2180" s="61"/>
      <c r="G2180" s="61"/>
    </row>
    <row r="2181" spans="3:7" x14ac:dyDescent="0.35">
      <c r="C2181" s="61"/>
      <c r="E2181" s="61"/>
      <c r="G2181" s="61"/>
    </row>
    <row r="2182" spans="3:7" x14ac:dyDescent="0.35">
      <c r="C2182" s="61"/>
      <c r="E2182" s="61"/>
      <c r="G2182" s="61"/>
    </row>
    <row r="2183" spans="3:7" x14ac:dyDescent="0.35">
      <c r="C2183" s="61"/>
      <c r="E2183" s="61"/>
      <c r="G2183" s="61"/>
    </row>
    <row r="2184" spans="3:7" x14ac:dyDescent="0.35">
      <c r="C2184" s="61"/>
      <c r="E2184" s="61"/>
      <c r="G2184" s="61"/>
    </row>
    <row r="2185" spans="3:7" x14ac:dyDescent="0.35">
      <c r="C2185" s="61"/>
      <c r="E2185" s="61"/>
      <c r="G2185" s="61"/>
    </row>
    <row r="2186" spans="3:7" x14ac:dyDescent="0.35">
      <c r="C2186" s="61"/>
      <c r="E2186" s="61"/>
      <c r="G2186" s="61"/>
    </row>
    <row r="2187" spans="3:7" x14ac:dyDescent="0.35">
      <c r="C2187" s="61"/>
      <c r="E2187" s="61"/>
      <c r="G2187" s="61"/>
    </row>
    <row r="2188" spans="3:7" x14ac:dyDescent="0.35">
      <c r="C2188" s="61"/>
      <c r="E2188" s="61"/>
      <c r="G2188" s="61"/>
    </row>
    <row r="2189" spans="3:7" x14ac:dyDescent="0.35">
      <c r="C2189" s="61"/>
      <c r="E2189" s="61"/>
      <c r="G2189" s="61"/>
    </row>
    <row r="2190" spans="3:7" x14ac:dyDescent="0.35">
      <c r="C2190" s="61"/>
      <c r="E2190" s="61"/>
      <c r="G2190" s="61"/>
    </row>
  </sheetData>
  <conditionalFormatting sqref="B2">
    <cfRule type="cellIs" dxfId="122" priority="124" operator="equal">
      <formula>$C$2</formula>
    </cfRule>
    <cfRule type="cellIs" dxfId="121" priority="125" operator="lessThan">
      <formula>$C$2</formula>
    </cfRule>
    <cfRule type="cellIs" dxfId="120" priority="126" operator="greaterThan">
      <formula>$C$2</formula>
    </cfRule>
    <cfRule type="containsText" dxfId="119" priority="127" operator="containsText" text="Need to update">
      <formula>NOT(ISERROR(SEARCH("Need to update",B2)))</formula>
    </cfRule>
  </conditionalFormatting>
  <conditionalFormatting sqref="F2">
    <cfRule type="cellIs" dxfId="118" priority="101" operator="equal">
      <formula>$G$2</formula>
    </cfRule>
    <cfRule type="cellIs" dxfId="117" priority="102" operator="lessThan">
      <formula>$G$2</formula>
    </cfRule>
    <cfRule type="cellIs" dxfId="116" priority="103" operator="greaterThan">
      <formula>$G$2</formula>
    </cfRule>
    <cfRule type="cellIs" dxfId="115" priority="120" operator="equal">
      <formula>$C$2</formula>
    </cfRule>
    <cfRule type="cellIs" dxfId="114" priority="121" operator="lessThan">
      <formula>$C$2</formula>
    </cfRule>
    <cfRule type="cellIs" dxfId="113" priority="122" operator="greaterThan">
      <formula>$C$2</formula>
    </cfRule>
    <cfRule type="containsText" dxfId="112" priority="123" operator="containsText" text="Need to update">
      <formula>NOT(ISERROR(SEARCH("Need to update",F2)))</formula>
    </cfRule>
  </conditionalFormatting>
  <conditionalFormatting sqref="J2">
    <cfRule type="cellIs" dxfId="111" priority="98" operator="equal">
      <formula>$K$2</formula>
    </cfRule>
    <cfRule type="cellIs" dxfId="110" priority="99" operator="lessThan">
      <formula>$K$2</formula>
    </cfRule>
    <cfRule type="cellIs" dxfId="109" priority="100" operator="greaterThan">
      <formula>$K$2</formula>
    </cfRule>
    <cfRule type="cellIs" dxfId="108" priority="116" operator="equal">
      <formula>$C$2</formula>
    </cfRule>
    <cfRule type="cellIs" dxfId="107" priority="117" operator="lessThan">
      <formula>$C$2</formula>
    </cfRule>
    <cfRule type="cellIs" dxfId="106" priority="118" operator="greaterThan">
      <formula>$C$2</formula>
    </cfRule>
    <cfRule type="containsText" dxfId="105" priority="119" operator="containsText" text="Need to update">
      <formula>NOT(ISERROR(SEARCH("Need to update",J2)))</formula>
    </cfRule>
  </conditionalFormatting>
  <conditionalFormatting sqref="L2">
    <cfRule type="cellIs" dxfId="104" priority="95" operator="equal">
      <formula>$M$2</formula>
    </cfRule>
    <cfRule type="cellIs" dxfId="103" priority="96" operator="lessThan">
      <formula>$M$2</formula>
    </cfRule>
    <cfRule type="cellIs" dxfId="102" priority="97" operator="greaterThan">
      <formula>$M$2</formula>
    </cfRule>
    <cfRule type="cellIs" dxfId="101" priority="112" operator="equal">
      <formula>$C$2</formula>
    </cfRule>
    <cfRule type="cellIs" dxfId="100" priority="113" operator="lessThan">
      <formula>$C$2</formula>
    </cfRule>
    <cfRule type="cellIs" dxfId="99" priority="114" operator="greaterThan">
      <formula>$C$2</formula>
    </cfRule>
    <cfRule type="containsText" dxfId="98" priority="115" operator="containsText" text="Need to update">
      <formula>NOT(ISERROR(SEARCH("Need to update",L2)))</formula>
    </cfRule>
  </conditionalFormatting>
  <conditionalFormatting sqref="N2">
    <cfRule type="cellIs" dxfId="97" priority="92" operator="equal">
      <formula>$O$2</formula>
    </cfRule>
    <cfRule type="cellIs" dxfId="96" priority="93" operator="lessThan">
      <formula>$O$2</formula>
    </cfRule>
    <cfRule type="cellIs" dxfId="95" priority="94" operator="greaterThan">
      <formula>$O$2</formula>
    </cfRule>
    <cfRule type="cellIs" dxfId="94" priority="108" operator="equal">
      <formula>$C$2</formula>
    </cfRule>
    <cfRule type="cellIs" dxfId="93" priority="109" operator="lessThan">
      <formula>$C$2</formula>
    </cfRule>
    <cfRule type="cellIs" dxfId="92" priority="110" operator="greaterThan">
      <formula>$C$2</formula>
    </cfRule>
    <cfRule type="containsText" dxfId="91" priority="111" operator="containsText" text="Need to update">
      <formula>NOT(ISERROR(SEARCH("Need to update",N2)))</formula>
    </cfRule>
  </conditionalFormatting>
  <conditionalFormatting sqref="P2">
    <cfRule type="cellIs" dxfId="90" priority="89" operator="equal">
      <formula>$Q$2</formula>
    </cfRule>
    <cfRule type="cellIs" dxfId="89" priority="90" operator="lessThan">
      <formula>$Q$2</formula>
    </cfRule>
    <cfRule type="cellIs" dxfId="88" priority="91" operator="greaterThan">
      <formula>$Q$2</formula>
    </cfRule>
    <cfRule type="cellIs" dxfId="87" priority="104" operator="equal">
      <formula>$C$2</formula>
    </cfRule>
    <cfRule type="cellIs" dxfId="86" priority="105" operator="lessThan">
      <formula>$C$2</formula>
    </cfRule>
    <cfRule type="cellIs" dxfId="85" priority="106" operator="greaterThan">
      <formula>$C$2</formula>
    </cfRule>
    <cfRule type="containsText" dxfId="84" priority="107" operator="containsText" text="Need to update">
      <formula>NOT(ISERROR(SEARCH("Need to update",P2)))</formula>
    </cfRule>
  </conditionalFormatting>
  <conditionalFormatting sqref="A11:A503">
    <cfRule type="timePeriod" dxfId="83" priority="85" timePeriod="today">
      <formula>FLOOR(A11,1)=TODAY()</formula>
    </cfRule>
    <cfRule type="timePeriod" dxfId="82" priority="86" timePeriod="thisWeek">
      <formula>AND(TODAY()-ROUNDDOWN(A11,0)&lt;=WEEKDAY(TODAY())-1,ROUNDDOWN(A11,0)-TODAY()&lt;=7-WEEKDAY(TODAY()))</formula>
    </cfRule>
    <cfRule type="timePeriod" dxfId="81" priority="87" timePeriod="lastWeek">
      <formula>AND(TODAY()-ROUNDDOWN(A11,0)&gt;=(WEEKDAY(TODAY())),TODAY()-ROUNDDOWN(A11,0)&lt;(WEEKDAY(TODAY())+7))</formula>
    </cfRule>
  </conditionalFormatting>
  <conditionalFormatting sqref="H1 J1 L1 N1 P1 F1 A1:B1 R1:XFD1">
    <cfRule type="timePeriod" dxfId="80" priority="82" timePeriod="today">
      <formula>FLOOR(A1,1)=TODAY()</formula>
    </cfRule>
    <cfRule type="timePeriod" dxfId="79" priority="83" timePeriod="today">
      <formula>FLOOR(A1,1)=TODAY()</formula>
    </cfRule>
  </conditionalFormatting>
  <conditionalFormatting sqref="B1">
    <cfRule type="cellIs" dxfId="78" priority="81" operator="equal">
      <formula>0</formula>
    </cfRule>
  </conditionalFormatting>
  <conditionalFormatting sqref="F1">
    <cfRule type="cellIs" dxfId="77" priority="80" operator="equal">
      <formula>0</formula>
    </cfRule>
  </conditionalFormatting>
  <conditionalFormatting sqref="J1">
    <cfRule type="cellIs" dxfId="76" priority="79" operator="equal">
      <formula>0</formula>
    </cfRule>
  </conditionalFormatting>
  <conditionalFormatting sqref="L1">
    <cfRule type="cellIs" dxfId="75" priority="78" operator="equal">
      <formula>0</formula>
    </cfRule>
  </conditionalFormatting>
  <conditionalFormatting sqref="N1">
    <cfRule type="cellIs" dxfId="74" priority="77" operator="equal">
      <formula>0</formula>
    </cfRule>
  </conditionalFormatting>
  <conditionalFormatting sqref="P1">
    <cfRule type="cellIs" dxfId="73" priority="76" operator="equal">
      <formula>0</formula>
    </cfRule>
  </conditionalFormatting>
  <conditionalFormatting sqref="H1">
    <cfRule type="cellIs" dxfId="72" priority="75" operator="equal">
      <formula>0</formula>
    </cfRule>
  </conditionalFormatting>
  <conditionalFormatting sqref="H2">
    <cfRule type="cellIs" dxfId="71" priority="65" operator="equal">
      <formula>$I$2</formula>
    </cfRule>
    <cfRule type="cellIs" dxfId="70" priority="66" operator="lessThan">
      <formula>$I$2</formula>
    </cfRule>
    <cfRule type="cellIs" dxfId="69" priority="67" operator="greaterThan">
      <formula>$I$2</formula>
    </cfRule>
    <cfRule type="cellIs" dxfId="68" priority="68" operator="equal">
      <formula>$G$2</formula>
    </cfRule>
    <cfRule type="cellIs" dxfId="67" priority="69" operator="lessThan">
      <formula>$G$2</formula>
    </cfRule>
    <cfRule type="cellIs" dxfId="66" priority="70" operator="greaterThan">
      <formula>$G$2</formula>
    </cfRule>
    <cfRule type="cellIs" dxfId="65" priority="71" operator="equal">
      <formula>$C$2</formula>
    </cfRule>
    <cfRule type="cellIs" dxfId="64" priority="72" operator="lessThan">
      <formula>$C$2</formula>
    </cfRule>
    <cfRule type="cellIs" dxfId="63" priority="73" operator="greaterThan">
      <formula>$C$2</formula>
    </cfRule>
    <cfRule type="containsText" dxfId="62" priority="74" operator="containsText" text="Need to update">
      <formula>NOT(ISERROR(SEARCH("Need to update",H2)))</formula>
    </cfRule>
  </conditionalFormatting>
  <conditionalFormatting sqref="C1">
    <cfRule type="timePeriod" dxfId="61" priority="59" timePeriod="today">
      <formula>FLOOR(C1,1)=TODAY()</formula>
    </cfRule>
    <cfRule type="timePeriod" dxfId="60" priority="60" timePeriod="thisWeek">
      <formula>AND(TODAY()-ROUNDDOWN(C1,0)&lt;=WEEKDAY(TODAY())-1,ROUNDDOWN(C1,0)-TODAY()&lt;=7-WEEKDAY(TODAY()))</formula>
    </cfRule>
    <cfRule type="timePeriod" dxfId="59" priority="61" timePeriod="lastWeek">
      <formula>AND(TODAY()-ROUNDDOWN(C1,0)&gt;=(WEEKDAY(TODAY())),TODAY()-ROUNDDOWN(C1,0)&lt;(WEEKDAY(TODAY())+7))</formula>
    </cfRule>
  </conditionalFormatting>
  <conditionalFormatting sqref="G1">
    <cfRule type="timePeriod" dxfId="58" priority="56" timePeriod="today">
      <formula>FLOOR(G1,1)=TODAY()</formula>
    </cfRule>
    <cfRule type="timePeriod" dxfId="57" priority="57" timePeriod="thisWeek">
      <formula>AND(TODAY()-ROUNDDOWN(G1,0)&lt;=WEEKDAY(TODAY())-1,ROUNDDOWN(G1,0)-TODAY()&lt;=7-WEEKDAY(TODAY()))</formula>
    </cfRule>
    <cfRule type="timePeriod" dxfId="56" priority="58" timePeriod="lastWeek">
      <formula>AND(TODAY()-ROUNDDOWN(G1,0)&gt;=(WEEKDAY(TODAY())),TODAY()-ROUNDDOWN(G1,0)&lt;(WEEKDAY(TODAY())+7))</formula>
    </cfRule>
  </conditionalFormatting>
  <conditionalFormatting sqref="I1">
    <cfRule type="timePeriod" dxfId="55" priority="53" timePeriod="today">
      <formula>FLOOR(I1,1)=TODAY()</formula>
    </cfRule>
    <cfRule type="timePeriod" dxfId="54" priority="54" timePeriod="thisWeek">
      <formula>AND(TODAY()-ROUNDDOWN(I1,0)&lt;=WEEKDAY(TODAY())-1,ROUNDDOWN(I1,0)-TODAY()&lt;=7-WEEKDAY(TODAY()))</formula>
    </cfRule>
    <cfRule type="timePeriod" dxfId="53" priority="55" timePeriod="lastWeek">
      <formula>AND(TODAY()-ROUNDDOWN(I1,0)&gt;=(WEEKDAY(TODAY())),TODAY()-ROUNDDOWN(I1,0)&lt;(WEEKDAY(TODAY())+7))</formula>
    </cfRule>
  </conditionalFormatting>
  <conditionalFormatting sqref="K1">
    <cfRule type="timePeriod" dxfId="52" priority="50" timePeriod="today">
      <formula>FLOOR(K1,1)=TODAY()</formula>
    </cfRule>
    <cfRule type="timePeriod" dxfId="51" priority="51" timePeriod="thisWeek">
      <formula>AND(TODAY()-ROUNDDOWN(K1,0)&lt;=WEEKDAY(TODAY())-1,ROUNDDOWN(K1,0)-TODAY()&lt;=7-WEEKDAY(TODAY()))</formula>
    </cfRule>
    <cfRule type="timePeriod" dxfId="50" priority="52" timePeriod="lastWeek">
      <formula>AND(TODAY()-ROUNDDOWN(K1,0)&gt;=(WEEKDAY(TODAY())),TODAY()-ROUNDDOWN(K1,0)&lt;(WEEKDAY(TODAY())+7))</formula>
    </cfRule>
  </conditionalFormatting>
  <conditionalFormatting sqref="M1">
    <cfRule type="timePeriod" dxfId="49" priority="47" timePeriod="today">
      <formula>FLOOR(M1,1)=TODAY()</formula>
    </cfRule>
    <cfRule type="timePeriod" dxfId="48" priority="48" timePeriod="thisWeek">
      <formula>AND(TODAY()-ROUNDDOWN(M1,0)&lt;=WEEKDAY(TODAY())-1,ROUNDDOWN(M1,0)-TODAY()&lt;=7-WEEKDAY(TODAY()))</formula>
    </cfRule>
    <cfRule type="timePeriod" dxfId="47" priority="49" timePeriod="lastWeek">
      <formula>AND(TODAY()-ROUNDDOWN(M1,0)&gt;=(WEEKDAY(TODAY())),TODAY()-ROUNDDOWN(M1,0)&lt;(WEEKDAY(TODAY())+7))</formula>
    </cfRule>
  </conditionalFormatting>
  <conditionalFormatting sqref="O1">
    <cfRule type="timePeriod" dxfId="46" priority="44" timePeriod="today">
      <formula>FLOOR(O1,1)=TODAY()</formula>
    </cfRule>
    <cfRule type="timePeriod" dxfId="45" priority="45" timePeriod="thisWeek">
      <formula>AND(TODAY()-ROUNDDOWN(O1,0)&lt;=WEEKDAY(TODAY())-1,ROUNDDOWN(O1,0)-TODAY()&lt;=7-WEEKDAY(TODAY()))</formula>
    </cfRule>
    <cfRule type="timePeriod" dxfId="44" priority="46" timePeriod="lastWeek">
      <formula>AND(TODAY()-ROUNDDOWN(O1,0)&gt;=(WEEKDAY(TODAY())),TODAY()-ROUNDDOWN(O1,0)&lt;(WEEKDAY(TODAY())+7))</formula>
    </cfRule>
  </conditionalFormatting>
  <conditionalFormatting sqref="Q1">
    <cfRule type="timePeriod" dxfId="43" priority="41" timePeriod="today">
      <formula>FLOOR(Q1,1)=TODAY()</formula>
    </cfRule>
    <cfRule type="timePeriod" dxfId="42" priority="42" timePeriod="thisWeek">
      <formula>AND(TODAY()-ROUNDDOWN(Q1,0)&lt;=WEEKDAY(TODAY())-1,ROUNDDOWN(Q1,0)-TODAY()&lt;=7-WEEKDAY(TODAY()))</formula>
    </cfRule>
    <cfRule type="timePeriod" dxfId="41" priority="43" timePeriod="lastWeek">
      <formula>AND(TODAY()-ROUNDDOWN(Q1,0)&gt;=(WEEKDAY(TODAY())),TODAY()-ROUNDDOWN(Q1,0)&lt;(WEEKDAY(TODAY())+7))</formula>
    </cfRule>
  </conditionalFormatting>
  <conditionalFormatting sqref="F1">
    <cfRule type="cellIs" dxfId="40" priority="37" operator="equal">
      <formula>0</formula>
    </cfRule>
  </conditionalFormatting>
  <conditionalFormatting sqref="B1">
    <cfRule type="cellIs" dxfId="39" priority="36" operator="equal">
      <formula>0</formula>
    </cfRule>
  </conditionalFormatting>
  <conditionalFormatting sqref="B1">
    <cfRule type="cellIs" dxfId="38" priority="35" operator="equal">
      <formula>0</formula>
    </cfRule>
  </conditionalFormatting>
  <conditionalFormatting sqref="D2">
    <cfRule type="cellIs" dxfId="37" priority="19" operator="equal">
      <formula>$E$2</formula>
    </cfRule>
    <cfRule type="cellIs" dxfId="36" priority="20" operator="lessThan">
      <formula>$E$2</formula>
    </cfRule>
    <cfRule type="cellIs" dxfId="35" priority="21" operator="greaterThan">
      <formula>$E$2</formula>
    </cfRule>
    <cfRule type="containsText" dxfId="34" priority="22" operator="containsText" text="Need to update">
      <formula>NOT(ISERROR(SEARCH("Need to update",D2)))</formula>
    </cfRule>
  </conditionalFormatting>
  <conditionalFormatting sqref="D1">
    <cfRule type="timePeriod" dxfId="33" priority="17" timePeriod="today">
      <formula>FLOOR(D1,1)=TODAY()</formula>
    </cfRule>
    <cfRule type="timePeriod" dxfId="32" priority="18" timePeriod="today">
      <formula>FLOOR(D1,1)=TODAY()</formula>
    </cfRule>
  </conditionalFormatting>
  <conditionalFormatting sqref="D1">
    <cfRule type="cellIs" dxfId="31" priority="16" operator="equal">
      <formula>0</formula>
    </cfRule>
  </conditionalFormatting>
  <conditionalFormatting sqref="D1">
    <cfRule type="cellIs" dxfId="30" priority="15" operator="equal">
      <formula>0</formula>
    </cfRule>
  </conditionalFormatting>
  <conditionalFormatting sqref="D1">
    <cfRule type="cellIs" dxfId="29" priority="14" operator="equal">
      <formula>0</formula>
    </cfRule>
  </conditionalFormatting>
  <conditionalFormatting sqref="E1">
    <cfRule type="timePeriod" dxfId="28" priority="11" timePeriod="today">
      <formula>FLOOR(E1,1)=TODAY()</formula>
    </cfRule>
    <cfRule type="timePeriod" dxfId="27" priority="12" timePeriod="thisWeek">
      <formula>AND(TODAY()-ROUNDDOWN(E1,0)&lt;=WEEKDAY(TODAY())-1,ROUNDDOWN(E1,0)-TODAY()&lt;=7-WEEKDAY(TODAY()))</formula>
    </cfRule>
    <cfRule type="timePeriod" dxfId="26" priority="13" timePeriod="lastWeek">
      <formula>AND(TODAY()-ROUNDDOWN(E1,0)&gt;=(WEEKDAY(TODAY())),TODAY()-ROUNDDOWN(E1,0)&lt;(WEEKDAY(TODAY())+7))</formula>
    </cfRule>
  </conditionalFormatting>
  <pageMargins left="0.7" right="0.7" top="0.75" bottom="0.75" header="0.3" footer="0.3"/>
  <pageSetup paperSize="9" orientation="portrait" r:id="rId1"/>
  <ignoredErrors>
    <ignoredError sqref="J2:M2 O2:P2 N1:N2 J1:L1 M1 O1:P1 G1:H1 I1:I2 G2:H2 E1:E2 C1:C2 F1:F2 D1:D2 G10:I10 J10:P10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381"/>
  <sheetViews>
    <sheetView zoomScale="85" zoomScaleNormal="85" workbookViewId="0">
      <pane xSplit="1" ySplit="9" topLeftCell="B270" activePane="bottomRight" state="frozen"/>
      <selection pane="topRight" activeCell="B1" sqref="B1"/>
      <selection pane="bottomLeft" activeCell="A10" sqref="A10"/>
      <selection pane="bottomRight" activeCell="D274" sqref="D274"/>
    </sheetView>
  </sheetViews>
  <sheetFormatPr defaultRowHeight="14.5" x14ac:dyDescent="0.35"/>
  <cols>
    <col min="1" max="1" width="28.453125" bestFit="1" customWidth="1"/>
    <col min="2" max="2" width="18.453125" style="39" bestFit="1" customWidth="1"/>
    <col min="3" max="3" width="21.54296875" bestFit="1" customWidth="1"/>
    <col min="4" max="4" width="16.1796875" bestFit="1" customWidth="1"/>
    <col min="5" max="5" width="18.453125" style="29" bestFit="1" customWidth="1"/>
    <col min="6" max="6" width="9.1796875" style="29"/>
    <col min="7" max="7" width="18.453125" style="29" bestFit="1" customWidth="1"/>
    <col min="9" max="14" width="18.453125" bestFit="1" customWidth="1"/>
    <col min="16" max="16" width="14.81640625" bestFit="1" customWidth="1"/>
  </cols>
  <sheetData>
    <row r="1" spans="1:26" s="263" customFormat="1" ht="31.5" customHeight="1" thickBot="1" x14ac:dyDescent="0.4">
      <c r="A1" s="261" t="s">
        <v>1967</v>
      </c>
      <c r="B1" s="262">
        <f ca="1">_xll.GetPrice(B9,,"assessmentdate",$A$2)</f>
        <v>45034.605578703704</v>
      </c>
      <c r="C1" s="262">
        <f ca="1">_xll.GetPrice(C9,,"assessmentdate",$A$2)</f>
        <v>45036.808113425926</v>
      </c>
      <c r="D1" s="262">
        <f ca="1">_xll.GetPrice(D9,,"assessmentdate",$A$2)</f>
        <v>45030.770833333336</v>
      </c>
      <c r="E1" s="262">
        <f ca="1">_xll.GetPrice(E9,,"assessmentdate",$A$2)</f>
        <v>45033.727777777778</v>
      </c>
      <c r="F1" s="262"/>
      <c r="G1" s="262">
        <f ca="1">_xll.GetPrice(G9,,"assessmentdate",$A$2)</f>
        <v>45034.464490740742</v>
      </c>
      <c r="H1" s="262" t="str">
        <f ca="1">_xll.GetPrice(H9,,"assessmentdate",$A$2)</f>
        <v>#N/A Invalid parameter: Symbol</v>
      </c>
      <c r="I1" s="262">
        <f ca="1">_xll.GetPrice(I9,,"assessmentdate",$A$2)</f>
        <v>45036.803738425922</v>
      </c>
      <c r="J1" s="262">
        <f ca="1">_xll.GetPrice(J9,,"assessmentdate",$A$2)</f>
        <v>45036.803738425922</v>
      </c>
      <c r="K1" s="262">
        <f ca="1">_xll.GetPrice(K9,,"assessmentdate",$A$2)</f>
        <v>45036.806192129632</v>
      </c>
      <c r="L1" s="262">
        <f ca="1">_xll.GetPrice(L9,,"assessmentdate",$A$2)</f>
        <v>45036.806192129632</v>
      </c>
      <c r="M1" s="262">
        <f ca="1">_xll.GetPrice(M9,,"assessmentdate",$A$2)</f>
        <v>45036.806192129632</v>
      </c>
      <c r="N1" s="262">
        <f ca="1">_xll.GetPrice(N9,,"assessmentdate",$A$2)</f>
        <v>45036.806192129632</v>
      </c>
    </row>
    <row r="2" spans="1:26" ht="15.5" thickTop="1" thickBot="1" x14ac:dyDescent="0.4">
      <c r="A2" s="35">
        <f ca="1">TODAY()</f>
        <v>45036</v>
      </c>
      <c r="B2" s="55">
        <f ca="1">_xll.GetPrice(B9,,"mid",$A$2)</f>
        <v>1.02</v>
      </c>
      <c r="C2" s="55">
        <f ca="1">_xll.GetPrice(C9,,"mid",$A$2)</f>
        <v>126.9</v>
      </c>
      <c r="D2" s="55">
        <f ca="1">_xll.GetPrice(D9,,"mid",$A$2)</f>
        <v>147.31</v>
      </c>
      <c r="E2" s="55">
        <f ca="1">_xll.GetPrice(E9,,"mid",$A$2)</f>
        <v>2195</v>
      </c>
      <c r="F2" s="55" t="str">
        <f ca="1">_xll.GetPrice(F9,,"mid",$A$2)</f>
        <v>#N/A Invalid parameter: Symbol</v>
      </c>
      <c r="G2" s="55">
        <f ca="1">_xll.GetPrice(G9,,"mid",$A$2)</f>
        <v>377.5</v>
      </c>
      <c r="H2" s="55" t="str">
        <f ca="1">_xll.GetPrice(H9,,"mid",$A$2)</f>
        <v>#N/A Invalid parameter: Symbol</v>
      </c>
      <c r="I2" s="55">
        <f ca="1">_xll.GetPrice(I9,,"mid",$A$2)</f>
        <v>117.12</v>
      </c>
      <c r="J2" s="55">
        <f ca="1">_xll.GetPrice(J9,,"mid",$A$2)</f>
        <v>133.30000000000001</v>
      </c>
      <c r="K2" s="55">
        <f ca="1">_xll.GetPrice(K9,,"mid",$A$2)</f>
        <v>270</v>
      </c>
      <c r="L2" s="55">
        <f ca="1">_xll.GetPrice(L9,,"mid",$A$2)</f>
        <v>239.64</v>
      </c>
      <c r="M2" s="55">
        <f ca="1">_xll.GetPrice(M9,,"mid",$A$2)</f>
        <v>256.27</v>
      </c>
      <c r="N2" s="55">
        <f ca="1">_xll.GetPrice(N9,,"mid",$A$2)</f>
        <v>233.25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" thickTop="1" x14ac:dyDescent="0.35">
      <c r="A3" s="36" t="s">
        <v>1968</v>
      </c>
      <c r="B3" s="52" t="s">
        <v>219</v>
      </c>
      <c r="C3" s="27" t="s">
        <v>219</v>
      </c>
      <c r="D3" s="37" t="s">
        <v>219</v>
      </c>
      <c r="E3" s="88" t="s">
        <v>219</v>
      </c>
      <c r="G3" s="88" t="s">
        <v>219</v>
      </c>
      <c r="I3" s="27" t="s">
        <v>219</v>
      </c>
      <c r="J3" s="39" t="s">
        <v>219</v>
      </c>
      <c r="K3" s="27" t="s">
        <v>219</v>
      </c>
      <c r="L3" s="27" t="s">
        <v>219</v>
      </c>
      <c r="M3" s="27" t="s">
        <v>219</v>
      </c>
      <c r="N3" s="27" t="s">
        <v>219</v>
      </c>
      <c r="P3" s="280" t="s">
        <v>2206</v>
      </c>
    </row>
    <row r="4" spans="1:26" x14ac:dyDescent="0.35">
      <c r="B4" s="52" t="s">
        <v>1981</v>
      </c>
      <c r="C4" s="27" t="s">
        <v>220</v>
      </c>
      <c r="D4" s="37" t="s">
        <v>220</v>
      </c>
      <c r="E4" s="88" t="s">
        <v>1978</v>
      </c>
      <c r="G4" s="88" t="s">
        <v>51</v>
      </c>
      <c r="I4" s="27" t="s">
        <v>220</v>
      </c>
      <c r="J4" s="39" t="s">
        <v>220</v>
      </c>
      <c r="K4" s="27" t="s">
        <v>223</v>
      </c>
      <c r="L4" s="27" t="s">
        <v>223</v>
      </c>
      <c r="M4" s="27" t="s">
        <v>222</v>
      </c>
      <c r="N4" s="27" t="s">
        <v>222</v>
      </c>
      <c r="P4" s="280"/>
    </row>
    <row r="5" spans="1:26" x14ac:dyDescent="0.35">
      <c r="B5" s="38" t="s">
        <v>1983</v>
      </c>
      <c r="C5" s="27" t="s">
        <v>1971</v>
      </c>
      <c r="D5" s="37" t="s">
        <v>1972</v>
      </c>
      <c r="E5" s="88" t="s">
        <v>1975</v>
      </c>
      <c r="F5" s="38"/>
      <c r="G5" s="88" t="s">
        <v>1974</v>
      </c>
      <c r="I5" s="27" t="s">
        <v>1979</v>
      </c>
      <c r="J5" s="30" t="s">
        <v>1980</v>
      </c>
      <c r="K5" s="27" t="s">
        <v>2101</v>
      </c>
      <c r="L5" s="27" t="s">
        <v>1977</v>
      </c>
      <c r="M5" s="27" t="s">
        <v>2101</v>
      </c>
      <c r="N5" s="27" t="s">
        <v>1977</v>
      </c>
      <c r="P5" s="280"/>
    </row>
    <row r="6" spans="1:26" x14ac:dyDescent="0.35">
      <c r="B6" s="38" t="s">
        <v>1982</v>
      </c>
      <c r="C6" s="38" t="s">
        <v>55</v>
      </c>
      <c r="D6" s="38" t="s">
        <v>55</v>
      </c>
      <c r="E6" s="91" t="s">
        <v>10</v>
      </c>
      <c r="G6" s="91" t="s">
        <v>56</v>
      </c>
      <c r="I6" s="38" t="s">
        <v>55</v>
      </c>
      <c r="J6" s="38" t="s">
        <v>55</v>
      </c>
      <c r="K6" s="120" t="s">
        <v>55</v>
      </c>
      <c r="L6" s="120" t="s">
        <v>55</v>
      </c>
      <c r="M6" s="121" t="s">
        <v>56</v>
      </c>
      <c r="N6" s="121" t="s">
        <v>56</v>
      </c>
      <c r="P6" s="280"/>
    </row>
    <row r="7" spans="1:26" x14ac:dyDescent="0.35">
      <c r="B7" s="52" t="s">
        <v>22</v>
      </c>
      <c r="C7" s="27" t="s">
        <v>22</v>
      </c>
      <c r="D7" s="37" t="s">
        <v>22</v>
      </c>
      <c r="E7" s="200" t="s">
        <v>1973</v>
      </c>
      <c r="G7" s="88" t="s">
        <v>22</v>
      </c>
      <c r="I7" s="27" t="s">
        <v>22</v>
      </c>
      <c r="J7" s="39" t="s">
        <v>22</v>
      </c>
      <c r="K7" s="27" t="s">
        <v>22</v>
      </c>
      <c r="L7" s="27" t="s">
        <v>22</v>
      </c>
      <c r="M7" s="27" t="s">
        <v>22</v>
      </c>
      <c r="N7" s="27" t="s">
        <v>22</v>
      </c>
      <c r="P7" s="280"/>
    </row>
    <row r="8" spans="1:26" ht="15" hidden="1" customHeight="1" x14ac:dyDescent="0.35">
      <c r="E8" s="88"/>
      <c r="G8" s="88"/>
      <c r="I8" s="27" t="s">
        <v>231</v>
      </c>
      <c r="J8" s="39"/>
      <c r="K8" s="27" t="s">
        <v>232</v>
      </c>
      <c r="L8" s="27" t="s">
        <v>232</v>
      </c>
      <c r="M8" s="27" t="s">
        <v>232</v>
      </c>
      <c r="N8" s="27" t="s">
        <v>232</v>
      </c>
      <c r="P8" s="280"/>
    </row>
    <row r="9" spans="1:26" x14ac:dyDescent="0.35">
      <c r="A9" s="22" t="s">
        <v>1969</v>
      </c>
      <c r="B9" s="15" t="s">
        <v>622</v>
      </c>
      <c r="C9" s="15" t="s">
        <v>234</v>
      </c>
      <c r="D9" s="15" t="s">
        <v>233</v>
      </c>
      <c r="E9" s="90" t="s">
        <v>508</v>
      </c>
      <c r="F9" s="15"/>
      <c r="G9" s="90" t="s">
        <v>510</v>
      </c>
      <c r="I9" s="15" t="s">
        <v>226</v>
      </c>
      <c r="J9" s="15" t="s">
        <v>690</v>
      </c>
      <c r="K9" s="15" t="s">
        <v>229</v>
      </c>
      <c r="L9" s="15" t="s">
        <v>230</v>
      </c>
      <c r="M9" s="15" t="s">
        <v>227</v>
      </c>
      <c r="N9" s="15" t="s">
        <v>228</v>
      </c>
      <c r="P9" s="280"/>
    </row>
    <row r="10" spans="1:26" s="78" customFormat="1" x14ac:dyDescent="0.35">
      <c r="A10" s="77">
        <v>43182</v>
      </c>
      <c r="B10" s="78">
        <v>1.02</v>
      </c>
      <c r="C10" s="78">
        <v>88.19</v>
      </c>
      <c r="D10" s="81">
        <v>116.52</v>
      </c>
      <c r="E10" s="82">
        <v>1700</v>
      </c>
      <c r="F10" s="94"/>
      <c r="G10" s="81">
        <v>327.5</v>
      </c>
      <c r="H10" s="104"/>
      <c r="I10" s="94">
        <v>66.680000000000007</v>
      </c>
      <c r="J10" s="81">
        <v>83.06</v>
      </c>
      <c r="K10" s="81">
        <v>215.33199999999999</v>
      </c>
      <c r="L10" s="81">
        <v>205.126</v>
      </c>
      <c r="M10" s="81">
        <v>211.18199999999999</v>
      </c>
      <c r="N10" s="81">
        <v>195.99</v>
      </c>
      <c r="O10" s="94"/>
      <c r="P10" s="79">
        <v>49.839999999999989</v>
      </c>
    </row>
    <row r="11" spans="1:26" s="78" customFormat="1" x14ac:dyDescent="0.35">
      <c r="A11" s="77">
        <v>43189</v>
      </c>
      <c r="B11" s="78">
        <v>0.96</v>
      </c>
      <c r="C11" s="78">
        <v>86.64</v>
      </c>
      <c r="D11" s="81">
        <v>110.31</v>
      </c>
      <c r="E11" s="82">
        <v>1660</v>
      </c>
      <c r="F11" s="94"/>
      <c r="G11" s="81">
        <v>327.5</v>
      </c>
      <c r="H11" s="104"/>
      <c r="I11" s="94">
        <v>64.402500000000003</v>
      </c>
      <c r="J11" s="81">
        <v>80.674999999999997</v>
      </c>
      <c r="K11" s="81">
        <v>200.84</v>
      </c>
      <c r="L11" s="81">
        <v>195.11750000000001</v>
      </c>
      <c r="M11" s="81">
        <v>197.7825</v>
      </c>
      <c r="N11" s="81">
        <v>187.58500000000001</v>
      </c>
      <c r="O11" s="94"/>
      <c r="P11" s="79">
        <v>45.907499999999999</v>
      </c>
    </row>
    <row r="12" spans="1:26" s="78" customFormat="1" x14ac:dyDescent="0.35">
      <c r="A12" s="77">
        <v>43196</v>
      </c>
      <c r="B12" s="78">
        <v>0.96</v>
      </c>
      <c r="C12" s="78">
        <v>87.04</v>
      </c>
      <c r="D12" s="81">
        <v>110.31</v>
      </c>
      <c r="E12" s="82">
        <v>1660</v>
      </c>
      <c r="F12" s="94"/>
      <c r="G12" s="81">
        <v>320</v>
      </c>
      <c r="H12" s="104"/>
      <c r="I12" s="94">
        <v>64.054000000000002</v>
      </c>
      <c r="J12" s="81">
        <v>81.34</v>
      </c>
      <c r="K12" s="81">
        <v>197.97800000000001</v>
      </c>
      <c r="L12" s="81">
        <v>188.41</v>
      </c>
      <c r="M12" s="81">
        <v>195.358</v>
      </c>
      <c r="N12" s="81">
        <v>183.6</v>
      </c>
      <c r="O12" s="94"/>
      <c r="P12" s="79">
        <v>46.256</v>
      </c>
    </row>
    <row r="13" spans="1:26" s="78" customFormat="1" x14ac:dyDescent="0.35">
      <c r="A13" s="77">
        <v>43203</v>
      </c>
      <c r="B13" s="78">
        <v>0.93</v>
      </c>
      <c r="C13" s="78">
        <v>89.27</v>
      </c>
      <c r="D13" s="81">
        <v>110.06</v>
      </c>
      <c r="E13" s="82">
        <v>1620</v>
      </c>
      <c r="F13" s="94"/>
      <c r="G13" s="81">
        <v>307.5</v>
      </c>
      <c r="H13" s="104"/>
      <c r="I13" s="94">
        <v>64.694000000000003</v>
      </c>
      <c r="J13" s="81">
        <v>82</v>
      </c>
      <c r="K13" s="81">
        <v>199.93600000000001</v>
      </c>
      <c r="L13" s="81">
        <v>188.41</v>
      </c>
      <c r="M13" s="81">
        <v>190.74</v>
      </c>
      <c r="N13" s="81">
        <v>183.6</v>
      </c>
      <c r="O13" s="94"/>
      <c r="P13" s="79">
        <v>45.366</v>
      </c>
    </row>
    <row r="14" spans="1:26" s="78" customFormat="1" x14ac:dyDescent="0.35">
      <c r="A14" s="77">
        <v>43210</v>
      </c>
      <c r="B14" s="78">
        <v>0.93</v>
      </c>
      <c r="C14" s="78">
        <v>87.88</v>
      </c>
      <c r="D14" s="81">
        <v>111.33</v>
      </c>
      <c r="E14" s="82">
        <v>1550</v>
      </c>
      <c r="F14" s="94"/>
      <c r="G14" s="81">
        <v>307.5</v>
      </c>
      <c r="H14" s="104"/>
      <c r="I14" s="94">
        <v>65.965999999999994</v>
      </c>
      <c r="J14" s="81">
        <v>83.66</v>
      </c>
      <c r="K14" s="81">
        <v>193.90199999999999</v>
      </c>
      <c r="L14" s="81">
        <v>184.99</v>
      </c>
      <c r="M14" s="81">
        <v>187.06399999999999</v>
      </c>
      <c r="N14" s="81">
        <v>179.678</v>
      </c>
      <c r="O14" s="94"/>
      <c r="P14" s="79">
        <v>45.364000000000004</v>
      </c>
    </row>
    <row r="15" spans="1:26" s="78" customFormat="1" x14ac:dyDescent="0.35">
      <c r="A15" s="77">
        <v>43217</v>
      </c>
      <c r="B15" s="78">
        <v>0.91</v>
      </c>
      <c r="C15" s="78">
        <v>89.57</v>
      </c>
      <c r="D15" s="81">
        <v>112.29</v>
      </c>
      <c r="E15" s="82">
        <v>1550</v>
      </c>
      <c r="F15" s="94"/>
      <c r="G15" s="81">
        <v>307.5</v>
      </c>
      <c r="H15" s="104"/>
      <c r="I15" s="94">
        <v>66.654000000000011</v>
      </c>
      <c r="J15" s="81">
        <v>84.879999999999981</v>
      </c>
      <c r="K15" s="81">
        <v>182.762</v>
      </c>
      <c r="L15" s="81">
        <v>175.63399999999999</v>
      </c>
      <c r="M15" s="81">
        <v>176.17199999999997</v>
      </c>
      <c r="N15" s="81">
        <v>170.30199999999999</v>
      </c>
      <c r="O15" s="94"/>
      <c r="P15" s="79">
        <v>45.635999999999996</v>
      </c>
    </row>
    <row r="16" spans="1:26" s="78" customFormat="1" x14ac:dyDescent="0.35">
      <c r="A16" s="77">
        <v>43224</v>
      </c>
      <c r="B16" s="78">
        <v>0.85</v>
      </c>
      <c r="C16" s="78">
        <v>90.53</v>
      </c>
      <c r="D16" s="81">
        <v>112.67</v>
      </c>
      <c r="E16" s="82">
        <v>1525</v>
      </c>
      <c r="F16" s="94"/>
      <c r="G16" s="81">
        <v>325</v>
      </c>
      <c r="H16" s="104"/>
      <c r="I16" s="94">
        <v>66.198000000000008</v>
      </c>
      <c r="J16" s="81">
        <v>84.78</v>
      </c>
      <c r="K16" s="81">
        <v>185.50399999999999</v>
      </c>
      <c r="L16" s="81">
        <v>174.29400000000001</v>
      </c>
      <c r="M16" s="81">
        <v>176.49200000000002</v>
      </c>
      <c r="N16" s="81">
        <v>163.672</v>
      </c>
      <c r="O16" s="94"/>
      <c r="P16" s="79">
        <v>46.471999999999994</v>
      </c>
    </row>
    <row r="17" spans="1:16" s="78" customFormat="1" x14ac:dyDescent="0.35">
      <c r="A17" s="77">
        <v>43231</v>
      </c>
      <c r="B17" s="78">
        <v>0.86</v>
      </c>
      <c r="C17" s="78">
        <v>90.89</v>
      </c>
      <c r="D17" s="81">
        <v>111.28</v>
      </c>
      <c r="E17" s="82">
        <v>1525</v>
      </c>
      <c r="F17" s="94"/>
      <c r="G17" s="81">
        <v>335</v>
      </c>
      <c r="H17" s="104"/>
      <c r="I17" s="94">
        <v>66.953999999999994</v>
      </c>
      <c r="J17" s="81">
        <v>85.4</v>
      </c>
      <c r="K17" s="81">
        <v>193.54000000000002</v>
      </c>
      <c r="L17" s="81">
        <v>178.34800000000001</v>
      </c>
      <c r="M17" s="81">
        <v>185.41399999999999</v>
      </c>
      <c r="N17" s="81">
        <v>171.10400000000001</v>
      </c>
      <c r="O17" s="94"/>
      <c r="P17" s="79">
        <v>44.326000000000008</v>
      </c>
    </row>
    <row r="18" spans="1:16" s="78" customFormat="1" x14ac:dyDescent="0.35">
      <c r="A18" s="77">
        <v>43238</v>
      </c>
      <c r="B18" s="78">
        <v>0.88</v>
      </c>
      <c r="C18" s="78">
        <v>90.85</v>
      </c>
      <c r="D18" s="81">
        <v>111.92</v>
      </c>
      <c r="E18" s="82">
        <v>1575</v>
      </c>
      <c r="F18" s="94"/>
      <c r="G18" s="81">
        <v>345</v>
      </c>
      <c r="H18" s="104"/>
      <c r="I18" s="94">
        <v>67.73</v>
      </c>
      <c r="J18" s="81">
        <v>86.38000000000001</v>
      </c>
      <c r="K18" s="81">
        <v>193.494</v>
      </c>
      <c r="L18" s="81">
        <v>180</v>
      </c>
      <c r="M18" s="81">
        <v>183</v>
      </c>
      <c r="N18" s="81">
        <v>173.6</v>
      </c>
      <c r="O18" s="94"/>
      <c r="P18" s="79">
        <v>44.19</v>
      </c>
    </row>
    <row r="19" spans="1:16" s="78" customFormat="1" x14ac:dyDescent="0.35">
      <c r="A19" s="77">
        <v>43245</v>
      </c>
      <c r="B19" s="78">
        <v>0.9</v>
      </c>
      <c r="C19" s="78">
        <v>87.16</v>
      </c>
      <c r="D19" s="81">
        <v>111.2</v>
      </c>
      <c r="E19" s="82">
        <v>1580</v>
      </c>
      <c r="F19" s="94"/>
      <c r="G19" s="81">
        <v>345</v>
      </c>
      <c r="H19" s="104"/>
      <c r="I19" s="94">
        <v>64.828000000000003</v>
      </c>
      <c r="J19" s="81">
        <v>83.54</v>
      </c>
      <c r="K19" s="81">
        <v>193.554</v>
      </c>
      <c r="L19" s="81">
        <v>183.98</v>
      </c>
      <c r="M19" s="81">
        <v>183</v>
      </c>
      <c r="N19" s="81">
        <v>173.6</v>
      </c>
      <c r="O19" s="94"/>
      <c r="P19" s="79">
        <v>46.372</v>
      </c>
    </row>
    <row r="20" spans="1:16" s="78" customFormat="1" x14ac:dyDescent="0.35">
      <c r="A20" s="77">
        <v>43252</v>
      </c>
      <c r="B20" s="78">
        <v>0.89</v>
      </c>
      <c r="C20" s="78">
        <v>89.08</v>
      </c>
      <c r="D20" s="81">
        <v>111.15</v>
      </c>
      <c r="E20" s="82">
        <v>1580</v>
      </c>
      <c r="F20" s="94"/>
      <c r="G20" s="81">
        <v>355</v>
      </c>
      <c r="H20" s="104"/>
      <c r="I20" s="94">
        <v>65.007999999999996</v>
      </c>
      <c r="J20" s="81">
        <v>84.62</v>
      </c>
      <c r="K20" s="81">
        <v>195.55599999999998</v>
      </c>
      <c r="L20" s="81">
        <v>185.19800000000001</v>
      </c>
      <c r="M20" s="81">
        <v>187.36799999999999</v>
      </c>
      <c r="N20" s="81">
        <v>173.02799999999999</v>
      </c>
      <c r="O20" s="94"/>
      <c r="P20" s="79">
        <v>46.14200000000001</v>
      </c>
    </row>
    <row r="21" spans="1:16" s="78" customFormat="1" x14ac:dyDescent="0.35">
      <c r="A21" s="77">
        <v>43259</v>
      </c>
      <c r="B21" s="78">
        <v>0.93</v>
      </c>
      <c r="C21" s="78">
        <v>92.79</v>
      </c>
      <c r="D21" s="81">
        <v>110.97</v>
      </c>
      <c r="E21" s="82">
        <v>1580</v>
      </c>
      <c r="F21" s="94"/>
      <c r="G21" s="81">
        <v>355</v>
      </c>
      <c r="H21" s="104"/>
      <c r="I21" s="94">
        <v>66.53</v>
      </c>
      <c r="J21" s="81">
        <v>87.28</v>
      </c>
      <c r="K21" s="81">
        <v>199.608</v>
      </c>
      <c r="L21" s="81">
        <v>188.51399999999998</v>
      </c>
      <c r="M21" s="81">
        <v>194.86799999999999</v>
      </c>
      <c r="N21" s="81">
        <v>177.30599999999998</v>
      </c>
      <c r="O21" s="94"/>
      <c r="P21" s="79">
        <v>44.44</v>
      </c>
    </row>
    <row r="22" spans="1:16" s="78" customFormat="1" x14ac:dyDescent="0.35">
      <c r="A22" s="77">
        <v>43266</v>
      </c>
      <c r="B22" s="78">
        <v>0.97</v>
      </c>
      <c r="C22" s="78">
        <v>94.55</v>
      </c>
      <c r="D22" s="81">
        <v>112.04</v>
      </c>
      <c r="E22" s="82">
        <v>1580</v>
      </c>
      <c r="F22" s="94"/>
      <c r="G22" s="81">
        <v>365</v>
      </c>
      <c r="H22" s="104"/>
      <c r="I22" s="94">
        <v>67.596000000000004</v>
      </c>
      <c r="J22" s="81">
        <v>88.62</v>
      </c>
      <c r="K22" s="81">
        <v>203.59</v>
      </c>
      <c r="L22" s="81">
        <v>192.27</v>
      </c>
      <c r="M22" s="81">
        <v>199.49799999999999</v>
      </c>
      <c r="N22" s="81">
        <v>181.72200000000001</v>
      </c>
      <c r="O22" s="94"/>
      <c r="P22" s="79">
        <v>44.444000000000003</v>
      </c>
    </row>
    <row r="23" spans="1:16" s="78" customFormat="1" x14ac:dyDescent="0.35">
      <c r="A23" s="77">
        <v>43273</v>
      </c>
      <c r="B23" s="78">
        <v>0.99</v>
      </c>
      <c r="C23" s="78">
        <v>94.02</v>
      </c>
      <c r="D23" s="81">
        <v>114.48</v>
      </c>
      <c r="E23" s="82">
        <v>1570</v>
      </c>
      <c r="F23" s="94"/>
      <c r="G23" s="81">
        <v>367.5</v>
      </c>
      <c r="H23" s="104"/>
      <c r="I23" s="94">
        <v>66.13</v>
      </c>
      <c r="J23" s="81">
        <v>88.28</v>
      </c>
      <c r="K23" s="81">
        <v>203.59399999999999</v>
      </c>
      <c r="L23" s="81">
        <v>193.87200000000001</v>
      </c>
      <c r="M23" s="81">
        <v>199.29599999999999</v>
      </c>
      <c r="N23" s="81">
        <v>182</v>
      </c>
      <c r="O23" s="94"/>
      <c r="P23" s="79">
        <v>48.350000000000009</v>
      </c>
    </row>
    <row r="24" spans="1:16" s="78" customFormat="1" x14ac:dyDescent="0.35">
      <c r="A24" s="77">
        <v>43280</v>
      </c>
      <c r="B24" s="78">
        <v>0.98</v>
      </c>
      <c r="C24" s="78">
        <v>94.32</v>
      </c>
      <c r="D24" s="81">
        <v>117.32</v>
      </c>
      <c r="E24" s="82">
        <v>1570</v>
      </c>
      <c r="F24" s="94"/>
      <c r="G24" s="81">
        <v>365</v>
      </c>
      <c r="H24" s="104"/>
      <c r="I24" s="94">
        <v>65.233999999999995</v>
      </c>
      <c r="J24" s="81">
        <v>90.68</v>
      </c>
      <c r="K24" s="81">
        <v>202.202</v>
      </c>
      <c r="L24" s="81">
        <v>189.92000000000002</v>
      </c>
      <c r="M24" s="81">
        <v>195.72800000000001</v>
      </c>
      <c r="N24" s="81">
        <v>181.38800000000001</v>
      </c>
      <c r="O24" s="94"/>
      <c r="P24" s="79">
        <v>52.085999999999999</v>
      </c>
    </row>
    <row r="25" spans="1:16" s="78" customFormat="1" x14ac:dyDescent="0.35">
      <c r="A25" s="77">
        <v>43287</v>
      </c>
      <c r="B25" s="78">
        <v>0.97</v>
      </c>
      <c r="C25" s="78">
        <v>97.15</v>
      </c>
      <c r="D25" s="81">
        <v>120.68</v>
      </c>
      <c r="E25" s="82">
        <v>1555</v>
      </c>
      <c r="F25" s="94"/>
      <c r="G25" s="81">
        <v>355</v>
      </c>
      <c r="H25" s="104"/>
      <c r="I25" s="94">
        <v>64.054000000000002</v>
      </c>
      <c r="J25" s="81">
        <v>91.559999999999988</v>
      </c>
      <c r="K25" s="81">
        <v>201.80799999999996</v>
      </c>
      <c r="L25" s="81">
        <v>190.804</v>
      </c>
      <c r="M25" s="81">
        <v>195.476</v>
      </c>
      <c r="N25" s="81">
        <v>182.6</v>
      </c>
      <c r="O25" s="94"/>
      <c r="P25" s="79">
        <v>56.626000000000005</v>
      </c>
    </row>
    <row r="26" spans="1:16" s="78" customFormat="1" x14ac:dyDescent="0.35">
      <c r="A26" s="77">
        <v>43294</v>
      </c>
      <c r="B26" s="78">
        <v>0.97</v>
      </c>
      <c r="C26" s="78">
        <v>94.97</v>
      </c>
      <c r="D26" s="81">
        <v>131.66</v>
      </c>
      <c r="E26" s="82">
        <v>1545</v>
      </c>
      <c r="F26" s="94"/>
      <c r="G26" s="81">
        <v>340</v>
      </c>
      <c r="H26" s="104"/>
      <c r="I26" s="94">
        <v>63.854000000000006</v>
      </c>
      <c r="J26" s="81">
        <v>91.18</v>
      </c>
      <c r="K26" s="81">
        <v>193.78399999999999</v>
      </c>
      <c r="L26" s="81">
        <v>186.208</v>
      </c>
      <c r="M26" s="81">
        <v>194.91</v>
      </c>
      <c r="N26" s="81">
        <v>178.7</v>
      </c>
      <c r="O26" s="94"/>
      <c r="P26" s="79">
        <v>67.805999999999983</v>
      </c>
    </row>
    <row r="27" spans="1:16" s="78" customFormat="1" x14ac:dyDescent="0.35">
      <c r="A27" s="77">
        <v>43301</v>
      </c>
      <c r="B27" s="78">
        <v>0.95</v>
      </c>
      <c r="C27" s="78">
        <v>95.96</v>
      </c>
      <c r="D27" s="81">
        <v>132.9</v>
      </c>
      <c r="E27" s="82">
        <v>1545</v>
      </c>
      <c r="F27" s="94"/>
      <c r="G27" s="81">
        <v>315</v>
      </c>
      <c r="H27" s="104"/>
      <c r="I27" s="94">
        <v>64.852000000000004</v>
      </c>
      <c r="J27" s="81">
        <v>91.58</v>
      </c>
      <c r="K27" s="81">
        <v>183.48599999999999</v>
      </c>
      <c r="L27" s="81">
        <v>176.05</v>
      </c>
      <c r="M27" s="81">
        <v>177.17000000000002</v>
      </c>
      <c r="N27" s="81">
        <v>165.57400000000001</v>
      </c>
      <c r="O27" s="94"/>
      <c r="P27" s="79">
        <v>68.048000000000002</v>
      </c>
    </row>
    <row r="28" spans="1:16" s="78" customFormat="1" x14ac:dyDescent="0.35">
      <c r="A28" s="77">
        <v>43308</v>
      </c>
      <c r="B28" s="78">
        <v>0.93</v>
      </c>
      <c r="C28" s="78">
        <v>94.44</v>
      </c>
      <c r="D28" s="81">
        <v>133.05000000000001</v>
      </c>
      <c r="E28" s="82">
        <v>1530</v>
      </c>
      <c r="F28" s="94"/>
      <c r="G28" s="81">
        <v>325</v>
      </c>
      <c r="H28" s="104"/>
      <c r="I28" s="94">
        <v>66.227999999999994</v>
      </c>
      <c r="J28" s="81">
        <v>92.52000000000001</v>
      </c>
      <c r="K28" s="81">
        <v>181.02799999999999</v>
      </c>
      <c r="L28" s="81">
        <v>168.98</v>
      </c>
      <c r="M28" s="81">
        <v>172.89400000000001</v>
      </c>
      <c r="N28" s="81">
        <v>158.86399999999998</v>
      </c>
      <c r="O28" s="94"/>
      <c r="P28" s="79">
        <v>66.822000000000017</v>
      </c>
    </row>
    <row r="29" spans="1:16" s="78" customFormat="1" x14ac:dyDescent="0.35">
      <c r="A29" s="77">
        <v>43315</v>
      </c>
      <c r="B29" s="78">
        <v>0.87</v>
      </c>
      <c r="C29" s="78">
        <v>93.63</v>
      </c>
      <c r="D29" s="81">
        <v>133.94999999999999</v>
      </c>
      <c r="E29" s="82">
        <v>1530</v>
      </c>
      <c r="F29" s="94"/>
      <c r="G29" s="81">
        <v>342.5</v>
      </c>
      <c r="H29" s="104"/>
      <c r="I29" s="94">
        <v>67.341999999999999</v>
      </c>
      <c r="J29" s="81">
        <v>93.84</v>
      </c>
      <c r="K29" s="81">
        <v>180.006</v>
      </c>
      <c r="L29" s="81">
        <v>166.27800000000002</v>
      </c>
      <c r="M29" s="81">
        <v>173.56799999999998</v>
      </c>
      <c r="N29" s="81">
        <v>154.16</v>
      </c>
      <c r="O29" s="94"/>
      <c r="P29" s="79">
        <v>66.60799999999999</v>
      </c>
    </row>
    <row r="30" spans="1:16" s="78" customFormat="1" x14ac:dyDescent="0.35">
      <c r="A30" s="77">
        <v>43322</v>
      </c>
      <c r="B30" s="78">
        <v>0.83</v>
      </c>
      <c r="C30" s="78">
        <v>96</v>
      </c>
      <c r="D30" s="81">
        <v>143.16999999999999</v>
      </c>
      <c r="E30" s="82">
        <v>1525</v>
      </c>
      <c r="F30" s="94"/>
      <c r="G30" s="81">
        <v>355</v>
      </c>
      <c r="H30" s="104"/>
      <c r="I30" s="94">
        <v>69.36</v>
      </c>
      <c r="J30" s="81">
        <v>96.4</v>
      </c>
      <c r="K30" s="81">
        <v>186.15399999999997</v>
      </c>
      <c r="L30" s="81">
        <v>168.95</v>
      </c>
      <c r="M30" s="81">
        <v>180.76600000000002</v>
      </c>
      <c r="N30" s="81">
        <v>159.15199999999999</v>
      </c>
      <c r="O30" s="94"/>
      <c r="P30" s="79">
        <v>73.809999999999988</v>
      </c>
    </row>
    <row r="31" spans="1:16" s="78" customFormat="1" x14ac:dyDescent="0.35">
      <c r="A31" s="77">
        <v>43329</v>
      </c>
      <c r="B31" s="78">
        <v>0.82</v>
      </c>
      <c r="C31" s="78">
        <v>95.94</v>
      </c>
      <c r="D31" s="81">
        <v>149.05000000000001</v>
      </c>
      <c r="E31" s="82">
        <v>1525</v>
      </c>
      <c r="F31" s="94"/>
      <c r="G31" s="81">
        <v>367.5</v>
      </c>
      <c r="H31" s="104"/>
      <c r="I31" s="94">
        <v>67.575999999999993</v>
      </c>
      <c r="J31" s="81">
        <v>95.16</v>
      </c>
      <c r="K31" s="81">
        <v>189.00399999999999</v>
      </c>
      <c r="L31" s="81">
        <v>170.01</v>
      </c>
      <c r="M31" s="81">
        <v>187.07999999999998</v>
      </c>
      <c r="N31" s="81">
        <v>164.61199999999999</v>
      </c>
      <c r="O31" s="94"/>
      <c r="P31" s="79">
        <v>81.474000000000018</v>
      </c>
    </row>
    <row r="32" spans="1:16" s="78" customFormat="1" x14ac:dyDescent="0.35">
      <c r="A32" s="77">
        <v>43336</v>
      </c>
      <c r="B32" s="78">
        <v>0.81</v>
      </c>
      <c r="C32" s="78">
        <v>95.56</v>
      </c>
      <c r="D32" s="81">
        <v>158.93</v>
      </c>
      <c r="E32" s="82">
        <v>1537.5</v>
      </c>
      <c r="F32" s="94"/>
      <c r="G32" s="81">
        <v>375</v>
      </c>
      <c r="H32" s="104"/>
      <c r="I32" s="94">
        <v>66.823999999999998</v>
      </c>
      <c r="J32" s="81">
        <v>93.74</v>
      </c>
      <c r="K32" s="81">
        <v>187.13800000000001</v>
      </c>
      <c r="L32" s="81">
        <v>169.988</v>
      </c>
      <c r="M32" s="81">
        <v>185.26400000000001</v>
      </c>
      <c r="N32" s="81">
        <v>163.12199999999999</v>
      </c>
      <c r="O32" s="94"/>
      <c r="P32" s="79">
        <v>92.106000000000009</v>
      </c>
    </row>
    <row r="33" spans="1:16" s="85" customFormat="1" x14ac:dyDescent="0.35">
      <c r="A33" s="77">
        <v>43343</v>
      </c>
      <c r="B33" s="78">
        <v>0.81</v>
      </c>
      <c r="C33" s="78">
        <v>95.31</v>
      </c>
      <c r="D33" s="81">
        <v>158.44999999999999</v>
      </c>
      <c r="E33" s="82">
        <v>1540</v>
      </c>
      <c r="F33" s="59"/>
      <c r="G33" s="81">
        <v>385</v>
      </c>
      <c r="H33" s="123"/>
      <c r="I33" s="94">
        <v>66.260000000000019</v>
      </c>
      <c r="J33" s="81">
        <v>94.039999999999992</v>
      </c>
      <c r="K33" s="81">
        <v>189.40399999999997</v>
      </c>
      <c r="L33" s="81">
        <v>173.03800000000001</v>
      </c>
      <c r="M33" s="81">
        <v>184.238</v>
      </c>
      <c r="N33" s="81">
        <v>161.44200000000001</v>
      </c>
      <c r="O33" s="59"/>
      <c r="P33" s="79">
        <v>92.189999999999969</v>
      </c>
    </row>
    <row r="34" spans="1:16" x14ac:dyDescent="0.35">
      <c r="A34" s="77">
        <v>43350</v>
      </c>
      <c r="B34" s="78">
        <v>0.81</v>
      </c>
      <c r="C34" s="78">
        <v>98.74</v>
      </c>
      <c r="D34" s="81">
        <v>159.61000000000001</v>
      </c>
      <c r="E34" s="82">
        <v>1585</v>
      </c>
      <c r="F34" s="59"/>
      <c r="G34" s="81">
        <v>382.5</v>
      </c>
      <c r="H34" s="123"/>
      <c r="I34" s="94">
        <v>67.266000000000005</v>
      </c>
      <c r="J34" s="81">
        <v>95.47999999999999</v>
      </c>
      <c r="K34" s="81">
        <v>192.322</v>
      </c>
      <c r="L34" s="81">
        <v>175.464</v>
      </c>
      <c r="M34" s="81">
        <v>188.45400000000001</v>
      </c>
      <c r="N34" s="81">
        <v>166.86999999999998</v>
      </c>
      <c r="O34" s="59"/>
      <c r="P34" s="79">
        <v>92.344000000000008</v>
      </c>
    </row>
    <row r="35" spans="1:16" s="86" customFormat="1" x14ac:dyDescent="0.35">
      <c r="A35" s="77">
        <v>43357</v>
      </c>
      <c r="B35" s="78">
        <v>0.83</v>
      </c>
      <c r="C35" s="78">
        <v>100.34</v>
      </c>
      <c r="D35" s="81">
        <v>161.52000000000001</v>
      </c>
      <c r="E35" s="82">
        <v>1585</v>
      </c>
      <c r="F35" s="59"/>
      <c r="G35" s="81">
        <v>377.5</v>
      </c>
      <c r="H35" s="123"/>
      <c r="I35" s="94">
        <v>67.856000000000009</v>
      </c>
      <c r="J35" s="81">
        <v>96.32</v>
      </c>
      <c r="K35" s="81">
        <v>204.88600000000002</v>
      </c>
      <c r="L35" s="81">
        <v>181.93</v>
      </c>
      <c r="M35" s="81">
        <v>200.09</v>
      </c>
      <c r="N35" s="81">
        <v>172.41800000000001</v>
      </c>
      <c r="O35" s="59"/>
      <c r="P35" s="79">
        <v>93.664000000000001</v>
      </c>
    </row>
    <row r="36" spans="1:16" s="86" customFormat="1" x14ac:dyDescent="0.35">
      <c r="A36" s="77">
        <v>43364</v>
      </c>
      <c r="B36" s="78">
        <v>0.83</v>
      </c>
      <c r="C36" s="78">
        <v>101.18</v>
      </c>
      <c r="D36" s="81">
        <v>161.37</v>
      </c>
      <c r="E36" s="82">
        <v>1580</v>
      </c>
      <c r="F36" s="59"/>
      <c r="G36" s="81">
        <v>347.5</v>
      </c>
      <c r="H36" s="123"/>
      <c r="I36" s="94">
        <v>69.145999999999987</v>
      </c>
      <c r="J36" s="81">
        <v>96.58</v>
      </c>
      <c r="K36" s="81">
        <v>216.13000000000002</v>
      </c>
      <c r="L36" s="81">
        <v>194.88</v>
      </c>
      <c r="M36" s="81">
        <v>205.36199999999999</v>
      </c>
      <c r="N36" s="81">
        <v>180.71</v>
      </c>
      <c r="O36" s="59"/>
      <c r="P36" s="79">
        <v>92.224000000000018</v>
      </c>
    </row>
    <row r="37" spans="1:16" s="87" customFormat="1" x14ac:dyDescent="0.35">
      <c r="A37" s="77">
        <v>43371</v>
      </c>
      <c r="B37" s="78">
        <v>0.84</v>
      </c>
      <c r="C37" s="78">
        <v>100.64</v>
      </c>
      <c r="D37" s="81">
        <v>161.63999999999999</v>
      </c>
      <c r="E37" s="82">
        <v>1580</v>
      </c>
      <c r="F37" s="59"/>
      <c r="G37" s="81">
        <v>347.5</v>
      </c>
      <c r="H37" s="123"/>
      <c r="I37" s="94">
        <v>69.048000000000002</v>
      </c>
      <c r="J37" s="81">
        <v>96.28</v>
      </c>
      <c r="K37" s="81">
        <v>209.898</v>
      </c>
      <c r="L37" s="81">
        <v>189.572</v>
      </c>
      <c r="M37" s="81">
        <v>198.61599999999999</v>
      </c>
      <c r="N37" s="81">
        <v>178.49</v>
      </c>
      <c r="O37" s="59"/>
      <c r="P37" s="79">
        <v>92.591999999999985</v>
      </c>
    </row>
    <row r="38" spans="1:16" s="122" customFormat="1" x14ac:dyDescent="0.35">
      <c r="A38" s="77">
        <v>43378</v>
      </c>
      <c r="B38" s="78">
        <v>0.84</v>
      </c>
      <c r="C38" s="78">
        <v>100.64</v>
      </c>
      <c r="D38" s="81">
        <v>161.63999999999999</v>
      </c>
      <c r="E38" s="82">
        <v>1580</v>
      </c>
      <c r="F38" s="59"/>
      <c r="G38" s="81">
        <v>365</v>
      </c>
      <c r="H38" s="123"/>
      <c r="I38" s="94">
        <v>69.239999999999995</v>
      </c>
      <c r="J38" s="81">
        <v>96.4</v>
      </c>
      <c r="K38" s="81">
        <v>207.95999999999998</v>
      </c>
      <c r="L38" s="81">
        <v>187.6</v>
      </c>
      <c r="M38" s="81">
        <v>213.77000000000004</v>
      </c>
      <c r="N38" s="81">
        <v>177.01</v>
      </c>
      <c r="O38" s="59"/>
      <c r="P38" s="79">
        <v>92.399999999999991</v>
      </c>
    </row>
    <row r="39" spans="1:16" s="122" customFormat="1" x14ac:dyDescent="0.35">
      <c r="A39" s="77">
        <v>43385</v>
      </c>
      <c r="B39" s="78">
        <v>0.86</v>
      </c>
      <c r="C39" s="78">
        <v>101.67</v>
      </c>
      <c r="D39" s="81">
        <v>160.54</v>
      </c>
      <c r="E39" s="82">
        <v>1630</v>
      </c>
      <c r="F39" s="59"/>
      <c r="G39" s="81">
        <v>377.5</v>
      </c>
      <c r="H39" s="123"/>
      <c r="I39" s="94">
        <v>70.932000000000002</v>
      </c>
      <c r="J39" s="81">
        <v>97.06</v>
      </c>
      <c r="K39" s="81">
        <v>210.05799999999999</v>
      </c>
      <c r="L39" s="81">
        <v>188.75799999999998</v>
      </c>
      <c r="M39" s="81">
        <v>215.58</v>
      </c>
      <c r="N39" s="81">
        <v>177.84800000000001</v>
      </c>
      <c r="O39" s="59"/>
      <c r="P39" s="79">
        <v>89.60799999999999</v>
      </c>
    </row>
    <row r="40" spans="1:16" s="122" customFormat="1" x14ac:dyDescent="0.35">
      <c r="A40" s="77">
        <v>43392</v>
      </c>
      <c r="B40" s="78">
        <v>0.86</v>
      </c>
      <c r="C40" s="78">
        <v>102.13</v>
      </c>
      <c r="D40" s="81">
        <v>155.63</v>
      </c>
      <c r="E40" s="82">
        <v>1630</v>
      </c>
      <c r="F40" s="59"/>
      <c r="G40" s="81">
        <v>380</v>
      </c>
      <c r="H40" s="123"/>
      <c r="I40" s="94">
        <v>72.676000000000002</v>
      </c>
      <c r="J40" s="81">
        <v>97.1</v>
      </c>
      <c r="K40" s="81">
        <v>213.86599999999999</v>
      </c>
      <c r="L40" s="81">
        <v>189.982</v>
      </c>
      <c r="M40" s="81">
        <v>219.37800000000001</v>
      </c>
      <c r="N40" s="81">
        <v>180.61999999999998</v>
      </c>
      <c r="O40" s="59"/>
      <c r="P40" s="79">
        <v>82.953999999999994</v>
      </c>
    </row>
    <row r="41" spans="1:16" s="122" customFormat="1" x14ac:dyDescent="0.35">
      <c r="A41" s="77">
        <v>43399</v>
      </c>
      <c r="B41" s="78">
        <v>0.85</v>
      </c>
      <c r="C41" s="78">
        <v>101.23</v>
      </c>
      <c r="D41" s="81">
        <v>152.47</v>
      </c>
      <c r="E41" s="82">
        <v>1630</v>
      </c>
      <c r="F41" s="59"/>
      <c r="G41" s="81">
        <v>395</v>
      </c>
      <c r="H41" s="123"/>
      <c r="I41" s="94">
        <v>75.072000000000017</v>
      </c>
      <c r="J41" s="81">
        <v>98.12</v>
      </c>
      <c r="K41" s="81">
        <v>216.92800000000003</v>
      </c>
      <c r="L41" s="81">
        <v>192.58200000000002</v>
      </c>
      <c r="M41" s="81">
        <v>222.36999999999998</v>
      </c>
      <c r="N41" s="81">
        <v>190.08600000000001</v>
      </c>
      <c r="O41" s="59"/>
      <c r="P41" s="79">
        <v>77.397999999999982</v>
      </c>
    </row>
    <row r="42" spans="1:16" s="122" customFormat="1" x14ac:dyDescent="0.35">
      <c r="A42" s="77">
        <v>43406</v>
      </c>
      <c r="B42" s="78">
        <v>0.84</v>
      </c>
      <c r="C42" s="78">
        <v>102.79</v>
      </c>
      <c r="D42" s="81">
        <v>145.76</v>
      </c>
      <c r="E42" s="82">
        <v>1685</v>
      </c>
      <c r="F42" s="59"/>
      <c r="G42" s="81">
        <v>400</v>
      </c>
      <c r="H42" s="123"/>
      <c r="I42" s="94">
        <v>75.623999999999995</v>
      </c>
      <c r="J42" s="81">
        <v>97.7</v>
      </c>
      <c r="K42" s="81">
        <v>216.286</v>
      </c>
      <c r="L42" s="81">
        <v>198.67199999999997</v>
      </c>
      <c r="M42" s="81">
        <v>220.82000000000002</v>
      </c>
      <c r="N42" s="81">
        <v>192.99</v>
      </c>
      <c r="O42" s="59"/>
      <c r="P42" s="79">
        <v>70.135999999999996</v>
      </c>
    </row>
    <row r="43" spans="1:16" s="122" customFormat="1" x14ac:dyDescent="0.35">
      <c r="A43" s="77">
        <v>43413</v>
      </c>
      <c r="B43" s="78">
        <v>0.82</v>
      </c>
      <c r="C43" s="78">
        <v>100.66</v>
      </c>
      <c r="D43" s="81">
        <v>142.55000000000001</v>
      </c>
      <c r="E43" s="82">
        <v>1685</v>
      </c>
      <c r="F43" s="59"/>
      <c r="G43" s="81">
        <v>400</v>
      </c>
      <c r="H43" s="123"/>
      <c r="I43" s="94">
        <v>76.043999999999997</v>
      </c>
      <c r="J43" s="81">
        <v>97</v>
      </c>
      <c r="K43" s="81">
        <v>216.63399999999996</v>
      </c>
      <c r="L43" s="81">
        <v>200.71999999999997</v>
      </c>
      <c r="M43" s="81">
        <v>216.81399999999999</v>
      </c>
      <c r="N43" s="81">
        <v>192.99</v>
      </c>
      <c r="O43" s="59"/>
      <c r="P43" s="79">
        <v>66.506000000000014</v>
      </c>
    </row>
    <row r="44" spans="1:16" s="122" customFormat="1" x14ac:dyDescent="0.35">
      <c r="A44" s="77">
        <v>43420</v>
      </c>
      <c r="B44" s="78">
        <v>0.81</v>
      </c>
      <c r="C44" s="78">
        <v>99.29</v>
      </c>
      <c r="D44" s="81">
        <v>134.06</v>
      </c>
      <c r="E44" s="82">
        <v>1710</v>
      </c>
      <c r="F44" s="59"/>
      <c r="G44" s="81">
        <v>395</v>
      </c>
      <c r="H44" s="123"/>
      <c r="I44" s="94">
        <v>75.585999999999999</v>
      </c>
      <c r="J44" s="81">
        <v>95.04</v>
      </c>
      <c r="K44" s="81">
        <v>220.83</v>
      </c>
      <c r="L44" s="81">
        <v>205.72200000000004</v>
      </c>
      <c r="M44" s="81">
        <v>225.49</v>
      </c>
      <c r="N44" s="81">
        <v>194.59800000000001</v>
      </c>
      <c r="O44" s="59"/>
      <c r="P44" s="79">
        <v>58.474000000000004</v>
      </c>
    </row>
    <row r="45" spans="1:16" s="122" customFormat="1" x14ac:dyDescent="0.35">
      <c r="A45" s="77">
        <v>43427</v>
      </c>
      <c r="B45" s="78">
        <v>0.81</v>
      </c>
      <c r="C45" s="78">
        <v>95.27</v>
      </c>
      <c r="D45" s="81">
        <v>132.07</v>
      </c>
      <c r="E45" s="82">
        <v>1710</v>
      </c>
      <c r="F45" s="59"/>
      <c r="G45" s="81">
        <v>372.5</v>
      </c>
      <c r="H45" s="123"/>
      <c r="I45" s="94">
        <v>73.426000000000002</v>
      </c>
      <c r="J45" s="81">
        <v>91.559999999999988</v>
      </c>
      <c r="K45" s="81">
        <v>219.77399999999997</v>
      </c>
      <c r="L45" s="81">
        <v>204.22800000000001</v>
      </c>
      <c r="M45" s="81">
        <v>223.68600000000001</v>
      </c>
      <c r="N45" s="81">
        <v>195</v>
      </c>
      <c r="O45" s="59"/>
      <c r="P45" s="79">
        <v>58.643999999999991</v>
      </c>
    </row>
    <row r="46" spans="1:16" s="122" customFormat="1" x14ac:dyDescent="0.35">
      <c r="A46" s="77">
        <v>43434</v>
      </c>
      <c r="B46" s="78">
        <v>0.81</v>
      </c>
      <c r="C46" s="78">
        <v>85.51</v>
      </c>
      <c r="D46" s="81">
        <v>119.44</v>
      </c>
      <c r="E46" s="82">
        <v>1710</v>
      </c>
      <c r="F46" s="59"/>
      <c r="G46" s="81">
        <v>365</v>
      </c>
      <c r="H46" s="123"/>
      <c r="I46" s="94">
        <v>65.650000000000006</v>
      </c>
      <c r="J46" s="81">
        <v>82.080000000000013</v>
      </c>
      <c r="K46" s="81">
        <v>216.80599999999998</v>
      </c>
      <c r="L46" s="81">
        <v>200.274</v>
      </c>
      <c r="M46" s="81">
        <v>218.244</v>
      </c>
      <c r="N46" s="81">
        <v>191.61399999999998</v>
      </c>
      <c r="O46" s="59"/>
      <c r="P46" s="79">
        <v>53.789999999999992</v>
      </c>
    </row>
    <row r="47" spans="1:16" s="122" customFormat="1" x14ac:dyDescent="0.35">
      <c r="A47" s="77">
        <v>43441</v>
      </c>
      <c r="B47" s="78">
        <v>0.81</v>
      </c>
      <c r="C47" s="78">
        <v>86.08</v>
      </c>
      <c r="D47" s="81">
        <v>120.1</v>
      </c>
      <c r="E47" s="82">
        <v>1700</v>
      </c>
      <c r="F47" s="59"/>
      <c r="G47" s="81">
        <v>365</v>
      </c>
      <c r="H47" s="123"/>
      <c r="I47" s="94">
        <v>66.804000000000002</v>
      </c>
      <c r="J47" s="81">
        <v>82.960000000000008</v>
      </c>
      <c r="K47" s="81">
        <v>214.1</v>
      </c>
      <c r="L47" s="81">
        <v>198.63200000000001</v>
      </c>
      <c r="M47" s="81">
        <v>223.38800000000001</v>
      </c>
      <c r="N47" s="81">
        <v>189.81599999999997</v>
      </c>
      <c r="O47" s="59"/>
      <c r="P47" s="79">
        <v>53.295999999999992</v>
      </c>
    </row>
    <row r="48" spans="1:16" s="122" customFormat="1" x14ac:dyDescent="0.35">
      <c r="A48" s="77">
        <v>43448</v>
      </c>
      <c r="B48" s="78">
        <v>0.81</v>
      </c>
      <c r="C48" s="78">
        <v>87.61</v>
      </c>
      <c r="D48" s="81">
        <v>118.58</v>
      </c>
      <c r="E48" s="82">
        <v>1700</v>
      </c>
      <c r="F48" s="59"/>
      <c r="G48" s="81">
        <v>362.5</v>
      </c>
      <c r="H48" s="123"/>
      <c r="I48" s="94">
        <v>67.442000000000007</v>
      </c>
      <c r="J48" s="81">
        <v>83.600000000000009</v>
      </c>
      <c r="K48" s="81">
        <v>208.64400000000001</v>
      </c>
      <c r="L48" s="81">
        <v>196.15</v>
      </c>
      <c r="M48" s="81">
        <v>224.86799999999999</v>
      </c>
      <c r="N48" s="81">
        <v>187.52799999999996</v>
      </c>
      <c r="O48" s="59"/>
      <c r="P48" s="79">
        <v>51.137999999999991</v>
      </c>
    </row>
    <row r="49" spans="1:16" s="122" customFormat="1" x14ac:dyDescent="0.35">
      <c r="A49" s="77">
        <v>43455</v>
      </c>
      <c r="B49" s="78">
        <v>0.81</v>
      </c>
      <c r="C49" s="78">
        <v>90.27</v>
      </c>
      <c r="D49" s="81">
        <v>121.49</v>
      </c>
      <c r="E49" s="82">
        <v>1700</v>
      </c>
      <c r="F49" s="59"/>
      <c r="G49" s="81">
        <v>355</v>
      </c>
      <c r="H49" s="123"/>
      <c r="I49" s="94">
        <v>70.63000000000001</v>
      </c>
      <c r="J49" s="81">
        <v>85.939999999999984</v>
      </c>
      <c r="K49" s="81">
        <v>204.74600000000001</v>
      </c>
      <c r="L49" s="81">
        <v>195.30199999999999</v>
      </c>
      <c r="M49" s="81">
        <v>225.61199999999999</v>
      </c>
      <c r="N49" s="81">
        <v>185.398</v>
      </c>
      <c r="O49" s="59"/>
      <c r="P49" s="79">
        <v>50.859999999999985</v>
      </c>
    </row>
    <row r="50" spans="1:16" s="122" customFormat="1" x14ac:dyDescent="0.35">
      <c r="A50" s="77">
        <v>43462</v>
      </c>
      <c r="B50" s="78">
        <v>0.81</v>
      </c>
      <c r="C50" s="78">
        <v>91.33</v>
      </c>
      <c r="D50" s="81">
        <v>122.42</v>
      </c>
      <c r="E50" s="82">
        <v>1700</v>
      </c>
      <c r="F50" s="59"/>
      <c r="G50" s="81">
        <v>355</v>
      </c>
      <c r="H50" s="123"/>
      <c r="I50" s="94">
        <v>71.75200000000001</v>
      </c>
      <c r="J50" s="81">
        <v>86.72</v>
      </c>
      <c r="K50" s="81">
        <v>201.57800000000003</v>
      </c>
      <c r="L50" s="81">
        <v>193.76799999999997</v>
      </c>
      <c r="M50" s="81">
        <v>219.452</v>
      </c>
      <c r="N50" s="81">
        <v>182.83</v>
      </c>
      <c r="O50" s="59"/>
      <c r="P50" s="79">
        <v>50.667999999999992</v>
      </c>
    </row>
    <row r="51" spans="1:16" s="146" customFormat="1" x14ac:dyDescent="0.35">
      <c r="A51" s="77">
        <v>43469</v>
      </c>
      <c r="B51" s="78">
        <v>0.81</v>
      </c>
      <c r="C51" s="78">
        <v>92.76</v>
      </c>
      <c r="D51" s="81">
        <v>121.38</v>
      </c>
      <c r="E51" s="82">
        <v>1700</v>
      </c>
      <c r="F51" s="59"/>
      <c r="G51" s="81">
        <v>335</v>
      </c>
      <c r="H51" s="123"/>
      <c r="I51" s="94">
        <v>72.650000000000006</v>
      </c>
      <c r="J51" s="81">
        <v>87.16</v>
      </c>
      <c r="K51" s="81">
        <v>202.51</v>
      </c>
      <c r="L51" s="81">
        <v>192.93800000000002</v>
      </c>
      <c r="M51" s="81">
        <v>213.45400000000001</v>
      </c>
      <c r="N51" s="81">
        <v>182.83</v>
      </c>
      <c r="O51" s="59"/>
      <c r="P51" s="79">
        <v>48.72999999999999</v>
      </c>
    </row>
    <row r="52" spans="1:16" s="146" customFormat="1" x14ac:dyDescent="0.35">
      <c r="A52" s="77">
        <v>43476</v>
      </c>
      <c r="B52" s="78">
        <v>0.8</v>
      </c>
      <c r="C52" s="78">
        <v>92.64</v>
      </c>
      <c r="D52" s="81">
        <v>120.21</v>
      </c>
      <c r="E52" s="82">
        <v>1625</v>
      </c>
      <c r="F52" s="59"/>
      <c r="G52" s="81">
        <v>330</v>
      </c>
      <c r="H52" s="123"/>
      <c r="I52" s="94">
        <v>73.736000000000004</v>
      </c>
      <c r="J52" s="81">
        <v>88.239999999999981</v>
      </c>
      <c r="K52" s="81">
        <v>200.10599999999999</v>
      </c>
      <c r="L52" s="81">
        <v>187.36599999999999</v>
      </c>
      <c r="M52" s="81">
        <v>198.55799999999999</v>
      </c>
      <c r="N52" s="81">
        <v>178.66</v>
      </c>
      <c r="O52" s="59"/>
      <c r="P52" s="79">
        <v>46.47399999999999</v>
      </c>
    </row>
    <row r="53" spans="1:16" s="146" customFormat="1" x14ac:dyDescent="0.35">
      <c r="A53" s="77">
        <v>43483</v>
      </c>
      <c r="B53" s="78">
        <v>0.8</v>
      </c>
      <c r="C53" s="78">
        <v>92.89</v>
      </c>
      <c r="D53" s="81">
        <v>121.55</v>
      </c>
      <c r="E53" s="82">
        <v>1625</v>
      </c>
      <c r="F53" s="59"/>
      <c r="G53" s="81">
        <v>340</v>
      </c>
      <c r="H53" s="123"/>
      <c r="I53" s="94">
        <v>74.427999999999997</v>
      </c>
      <c r="J53" s="81">
        <v>88.34</v>
      </c>
      <c r="K53" s="81">
        <v>193.38199999999998</v>
      </c>
      <c r="L53" s="81">
        <v>181.14400000000001</v>
      </c>
      <c r="M53" s="81">
        <v>191.45999999999998</v>
      </c>
      <c r="N53" s="81">
        <v>172.166</v>
      </c>
      <c r="O53" s="59"/>
      <c r="P53" s="79">
        <v>47.122</v>
      </c>
    </row>
    <row r="54" spans="1:16" s="146" customFormat="1" x14ac:dyDescent="0.35">
      <c r="A54" s="77">
        <v>43490</v>
      </c>
      <c r="B54" s="78">
        <v>0.81</v>
      </c>
      <c r="C54" s="78">
        <v>94.17</v>
      </c>
      <c r="D54" s="81">
        <v>122.13</v>
      </c>
      <c r="E54" s="82">
        <v>1625</v>
      </c>
      <c r="F54" s="59"/>
      <c r="G54" s="81">
        <v>345</v>
      </c>
      <c r="H54" s="123"/>
      <c r="I54" s="94">
        <v>74.912000000000006</v>
      </c>
      <c r="J54" s="81">
        <v>89.179999999999993</v>
      </c>
      <c r="K54" s="81">
        <v>197.428</v>
      </c>
      <c r="L54" s="81">
        <v>183.626</v>
      </c>
      <c r="M54" s="81">
        <v>196.566</v>
      </c>
      <c r="N54" s="81">
        <v>175.44</v>
      </c>
      <c r="O54" s="59"/>
      <c r="P54" s="79">
        <v>47.217999999999989</v>
      </c>
    </row>
    <row r="55" spans="1:16" s="146" customFormat="1" x14ac:dyDescent="0.35">
      <c r="A55" s="77">
        <v>43497</v>
      </c>
      <c r="B55" s="78">
        <v>0.81</v>
      </c>
      <c r="C55" s="78">
        <v>103.01</v>
      </c>
      <c r="D55" s="81">
        <v>128.68</v>
      </c>
      <c r="E55" s="82">
        <v>1625</v>
      </c>
      <c r="F55" s="59"/>
      <c r="G55" s="81">
        <v>345</v>
      </c>
      <c r="H55" s="123"/>
      <c r="I55" s="94">
        <v>82.054000000000002</v>
      </c>
      <c r="J55" s="81">
        <v>96.61999999999999</v>
      </c>
      <c r="K55" s="81">
        <v>204.27199999999999</v>
      </c>
      <c r="L55" s="81">
        <v>186.512</v>
      </c>
      <c r="M55" s="81">
        <v>202.13600000000002</v>
      </c>
      <c r="N55" s="81">
        <v>179.5</v>
      </c>
      <c r="O55" s="59"/>
      <c r="P55" s="79">
        <v>46.626000000000005</v>
      </c>
    </row>
    <row r="56" spans="1:16" s="146" customFormat="1" x14ac:dyDescent="0.35">
      <c r="A56" s="77">
        <v>43504</v>
      </c>
      <c r="B56" s="78">
        <v>0.81</v>
      </c>
      <c r="C56" s="78">
        <v>105.16</v>
      </c>
      <c r="D56" s="81">
        <v>133.94</v>
      </c>
      <c r="E56" s="82">
        <v>1625</v>
      </c>
      <c r="F56" s="59"/>
      <c r="G56" s="81">
        <v>345</v>
      </c>
      <c r="H56" s="123"/>
      <c r="I56" s="94">
        <v>85.53</v>
      </c>
      <c r="J56" s="81">
        <v>101.3</v>
      </c>
      <c r="K56" s="81">
        <v>205.57</v>
      </c>
      <c r="L56" s="81">
        <v>186.54</v>
      </c>
      <c r="M56" s="81">
        <v>203.47</v>
      </c>
      <c r="N56" s="81">
        <v>179.5</v>
      </c>
      <c r="O56" s="59"/>
      <c r="P56" s="79">
        <v>48.41</v>
      </c>
    </row>
    <row r="57" spans="1:16" s="146" customFormat="1" x14ac:dyDescent="0.35">
      <c r="A57" s="77">
        <v>43511</v>
      </c>
      <c r="B57" s="78">
        <v>0.81</v>
      </c>
      <c r="C57" s="78">
        <v>104.33</v>
      </c>
      <c r="D57" s="81">
        <v>141.75</v>
      </c>
      <c r="E57" s="82">
        <v>1625</v>
      </c>
      <c r="F57" s="59"/>
      <c r="G57" s="81">
        <v>345</v>
      </c>
      <c r="H57" s="123"/>
      <c r="I57" s="94">
        <v>88.38600000000001</v>
      </c>
      <c r="J57" s="81">
        <v>100.58</v>
      </c>
      <c r="K57" s="81">
        <v>203.31</v>
      </c>
      <c r="L57" s="81">
        <v>186.55799999999999</v>
      </c>
      <c r="M57" s="81">
        <v>206.98400000000001</v>
      </c>
      <c r="N57" s="81">
        <v>179.5</v>
      </c>
      <c r="O57" s="59"/>
      <c r="P57" s="79">
        <v>53.36399999999999</v>
      </c>
    </row>
    <row r="58" spans="1:16" s="146" customFormat="1" x14ac:dyDescent="0.35">
      <c r="A58" s="77">
        <v>43518</v>
      </c>
      <c r="B58" s="78">
        <v>0.81</v>
      </c>
      <c r="C58" s="78">
        <v>102.97</v>
      </c>
      <c r="D58" s="81">
        <v>131.29</v>
      </c>
      <c r="E58" s="82">
        <v>1625</v>
      </c>
      <c r="F58" s="59"/>
      <c r="G58" s="81">
        <v>340</v>
      </c>
      <c r="H58" s="123"/>
      <c r="I58" s="94">
        <v>87.772000000000006</v>
      </c>
      <c r="J58" s="81">
        <v>100.17999999999999</v>
      </c>
      <c r="K58" s="81">
        <v>206.792</v>
      </c>
      <c r="L58" s="81">
        <v>189.42599999999999</v>
      </c>
      <c r="M58" s="81">
        <v>209.99200000000002</v>
      </c>
      <c r="N58" s="81">
        <v>181.52800000000002</v>
      </c>
      <c r="O58" s="59"/>
      <c r="P58" s="79">
        <v>43.517999999999986</v>
      </c>
    </row>
    <row r="59" spans="1:16" s="146" customFormat="1" x14ac:dyDescent="0.35">
      <c r="A59" s="77">
        <v>43525</v>
      </c>
      <c r="B59" s="78">
        <v>0.83</v>
      </c>
      <c r="C59" s="78">
        <v>96.94</v>
      </c>
      <c r="D59" s="81">
        <v>130.63999999999999</v>
      </c>
      <c r="E59" s="82">
        <v>1625</v>
      </c>
      <c r="F59" s="59"/>
      <c r="G59" s="81">
        <v>337.5</v>
      </c>
      <c r="H59" s="123"/>
      <c r="I59" s="94">
        <v>85.068000000000012</v>
      </c>
      <c r="J59" s="81">
        <v>96.360000000000014</v>
      </c>
      <c r="K59" s="81">
        <v>213.66000000000003</v>
      </c>
      <c r="L59" s="81">
        <v>192.512</v>
      </c>
      <c r="M59" s="81">
        <v>215.22800000000001</v>
      </c>
      <c r="N59" s="81">
        <v>184.62799999999999</v>
      </c>
      <c r="O59" s="59"/>
      <c r="P59" s="79">
        <v>45.571999999999974</v>
      </c>
    </row>
    <row r="60" spans="1:16" s="146" customFormat="1" x14ac:dyDescent="0.35">
      <c r="A60" s="77">
        <v>43532</v>
      </c>
      <c r="B60" s="78">
        <v>0.85</v>
      </c>
      <c r="C60" s="78">
        <v>102.84</v>
      </c>
      <c r="D60" s="81">
        <v>127.52</v>
      </c>
      <c r="E60" s="82">
        <v>1635</v>
      </c>
      <c r="F60" s="59"/>
      <c r="G60" s="81">
        <v>330</v>
      </c>
      <c r="H60" s="123"/>
      <c r="I60" s="94">
        <v>87.03</v>
      </c>
      <c r="J60" s="81">
        <v>98.740000000000009</v>
      </c>
      <c r="K60" s="81">
        <v>214.62799999999999</v>
      </c>
      <c r="L60" s="81">
        <v>197.44</v>
      </c>
      <c r="M60" s="81">
        <v>214.17399999999998</v>
      </c>
      <c r="N60" s="81">
        <v>186.03</v>
      </c>
      <c r="O60" s="59"/>
      <c r="P60" s="79">
        <v>40.489999999999995</v>
      </c>
    </row>
    <row r="61" spans="1:16" s="146" customFormat="1" x14ac:dyDescent="0.35">
      <c r="A61" s="77">
        <v>43539</v>
      </c>
      <c r="B61" s="78">
        <v>0.85</v>
      </c>
      <c r="C61" s="78">
        <v>100.55</v>
      </c>
      <c r="D61" s="81">
        <v>127.08</v>
      </c>
      <c r="E61" s="82">
        <v>1635</v>
      </c>
      <c r="F61" s="59"/>
      <c r="G61" s="81">
        <v>330</v>
      </c>
      <c r="H61" s="123"/>
      <c r="I61" s="94">
        <v>85.52000000000001</v>
      </c>
      <c r="J61" s="81">
        <v>96.799999999999983</v>
      </c>
      <c r="K61" s="81">
        <v>211.15799999999999</v>
      </c>
      <c r="L61" s="81">
        <v>197.23599999999999</v>
      </c>
      <c r="M61" s="81">
        <v>212.52799999999996</v>
      </c>
      <c r="N61" s="81">
        <v>186.03</v>
      </c>
      <c r="O61" s="59"/>
      <c r="P61" s="79">
        <v>41.559999999999988</v>
      </c>
    </row>
    <row r="62" spans="1:16" s="146" customFormat="1" x14ac:dyDescent="0.35">
      <c r="A62" s="77">
        <v>43546</v>
      </c>
      <c r="B62" s="78">
        <v>0.87</v>
      </c>
      <c r="C62" s="78">
        <v>97.63</v>
      </c>
      <c r="D62" s="81">
        <v>124.31</v>
      </c>
      <c r="E62" s="82">
        <v>1650</v>
      </c>
      <c r="F62" s="59"/>
      <c r="G62" s="81">
        <v>315</v>
      </c>
      <c r="H62" s="123"/>
      <c r="I62" s="94">
        <v>86.048000000000002</v>
      </c>
      <c r="J62" s="81">
        <v>96.64</v>
      </c>
      <c r="K62" s="81">
        <v>209.76800000000003</v>
      </c>
      <c r="L62" s="81">
        <v>194.04199999999997</v>
      </c>
      <c r="M62" s="81">
        <v>213.32599999999996</v>
      </c>
      <c r="N62" s="81">
        <v>185.57</v>
      </c>
      <c r="O62" s="59"/>
      <c r="P62" s="79">
        <v>38.262</v>
      </c>
    </row>
    <row r="63" spans="1:16" s="146" customFormat="1" x14ac:dyDescent="0.35">
      <c r="A63" s="77">
        <v>43553</v>
      </c>
      <c r="B63" s="78">
        <v>0.87</v>
      </c>
      <c r="C63" s="78">
        <v>96.73</v>
      </c>
      <c r="D63" s="81">
        <v>126.27</v>
      </c>
      <c r="E63" s="82">
        <v>1650</v>
      </c>
      <c r="F63" s="59"/>
      <c r="G63" s="81">
        <v>305</v>
      </c>
      <c r="H63" s="123"/>
      <c r="I63" s="94">
        <v>85.528000000000006</v>
      </c>
      <c r="J63" s="81">
        <v>97.000000000000014</v>
      </c>
      <c r="K63" s="81">
        <v>205.13800000000001</v>
      </c>
      <c r="L63" s="81">
        <v>188.464</v>
      </c>
      <c r="M63" s="81">
        <v>208.45400000000001</v>
      </c>
      <c r="N63" s="81">
        <v>180.14600000000002</v>
      </c>
      <c r="O63" s="59"/>
      <c r="P63" s="79">
        <v>40.74199999999999</v>
      </c>
    </row>
    <row r="64" spans="1:16" s="146" customFormat="1" x14ac:dyDescent="0.35">
      <c r="A64" s="77">
        <v>43560</v>
      </c>
      <c r="B64" s="78">
        <v>0.87</v>
      </c>
      <c r="C64" s="78">
        <v>104.12</v>
      </c>
      <c r="D64" s="81">
        <v>126.13</v>
      </c>
      <c r="E64" s="82">
        <v>1650</v>
      </c>
      <c r="F64" s="59"/>
      <c r="G64" s="81">
        <v>305</v>
      </c>
      <c r="H64" s="123"/>
      <c r="I64" s="94">
        <v>91.49199999999999</v>
      </c>
      <c r="J64" s="81">
        <v>103.64000000000001</v>
      </c>
      <c r="K64" s="81">
        <v>199.74600000000001</v>
      </c>
      <c r="L64" s="81">
        <v>186.12600000000003</v>
      </c>
      <c r="M64" s="81">
        <v>203.99</v>
      </c>
      <c r="N64" s="81">
        <v>178.02</v>
      </c>
      <c r="O64" s="59"/>
      <c r="P64" s="79">
        <v>34.638000000000005</v>
      </c>
    </row>
    <row r="65" spans="1:16" s="146" customFormat="1" x14ac:dyDescent="0.35">
      <c r="A65" s="77">
        <v>43567</v>
      </c>
      <c r="B65" s="78">
        <v>0.87</v>
      </c>
      <c r="C65" s="78">
        <v>109.06</v>
      </c>
      <c r="D65" s="81">
        <v>127.5</v>
      </c>
      <c r="E65" s="82">
        <v>1565</v>
      </c>
      <c r="F65" s="59"/>
      <c r="G65" s="81">
        <v>317.5</v>
      </c>
      <c r="H65" s="123"/>
      <c r="I65" s="94">
        <v>95.376000000000005</v>
      </c>
      <c r="J65" s="81">
        <v>107.28000000000002</v>
      </c>
      <c r="K65" s="81">
        <v>199.15400000000002</v>
      </c>
      <c r="L65" s="81">
        <v>185.14400000000001</v>
      </c>
      <c r="M65" s="81">
        <v>204.50599999999997</v>
      </c>
      <c r="N65" s="81">
        <v>175.12</v>
      </c>
      <c r="O65" s="59"/>
      <c r="P65" s="79">
        <v>32.123999999999995</v>
      </c>
    </row>
    <row r="66" spans="1:16" s="146" customFormat="1" x14ac:dyDescent="0.35">
      <c r="A66" s="77">
        <v>43574</v>
      </c>
      <c r="B66" s="78">
        <v>0.85</v>
      </c>
      <c r="C66" s="78">
        <v>107.84</v>
      </c>
      <c r="D66" s="81">
        <v>128.08000000000001</v>
      </c>
      <c r="E66" s="82">
        <v>1580</v>
      </c>
      <c r="F66" s="59"/>
      <c r="G66" s="81">
        <v>317.5</v>
      </c>
      <c r="H66" s="123"/>
      <c r="I66" s="94">
        <v>93.522000000000006</v>
      </c>
      <c r="J66" s="81">
        <v>107.46</v>
      </c>
      <c r="K66" s="81">
        <v>203.892</v>
      </c>
      <c r="L66" s="81">
        <v>187.63400000000001</v>
      </c>
      <c r="M66" s="81">
        <v>205.2</v>
      </c>
      <c r="N66" s="81">
        <v>175.18600000000001</v>
      </c>
      <c r="O66" s="59"/>
      <c r="P66" s="79">
        <v>34.558000000000007</v>
      </c>
    </row>
    <row r="67" spans="1:16" s="147" customFormat="1" x14ac:dyDescent="0.35">
      <c r="A67" s="77">
        <v>43581</v>
      </c>
      <c r="B67" s="78">
        <v>0.84</v>
      </c>
      <c r="C67" s="78">
        <v>105.35</v>
      </c>
      <c r="D67" s="81">
        <v>126.91</v>
      </c>
      <c r="E67" s="82">
        <v>1580</v>
      </c>
      <c r="F67" s="59"/>
      <c r="G67" s="81">
        <v>325</v>
      </c>
      <c r="H67" s="123"/>
      <c r="I67" s="94">
        <v>93.927999999999997</v>
      </c>
      <c r="J67" s="81">
        <v>107.63999999999999</v>
      </c>
      <c r="K67" s="81">
        <v>206.13200000000001</v>
      </c>
      <c r="L67" s="81">
        <v>192.52</v>
      </c>
      <c r="M67" s="81">
        <v>203.07399999999998</v>
      </c>
      <c r="N67" s="81">
        <v>176.46800000000002</v>
      </c>
      <c r="O67" s="59"/>
      <c r="P67" s="79">
        <v>32.981999999999999</v>
      </c>
    </row>
    <row r="68" spans="1:16" s="147" customFormat="1" x14ac:dyDescent="0.35">
      <c r="A68" s="77">
        <v>43588</v>
      </c>
      <c r="B68" s="78">
        <v>0.84</v>
      </c>
      <c r="C68" s="78">
        <v>108.46</v>
      </c>
      <c r="D68" s="81">
        <v>128.18</v>
      </c>
      <c r="E68" s="82">
        <v>1580</v>
      </c>
      <c r="F68" s="59"/>
      <c r="G68" s="81">
        <v>325</v>
      </c>
      <c r="H68" s="123"/>
      <c r="I68" s="94">
        <v>94.146000000000001</v>
      </c>
      <c r="J68" s="81">
        <v>109.7</v>
      </c>
      <c r="K68" s="81">
        <v>204.41</v>
      </c>
      <c r="L68" s="81">
        <v>193.23</v>
      </c>
      <c r="M68" s="81">
        <v>203.452</v>
      </c>
      <c r="N68" s="81">
        <v>177.51999999999998</v>
      </c>
      <c r="O68" s="59"/>
      <c r="P68" s="79">
        <v>34.034000000000006</v>
      </c>
    </row>
    <row r="69" spans="1:16" s="147" customFormat="1" x14ac:dyDescent="0.35">
      <c r="A69" s="77">
        <v>43595</v>
      </c>
      <c r="B69" s="78">
        <v>0.82</v>
      </c>
      <c r="C69" s="78">
        <v>107.14</v>
      </c>
      <c r="D69" s="81">
        <v>128.58000000000001</v>
      </c>
      <c r="E69" s="82">
        <v>1580</v>
      </c>
      <c r="F69" s="59"/>
      <c r="G69" s="81">
        <v>325</v>
      </c>
      <c r="H69" s="123"/>
      <c r="I69" s="94">
        <v>95.736000000000004</v>
      </c>
      <c r="J69" s="81">
        <v>110.22</v>
      </c>
      <c r="K69" s="81">
        <v>207.63400000000001</v>
      </c>
      <c r="L69" s="81">
        <v>193.108</v>
      </c>
      <c r="M69" s="81">
        <v>208.352</v>
      </c>
      <c r="N69" s="81">
        <v>180.4</v>
      </c>
      <c r="O69" s="59"/>
      <c r="P69" s="79">
        <v>32.844000000000008</v>
      </c>
    </row>
    <row r="70" spans="1:16" s="147" customFormat="1" x14ac:dyDescent="0.35">
      <c r="A70" s="77">
        <v>43602</v>
      </c>
      <c r="B70" s="78">
        <v>0.8</v>
      </c>
      <c r="C70" s="78">
        <v>109.99</v>
      </c>
      <c r="D70" s="81">
        <v>129.93</v>
      </c>
      <c r="E70" s="82">
        <v>1615</v>
      </c>
      <c r="F70" s="59"/>
      <c r="G70" s="81">
        <v>325</v>
      </c>
      <c r="H70" s="123"/>
      <c r="I70" s="94">
        <v>97.661999999999992</v>
      </c>
      <c r="J70" s="81">
        <v>112.4</v>
      </c>
      <c r="K70" s="81">
        <v>210.37600000000003</v>
      </c>
      <c r="L70" s="81">
        <v>192.32600000000002</v>
      </c>
      <c r="M70" s="81">
        <v>212.65199999999999</v>
      </c>
      <c r="N70" s="81">
        <v>179.35200000000003</v>
      </c>
      <c r="O70" s="59"/>
      <c r="P70" s="79">
        <v>32.268000000000015</v>
      </c>
    </row>
    <row r="71" spans="1:16" s="147" customFormat="1" x14ac:dyDescent="0.35">
      <c r="A71" s="77">
        <v>43609</v>
      </c>
      <c r="B71" s="78">
        <v>0.79</v>
      </c>
      <c r="C71" s="78">
        <v>115.79</v>
      </c>
      <c r="D71" s="81">
        <v>136.09</v>
      </c>
      <c r="E71" s="82">
        <v>1615</v>
      </c>
      <c r="F71" s="59"/>
      <c r="G71" s="81">
        <v>325</v>
      </c>
      <c r="H71" s="123"/>
      <c r="I71" s="94">
        <v>103.726</v>
      </c>
      <c r="J71" s="81">
        <v>117.85999999999999</v>
      </c>
      <c r="K71" s="81">
        <v>211.12200000000001</v>
      </c>
      <c r="L71" s="81">
        <v>195.31400000000002</v>
      </c>
      <c r="M71" s="81">
        <v>207.97999999999996</v>
      </c>
      <c r="N71" s="81">
        <v>179.29000000000002</v>
      </c>
      <c r="O71" s="59"/>
      <c r="P71" s="79">
        <v>32.364000000000004</v>
      </c>
    </row>
    <row r="72" spans="1:16" s="147" customFormat="1" x14ac:dyDescent="0.35">
      <c r="A72" s="77">
        <v>43616</v>
      </c>
      <c r="B72" s="78">
        <v>0.77</v>
      </c>
      <c r="C72" s="78">
        <v>118.1</v>
      </c>
      <c r="D72" s="81">
        <v>137.82</v>
      </c>
      <c r="E72" s="82">
        <v>1615</v>
      </c>
      <c r="F72" s="59"/>
      <c r="G72" s="81">
        <v>335</v>
      </c>
      <c r="H72" s="123"/>
      <c r="I72" s="94">
        <v>105.276</v>
      </c>
      <c r="J72" s="81">
        <v>120.58</v>
      </c>
      <c r="K72" s="81">
        <v>209.66799999999998</v>
      </c>
      <c r="L72" s="81">
        <v>195.43199999999999</v>
      </c>
      <c r="M72" s="81">
        <v>202.36200000000002</v>
      </c>
      <c r="N72" s="81">
        <v>183.614</v>
      </c>
      <c r="O72" s="59"/>
      <c r="P72" s="79">
        <v>32.543999999999997</v>
      </c>
    </row>
    <row r="73" spans="1:16" s="147" customFormat="1" x14ac:dyDescent="0.35">
      <c r="A73" s="77">
        <v>43623</v>
      </c>
      <c r="B73" s="78">
        <v>0.76</v>
      </c>
      <c r="C73" s="78">
        <v>112.02</v>
      </c>
      <c r="D73" s="81">
        <v>133.85</v>
      </c>
      <c r="E73" s="82">
        <v>1635</v>
      </c>
      <c r="F73" s="59"/>
      <c r="G73" s="81">
        <v>335</v>
      </c>
      <c r="H73" s="123"/>
      <c r="I73" s="94">
        <v>100.21600000000001</v>
      </c>
      <c r="J73" s="81">
        <v>115.1</v>
      </c>
      <c r="K73" s="81">
        <v>205</v>
      </c>
      <c r="L73" s="81">
        <v>193.21200000000005</v>
      </c>
      <c r="M73" s="81">
        <v>201.04599999999999</v>
      </c>
      <c r="N73" s="81">
        <v>183.52799999999999</v>
      </c>
      <c r="O73" s="59"/>
      <c r="P73" s="79">
        <v>33.633999999999986</v>
      </c>
    </row>
    <row r="74" spans="1:16" s="147" customFormat="1" x14ac:dyDescent="0.35">
      <c r="A74" s="77">
        <v>43630</v>
      </c>
      <c r="B74" s="78">
        <v>0.75</v>
      </c>
      <c r="C74" s="78">
        <v>118.49</v>
      </c>
      <c r="D74" s="81">
        <v>139.53</v>
      </c>
      <c r="E74" s="82">
        <v>1635</v>
      </c>
      <c r="F74" s="59"/>
      <c r="G74" s="81">
        <v>327.5</v>
      </c>
      <c r="H74" s="123"/>
      <c r="I74" s="94">
        <v>107.03599999999999</v>
      </c>
      <c r="J74" s="81">
        <v>120.97999999999999</v>
      </c>
      <c r="K74" s="81">
        <v>203.054</v>
      </c>
      <c r="L74" s="81">
        <v>191.328</v>
      </c>
      <c r="M74" s="81">
        <v>198.048</v>
      </c>
      <c r="N74" s="81">
        <v>180.01200000000003</v>
      </c>
      <c r="O74" s="59"/>
      <c r="P74" s="79">
        <v>32.494000000000014</v>
      </c>
    </row>
    <row r="75" spans="1:16" s="147" customFormat="1" x14ac:dyDescent="0.35">
      <c r="A75" s="77">
        <v>43637</v>
      </c>
      <c r="B75" s="78">
        <v>0.74</v>
      </c>
      <c r="C75" s="78">
        <v>123.05</v>
      </c>
      <c r="D75" s="81">
        <v>143.71</v>
      </c>
      <c r="E75" s="82">
        <v>1635</v>
      </c>
      <c r="F75" s="59"/>
      <c r="G75" s="81">
        <v>322.5</v>
      </c>
      <c r="H75" s="123"/>
      <c r="I75" s="94">
        <v>113.75999999999999</v>
      </c>
      <c r="J75" s="81">
        <v>125.05999999999999</v>
      </c>
      <c r="K75" s="81">
        <v>203.23000000000002</v>
      </c>
      <c r="L75" s="81">
        <v>189.73200000000003</v>
      </c>
      <c r="M75" s="81">
        <v>195.11799999999999</v>
      </c>
      <c r="N75" s="81">
        <v>179.94</v>
      </c>
      <c r="O75" s="59"/>
      <c r="P75" s="79">
        <v>29.950000000000017</v>
      </c>
    </row>
    <row r="76" spans="1:16" s="158" customFormat="1" x14ac:dyDescent="0.35">
      <c r="A76" s="77">
        <v>43644</v>
      </c>
      <c r="B76" s="78">
        <v>0.74</v>
      </c>
      <c r="C76" s="78">
        <v>123.03</v>
      </c>
      <c r="D76" s="81">
        <v>146.02000000000001</v>
      </c>
      <c r="E76" s="82">
        <v>1635</v>
      </c>
      <c r="F76" s="59"/>
      <c r="G76" s="81">
        <v>312.5</v>
      </c>
      <c r="H76" s="123"/>
      <c r="I76" s="94">
        <v>117.07000000000001</v>
      </c>
      <c r="J76" s="81">
        <v>126.82000000000001</v>
      </c>
      <c r="K76" s="81">
        <v>199.23</v>
      </c>
      <c r="L76" s="81">
        <v>186.57800000000003</v>
      </c>
      <c r="M76" s="81">
        <v>193.24799999999999</v>
      </c>
      <c r="N76" s="81">
        <v>177.28</v>
      </c>
      <c r="O76" s="59"/>
      <c r="P76" s="79">
        <v>28.950000000000003</v>
      </c>
    </row>
    <row r="77" spans="1:16" s="158" customFormat="1" x14ac:dyDescent="0.35">
      <c r="A77" s="77">
        <v>43651</v>
      </c>
      <c r="B77" s="78">
        <v>0.72</v>
      </c>
      <c r="C77" s="78">
        <v>125.12</v>
      </c>
      <c r="D77" s="81">
        <v>147.08000000000001</v>
      </c>
      <c r="E77" s="82">
        <v>1610</v>
      </c>
      <c r="F77" s="59"/>
      <c r="G77" s="81">
        <v>311</v>
      </c>
      <c r="H77" s="123"/>
      <c r="I77" s="94">
        <v>122.202</v>
      </c>
      <c r="J77" s="81">
        <v>131.06</v>
      </c>
      <c r="K77" s="81">
        <v>195.03400000000002</v>
      </c>
      <c r="L77" s="81">
        <v>180.41400000000002</v>
      </c>
      <c r="M77" s="81">
        <v>189.34399999999999</v>
      </c>
      <c r="N77" s="81">
        <v>171.77600000000001</v>
      </c>
      <c r="O77" s="59"/>
      <c r="P77" s="79">
        <v>24.878000000000014</v>
      </c>
    </row>
    <row r="78" spans="1:16" s="158" customFormat="1" x14ac:dyDescent="0.35">
      <c r="A78" s="77">
        <v>43658</v>
      </c>
      <c r="B78" s="78">
        <v>0.72</v>
      </c>
      <c r="C78" s="78">
        <v>121.85</v>
      </c>
      <c r="D78" s="81">
        <v>146.63999999999999</v>
      </c>
      <c r="E78" s="82">
        <v>1610</v>
      </c>
      <c r="F78" s="59"/>
      <c r="G78" s="81">
        <v>310</v>
      </c>
      <c r="H78" s="123"/>
      <c r="I78" s="94">
        <v>119.91399999999999</v>
      </c>
      <c r="J78" s="81">
        <v>127.94000000000001</v>
      </c>
      <c r="K78" s="81">
        <v>192.00800000000004</v>
      </c>
      <c r="L78" s="81">
        <v>179.55</v>
      </c>
      <c r="M78" s="81">
        <v>187.29</v>
      </c>
      <c r="N78" s="81">
        <v>170.42000000000002</v>
      </c>
      <c r="O78" s="59"/>
      <c r="P78" s="79">
        <v>26.725999999999999</v>
      </c>
    </row>
    <row r="79" spans="1:16" s="158" customFormat="1" x14ac:dyDescent="0.35">
      <c r="A79" s="77">
        <v>43665</v>
      </c>
      <c r="B79" s="78">
        <v>0.72</v>
      </c>
      <c r="C79" s="78">
        <v>122.88</v>
      </c>
      <c r="D79" s="81">
        <v>143.97</v>
      </c>
      <c r="E79" s="82">
        <v>1620</v>
      </c>
      <c r="F79" s="59"/>
      <c r="G79" s="81">
        <v>312.5</v>
      </c>
      <c r="H79" s="123"/>
      <c r="I79" s="94">
        <v>121.304</v>
      </c>
      <c r="J79" s="81">
        <v>128.6</v>
      </c>
      <c r="K79" s="81">
        <v>189.33799999999999</v>
      </c>
      <c r="L79" s="81">
        <v>178.958</v>
      </c>
      <c r="M79" s="81">
        <v>183.292</v>
      </c>
      <c r="N79" s="81">
        <v>169.16199999999998</v>
      </c>
      <c r="O79" s="59"/>
      <c r="P79" s="79">
        <v>22.665999999999997</v>
      </c>
    </row>
    <row r="80" spans="1:16" s="158" customFormat="1" x14ac:dyDescent="0.35">
      <c r="A80" s="77">
        <v>43672</v>
      </c>
      <c r="B80" s="78">
        <v>0.72</v>
      </c>
      <c r="C80" s="78">
        <v>119.41</v>
      </c>
      <c r="D80" s="81">
        <v>141.93</v>
      </c>
      <c r="E80" s="82">
        <v>1620</v>
      </c>
      <c r="F80" s="59"/>
      <c r="G80" s="81">
        <v>312</v>
      </c>
      <c r="H80" s="123"/>
      <c r="I80" s="94">
        <v>117.28600000000002</v>
      </c>
      <c r="J80" s="81">
        <v>125.56000000000002</v>
      </c>
      <c r="K80" s="81">
        <v>186.76599999999999</v>
      </c>
      <c r="L80" s="81">
        <v>178.25200000000001</v>
      </c>
      <c r="M80" s="81">
        <v>175.75400000000002</v>
      </c>
      <c r="N80" s="81">
        <v>166.62399999999997</v>
      </c>
      <c r="O80" s="59"/>
      <c r="P80" s="79">
        <v>24.643999999999991</v>
      </c>
    </row>
    <row r="81" spans="1:16" s="158" customFormat="1" x14ac:dyDescent="0.35">
      <c r="A81" s="77">
        <v>43679</v>
      </c>
      <c r="B81" s="78">
        <v>0.72</v>
      </c>
      <c r="C81" s="78">
        <v>120.76</v>
      </c>
      <c r="D81" s="81">
        <v>141.56</v>
      </c>
      <c r="E81" s="82">
        <v>1620</v>
      </c>
      <c r="F81" s="59"/>
      <c r="G81" s="81">
        <v>312</v>
      </c>
      <c r="H81" s="123"/>
      <c r="I81" s="94">
        <v>115.63199999999999</v>
      </c>
      <c r="J81" s="81">
        <v>124.38000000000002</v>
      </c>
      <c r="K81" s="81">
        <v>178.86600000000004</v>
      </c>
      <c r="L81" s="81">
        <v>169.16800000000003</v>
      </c>
      <c r="M81" s="81">
        <v>166.31800000000004</v>
      </c>
      <c r="N81" s="81">
        <v>156.934</v>
      </c>
      <c r="O81" s="59"/>
      <c r="P81" s="79">
        <v>25.928000000000011</v>
      </c>
    </row>
    <row r="82" spans="1:16" s="158" customFormat="1" x14ac:dyDescent="0.35">
      <c r="A82" s="77">
        <v>43686</v>
      </c>
      <c r="B82" s="78">
        <v>0.72</v>
      </c>
      <c r="C82" s="78">
        <v>103.77</v>
      </c>
      <c r="D82" s="81">
        <v>134.88999999999999</v>
      </c>
      <c r="E82" s="82">
        <v>1620</v>
      </c>
      <c r="F82" s="59"/>
      <c r="G82" s="81">
        <v>312</v>
      </c>
      <c r="H82" s="123"/>
      <c r="I82" s="94">
        <v>95.932000000000002</v>
      </c>
      <c r="J82" s="81">
        <v>104.16000000000001</v>
      </c>
      <c r="K82" s="81">
        <v>169.46000000000004</v>
      </c>
      <c r="L82" s="81">
        <v>161.256</v>
      </c>
      <c r="M82" s="81">
        <v>157.536</v>
      </c>
      <c r="N82" s="81">
        <v>146.63999999999999</v>
      </c>
      <c r="O82" s="59"/>
      <c r="P82" s="79">
        <v>38.957999999999984</v>
      </c>
    </row>
    <row r="83" spans="1:16" s="158" customFormat="1" x14ac:dyDescent="0.35">
      <c r="A83" s="77">
        <v>43693</v>
      </c>
      <c r="B83" s="78">
        <v>0.72</v>
      </c>
      <c r="C83" s="78">
        <v>96.28</v>
      </c>
      <c r="D83" s="81">
        <v>123.86</v>
      </c>
      <c r="E83" s="82">
        <v>1620</v>
      </c>
      <c r="F83" s="59"/>
      <c r="G83" s="81">
        <v>310</v>
      </c>
      <c r="H83" s="123"/>
      <c r="I83" s="94">
        <v>90.42</v>
      </c>
      <c r="J83" s="81">
        <v>98.760000000000019</v>
      </c>
      <c r="K83" s="81">
        <v>168.142</v>
      </c>
      <c r="L83" s="81">
        <v>157.55799999999999</v>
      </c>
      <c r="M83" s="81">
        <v>155.68199999999996</v>
      </c>
      <c r="N83" s="81">
        <v>145.61399999999998</v>
      </c>
      <c r="O83" s="59"/>
      <c r="P83" s="79">
        <v>33.44</v>
      </c>
    </row>
    <row r="84" spans="1:16" s="158" customFormat="1" x14ac:dyDescent="0.35">
      <c r="A84" s="77">
        <v>43700</v>
      </c>
      <c r="B84" s="78">
        <v>0.73</v>
      </c>
      <c r="C84" s="78">
        <v>93.12</v>
      </c>
      <c r="D84" s="81">
        <v>117.06</v>
      </c>
      <c r="E84" s="82">
        <v>1620</v>
      </c>
      <c r="F84" s="59"/>
      <c r="G84" s="81">
        <v>310</v>
      </c>
      <c r="H84" s="123"/>
      <c r="I84" s="94">
        <v>86.190000000000012</v>
      </c>
      <c r="J84" s="81">
        <v>94.460000000000008</v>
      </c>
      <c r="K84" s="81">
        <v>165.148</v>
      </c>
      <c r="L84" s="81">
        <v>153.15799999999999</v>
      </c>
      <c r="M84" s="81">
        <v>154.02599999999998</v>
      </c>
      <c r="N84" s="81">
        <v>139.31</v>
      </c>
      <c r="O84" s="59"/>
      <c r="P84" s="79">
        <v>30.86999999999999</v>
      </c>
    </row>
    <row r="85" spans="1:16" s="157" customFormat="1" x14ac:dyDescent="0.35">
      <c r="A85" s="77">
        <v>43707</v>
      </c>
      <c r="B85" s="78">
        <v>0.73</v>
      </c>
      <c r="C85" s="78">
        <v>89.25</v>
      </c>
      <c r="D85" s="81">
        <v>113.57</v>
      </c>
      <c r="E85" s="82">
        <v>1610</v>
      </c>
      <c r="F85" s="59"/>
      <c r="G85" s="81">
        <v>310</v>
      </c>
      <c r="H85" s="123"/>
      <c r="I85" s="94">
        <v>83.167999999999978</v>
      </c>
      <c r="J85" s="81">
        <v>91.6</v>
      </c>
      <c r="K85" s="81">
        <v>167.04</v>
      </c>
      <c r="L85" s="81">
        <v>153.35</v>
      </c>
      <c r="M85" s="81">
        <v>152.11399999999998</v>
      </c>
      <c r="N85" s="81">
        <v>136.85999999999999</v>
      </c>
      <c r="O85" s="59"/>
      <c r="P85" s="79">
        <v>30.402000000000015</v>
      </c>
    </row>
    <row r="86" spans="1:16" s="159" customFormat="1" x14ac:dyDescent="0.35">
      <c r="A86" s="77">
        <v>43714</v>
      </c>
      <c r="B86" s="78">
        <v>0.73</v>
      </c>
      <c r="C86" s="78">
        <v>95.06</v>
      </c>
      <c r="D86" s="81">
        <v>115.36</v>
      </c>
      <c r="E86" s="82">
        <v>1600</v>
      </c>
      <c r="F86" s="59"/>
      <c r="G86" s="81">
        <v>310</v>
      </c>
      <c r="H86" s="123"/>
      <c r="I86" s="94">
        <v>90.054000000000002</v>
      </c>
      <c r="J86" s="81">
        <v>96.580000000000013</v>
      </c>
      <c r="K86" s="81">
        <v>168.624</v>
      </c>
      <c r="L86" s="81">
        <v>153.458</v>
      </c>
      <c r="M86" s="81">
        <v>153.03800000000001</v>
      </c>
      <c r="N86" s="81">
        <v>134.01</v>
      </c>
      <c r="O86" s="59"/>
      <c r="P86" s="79">
        <v>25.305999999999997</v>
      </c>
    </row>
    <row r="87" spans="1:16" x14ac:dyDescent="0.35">
      <c r="A87" s="77">
        <v>43721</v>
      </c>
      <c r="B87" s="78">
        <v>0.73</v>
      </c>
      <c r="C87" s="78">
        <v>99.54</v>
      </c>
      <c r="D87" s="81">
        <v>117.32</v>
      </c>
      <c r="E87" s="82">
        <v>1600</v>
      </c>
      <c r="F87" s="59"/>
      <c r="G87" s="81">
        <v>312.5</v>
      </c>
      <c r="H87" s="123"/>
      <c r="I87" s="94">
        <v>95.890000000000015</v>
      </c>
      <c r="J87" s="81">
        <v>102.2</v>
      </c>
      <c r="K87" s="81">
        <v>168.648</v>
      </c>
      <c r="L87" s="81">
        <v>151.41</v>
      </c>
      <c r="M87" s="81">
        <v>150.01799999999997</v>
      </c>
      <c r="N87" s="81">
        <v>132.654</v>
      </c>
      <c r="O87" s="59"/>
      <c r="P87" s="79">
        <v>21.429999999999978</v>
      </c>
    </row>
    <row r="88" spans="1:16" s="160" customFormat="1" x14ac:dyDescent="0.35">
      <c r="A88" s="77">
        <v>43728</v>
      </c>
      <c r="B88" s="78">
        <v>0.73</v>
      </c>
      <c r="C88" s="78">
        <v>100.51</v>
      </c>
      <c r="D88" s="81">
        <v>114.4</v>
      </c>
      <c r="E88" s="82">
        <v>1590</v>
      </c>
      <c r="F88" s="59"/>
      <c r="G88" s="81">
        <v>312.5</v>
      </c>
      <c r="H88" s="123"/>
      <c r="I88" s="94">
        <v>95.566000000000003</v>
      </c>
      <c r="J88" s="81">
        <v>102.22</v>
      </c>
      <c r="K88" s="81">
        <v>161.72200000000001</v>
      </c>
      <c r="L88" s="81">
        <v>144.70999999999998</v>
      </c>
      <c r="M88" s="81">
        <v>141.03200000000001</v>
      </c>
      <c r="N88" s="81">
        <v>128.05000000000001</v>
      </c>
      <c r="O88" s="59"/>
      <c r="P88" s="79">
        <v>18.834000000000003</v>
      </c>
    </row>
    <row r="89" spans="1:16" s="161" customFormat="1" x14ac:dyDescent="0.35">
      <c r="A89" s="77">
        <v>43735</v>
      </c>
      <c r="B89" s="78">
        <v>0.74</v>
      </c>
      <c r="C89" s="78">
        <v>96.45</v>
      </c>
      <c r="D89" s="81">
        <v>112.28</v>
      </c>
      <c r="E89" s="82">
        <v>1590</v>
      </c>
      <c r="F89" s="59"/>
      <c r="G89" s="81">
        <v>312.5</v>
      </c>
      <c r="H89" s="123"/>
      <c r="I89" s="94">
        <v>91.41</v>
      </c>
      <c r="J89" s="81">
        <v>98.259999999999991</v>
      </c>
      <c r="K89" s="81">
        <v>154.024</v>
      </c>
      <c r="L89" s="81">
        <v>132.76</v>
      </c>
      <c r="M89" s="81">
        <v>131.262</v>
      </c>
      <c r="N89" s="81">
        <v>122.25</v>
      </c>
      <c r="O89" s="59"/>
      <c r="P89" s="79">
        <v>20.870000000000005</v>
      </c>
    </row>
    <row r="90" spans="1:16" s="162" customFormat="1" x14ac:dyDescent="0.35">
      <c r="A90" s="77">
        <v>43742</v>
      </c>
      <c r="B90" s="78">
        <v>0.75</v>
      </c>
      <c r="C90" s="78">
        <v>96.45</v>
      </c>
      <c r="D90" s="81">
        <v>112.28</v>
      </c>
      <c r="E90" s="82">
        <v>1590</v>
      </c>
      <c r="F90" s="59"/>
      <c r="G90" s="81">
        <v>312.5</v>
      </c>
      <c r="H90" s="123"/>
      <c r="I90" s="94">
        <v>93.38</v>
      </c>
      <c r="J90" s="81">
        <v>100.4</v>
      </c>
      <c r="K90" s="81">
        <v>159.69999999999999</v>
      </c>
      <c r="L90" s="81">
        <v>134.07</v>
      </c>
      <c r="M90" s="81">
        <v>144.32200000000003</v>
      </c>
      <c r="N90" s="81">
        <v>122.75399999999999</v>
      </c>
      <c r="O90" s="59"/>
      <c r="P90" s="79">
        <v>18.900000000000006</v>
      </c>
    </row>
    <row r="91" spans="1:16" s="183" customFormat="1" x14ac:dyDescent="0.35">
      <c r="A91" s="77">
        <v>43749</v>
      </c>
      <c r="B91" s="78">
        <v>0.75</v>
      </c>
      <c r="C91" s="78">
        <v>99.88</v>
      </c>
      <c r="D91" s="81">
        <v>112.69</v>
      </c>
      <c r="E91" s="82">
        <v>1570</v>
      </c>
      <c r="F91" s="59"/>
      <c r="G91" s="81">
        <v>295</v>
      </c>
      <c r="H91" s="123"/>
      <c r="I91" s="94">
        <v>93.33</v>
      </c>
      <c r="J91" s="81">
        <v>99.28</v>
      </c>
      <c r="K91" s="81">
        <v>159.624</v>
      </c>
      <c r="L91" s="81">
        <v>134.07</v>
      </c>
      <c r="M91" s="81">
        <v>146.108</v>
      </c>
      <c r="N91" s="81">
        <v>123.13</v>
      </c>
      <c r="O91" s="59"/>
      <c r="P91" s="79">
        <v>19.36</v>
      </c>
    </row>
    <row r="92" spans="1:16" s="193" customFormat="1" x14ac:dyDescent="0.35">
      <c r="A92" s="77">
        <v>43756</v>
      </c>
      <c r="B92" s="78">
        <v>0.75</v>
      </c>
      <c r="C92" s="78">
        <v>95.32</v>
      </c>
      <c r="D92" s="81">
        <v>112.92</v>
      </c>
      <c r="E92" s="82">
        <v>1550</v>
      </c>
      <c r="F92" s="59"/>
      <c r="G92" s="81">
        <v>295</v>
      </c>
      <c r="H92" s="123"/>
      <c r="I92" s="94">
        <v>89.154000000000011</v>
      </c>
      <c r="J92" s="81">
        <v>95.679999999999993</v>
      </c>
      <c r="K92" s="81">
        <v>164.44</v>
      </c>
      <c r="L92" s="81">
        <v>135.714</v>
      </c>
      <c r="M92" s="81">
        <v>150.25600000000003</v>
      </c>
      <c r="N92" s="81">
        <v>123.604</v>
      </c>
      <c r="O92" s="59"/>
      <c r="P92" s="79">
        <v>23.765999999999991</v>
      </c>
    </row>
    <row r="93" spans="1:16" s="194" customFormat="1" x14ac:dyDescent="0.35">
      <c r="A93" s="77">
        <v>43763</v>
      </c>
      <c r="B93" s="78">
        <v>0.73</v>
      </c>
      <c r="C93" s="78">
        <v>95.02</v>
      </c>
      <c r="D93" s="81">
        <v>110.64</v>
      </c>
      <c r="E93" s="82">
        <v>1530</v>
      </c>
      <c r="F93" s="59"/>
      <c r="G93" s="81">
        <v>290</v>
      </c>
      <c r="H93" s="123"/>
      <c r="I93" s="94">
        <v>86.916000000000011</v>
      </c>
      <c r="J93" s="81">
        <v>95.24</v>
      </c>
      <c r="K93" s="81">
        <v>163.82599999999996</v>
      </c>
      <c r="L93" s="81">
        <v>142.06</v>
      </c>
      <c r="M93" s="81">
        <v>151.07400000000001</v>
      </c>
      <c r="N93" s="81">
        <v>129.834</v>
      </c>
      <c r="O93" s="59"/>
      <c r="P93" s="79">
        <v>23.72399999999999</v>
      </c>
    </row>
    <row r="94" spans="1:16" s="195" customFormat="1" x14ac:dyDescent="0.35">
      <c r="A94" s="77">
        <v>43770</v>
      </c>
      <c r="B94" s="78">
        <v>0.73</v>
      </c>
      <c r="C94" s="78">
        <v>96.09</v>
      </c>
      <c r="D94" s="81">
        <v>109.8</v>
      </c>
      <c r="E94" s="82">
        <v>1505</v>
      </c>
      <c r="F94" s="59"/>
      <c r="G94" s="81">
        <v>285</v>
      </c>
      <c r="H94" s="123"/>
      <c r="I94" s="94">
        <v>86.32</v>
      </c>
      <c r="J94" s="81">
        <v>94.75</v>
      </c>
      <c r="K94" s="81">
        <v>157.41999999999999</v>
      </c>
      <c r="L94" s="81">
        <v>141.13999999999999</v>
      </c>
      <c r="M94" s="81">
        <v>141.51</v>
      </c>
      <c r="N94" s="81">
        <v>129.1</v>
      </c>
      <c r="O94" s="59"/>
      <c r="P94" s="79">
        <v>23.480000000000004</v>
      </c>
    </row>
    <row r="95" spans="1:16" s="197" customFormat="1" x14ac:dyDescent="0.35">
      <c r="A95" s="77">
        <v>43777</v>
      </c>
      <c r="B95" s="78">
        <v>0.72</v>
      </c>
      <c r="C95" s="78">
        <v>95</v>
      </c>
      <c r="D95" s="81">
        <v>108.9</v>
      </c>
      <c r="E95" s="82">
        <v>1477.5</v>
      </c>
      <c r="F95" s="59"/>
      <c r="G95" s="81">
        <v>285</v>
      </c>
      <c r="H95" s="123"/>
      <c r="I95" s="94">
        <v>82.66</v>
      </c>
      <c r="J95" s="81">
        <v>92.3</v>
      </c>
      <c r="K95" s="81">
        <v>146.30000000000001</v>
      </c>
      <c r="L95" s="81">
        <v>134.19999999999999</v>
      </c>
      <c r="M95" s="81">
        <v>133.31</v>
      </c>
      <c r="N95" s="81">
        <v>122.61</v>
      </c>
      <c r="O95" s="59"/>
      <c r="P95" s="79">
        <v>26.240000000000009</v>
      </c>
    </row>
    <row r="96" spans="1:16" s="197" customFormat="1" x14ac:dyDescent="0.35">
      <c r="A96" s="77">
        <v>43784</v>
      </c>
      <c r="B96" s="78">
        <v>0.72</v>
      </c>
      <c r="C96" s="78">
        <v>93.97</v>
      </c>
      <c r="D96" s="81">
        <v>109.48</v>
      </c>
      <c r="E96" s="82">
        <v>1477.5</v>
      </c>
      <c r="F96" s="59"/>
      <c r="G96" s="81">
        <v>285</v>
      </c>
      <c r="H96" s="123"/>
      <c r="I96" s="94">
        <v>81.99</v>
      </c>
      <c r="J96" s="81">
        <v>93.5</v>
      </c>
      <c r="K96" s="81">
        <v>147.44999999999999</v>
      </c>
      <c r="L96" s="81">
        <v>133.5</v>
      </c>
      <c r="M96" s="81">
        <v>134.54</v>
      </c>
      <c r="N96" s="81">
        <v>121.5</v>
      </c>
      <c r="O96" s="59"/>
      <c r="P96" s="79">
        <v>27.490000000000009</v>
      </c>
    </row>
    <row r="97" spans="1:16" s="197" customFormat="1" x14ac:dyDescent="0.35">
      <c r="A97" s="77">
        <v>43791</v>
      </c>
      <c r="B97" s="78">
        <v>0.72</v>
      </c>
      <c r="C97" s="78">
        <v>100.55</v>
      </c>
      <c r="D97" s="81">
        <v>113.06</v>
      </c>
      <c r="E97" s="82">
        <v>1457.5</v>
      </c>
      <c r="F97" s="59"/>
      <c r="G97" s="81">
        <v>285</v>
      </c>
      <c r="H97" s="123"/>
      <c r="I97" s="94">
        <v>86.53</v>
      </c>
      <c r="J97" s="81">
        <v>98.3</v>
      </c>
      <c r="K97" s="81">
        <v>145.1</v>
      </c>
      <c r="L97" s="81">
        <v>132.4</v>
      </c>
      <c r="M97" s="81">
        <v>133.24</v>
      </c>
      <c r="N97" s="81">
        <v>120.7</v>
      </c>
      <c r="O97" s="59"/>
      <c r="P97" s="79">
        <v>26.53</v>
      </c>
    </row>
    <row r="98" spans="1:16" s="197" customFormat="1" x14ac:dyDescent="0.35">
      <c r="A98" s="77">
        <v>43798</v>
      </c>
      <c r="B98" s="78">
        <v>0.71</v>
      </c>
      <c r="C98" s="78">
        <v>104.11</v>
      </c>
      <c r="D98" s="81">
        <v>115.35</v>
      </c>
      <c r="E98" s="82">
        <v>1457.5</v>
      </c>
      <c r="F98" s="59"/>
      <c r="G98" s="81">
        <v>290</v>
      </c>
      <c r="H98" s="123"/>
      <c r="I98" s="94">
        <v>88.67</v>
      </c>
      <c r="J98" s="81">
        <v>100.54</v>
      </c>
      <c r="K98" s="81">
        <v>146.66999999999999</v>
      </c>
      <c r="L98" s="81">
        <v>130.25</v>
      </c>
      <c r="M98" s="81">
        <v>133.74</v>
      </c>
      <c r="N98" s="81">
        <v>120.7</v>
      </c>
      <c r="O98" s="59"/>
      <c r="P98" s="79">
        <v>26.679999999999993</v>
      </c>
    </row>
    <row r="99" spans="1:16" s="197" customFormat="1" x14ac:dyDescent="0.35">
      <c r="A99" s="77">
        <v>43805</v>
      </c>
      <c r="B99" s="78">
        <v>0.7</v>
      </c>
      <c r="C99" s="78">
        <v>103.99</v>
      </c>
      <c r="D99" s="81">
        <v>116.19</v>
      </c>
      <c r="E99" s="82">
        <v>1457.5</v>
      </c>
      <c r="F99" s="59"/>
      <c r="G99" s="81">
        <v>295</v>
      </c>
      <c r="H99" s="123"/>
      <c r="I99" s="94">
        <v>88.71</v>
      </c>
      <c r="J99" s="81">
        <v>100.18</v>
      </c>
      <c r="K99" s="81">
        <v>147.15</v>
      </c>
      <c r="L99" s="81">
        <v>130.25</v>
      </c>
      <c r="M99" s="81">
        <v>136.91999999999999</v>
      </c>
      <c r="N99" s="81">
        <v>120.85</v>
      </c>
      <c r="O99" s="59"/>
      <c r="P99" s="79">
        <v>27.480000000000004</v>
      </c>
    </row>
    <row r="100" spans="1:16" s="197" customFormat="1" x14ac:dyDescent="0.35">
      <c r="A100" s="77">
        <v>43812</v>
      </c>
      <c r="B100" s="78">
        <v>0.7</v>
      </c>
      <c r="C100" s="78">
        <v>109.57</v>
      </c>
      <c r="D100" s="81">
        <v>120.1</v>
      </c>
      <c r="E100" s="82">
        <v>1457.5</v>
      </c>
      <c r="F100" s="59"/>
      <c r="G100" s="81">
        <v>295</v>
      </c>
      <c r="H100" s="123"/>
      <c r="I100" s="94">
        <v>94.16</v>
      </c>
      <c r="J100" s="81">
        <v>104.36</v>
      </c>
      <c r="K100" s="81">
        <v>148.71</v>
      </c>
      <c r="L100" s="81">
        <v>130.25</v>
      </c>
      <c r="M100" s="81">
        <v>136.32</v>
      </c>
      <c r="N100" s="81">
        <v>122.13</v>
      </c>
      <c r="O100" s="59"/>
      <c r="P100" s="79">
        <v>25.939999999999998</v>
      </c>
    </row>
    <row r="101" spans="1:16" s="197" customFormat="1" x14ac:dyDescent="0.35">
      <c r="A101" s="77">
        <v>43819</v>
      </c>
      <c r="B101" s="78">
        <v>0.7</v>
      </c>
      <c r="C101" s="78">
        <v>107.93</v>
      </c>
      <c r="D101" s="81">
        <v>120.23</v>
      </c>
      <c r="E101" s="82">
        <v>1457.5</v>
      </c>
      <c r="F101" s="59"/>
      <c r="G101" s="81">
        <v>297.5</v>
      </c>
      <c r="H101" s="123"/>
      <c r="I101" s="94">
        <v>93.34</v>
      </c>
      <c r="J101" s="81">
        <v>103.6</v>
      </c>
      <c r="K101" s="81">
        <v>147.59</v>
      </c>
      <c r="L101" s="81">
        <v>133.09</v>
      </c>
      <c r="M101" s="81">
        <v>135.26</v>
      </c>
      <c r="N101" s="81">
        <v>122.33</v>
      </c>
      <c r="O101" s="59"/>
      <c r="P101" s="79">
        <v>26.89</v>
      </c>
    </row>
    <row r="102" spans="1:16" s="197" customFormat="1" x14ac:dyDescent="0.35">
      <c r="A102" s="77">
        <v>43826</v>
      </c>
      <c r="B102" s="78">
        <v>0.7</v>
      </c>
      <c r="C102" s="78">
        <v>105.62</v>
      </c>
      <c r="D102" s="81">
        <v>120.43</v>
      </c>
      <c r="E102" s="82">
        <v>1475</v>
      </c>
      <c r="F102" s="59"/>
      <c r="G102" s="81">
        <v>300</v>
      </c>
      <c r="H102" s="123"/>
      <c r="I102" s="94">
        <v>91.13</v>
      </c>
      <c r="J102" s="81">
        <v>102.38</v>
      </c>
      <c r="K102" s="81">
        <v>147.91999999999999</v>
      </c>
      <c r="L102" s="81">
        <v>134.24</v>
      </c>
      <c r="M102" s="81">
        <v>133.62</v>
      </c>
      <c r="N102" s="81">
        <v>122.33</v>
      </c>
      <c r="O102" s="59"/>
      <c r="P102" s="79">
        <v>29.300000000000011</v>
      </c>
    </row>
    <row r="103" spans="1:16" s="197" customFormat="1" x14ac:dyDescent="0.35">
      <c r="A103" s="77">
        <v>43833</v>
      </c>
      <c r="B103" s="78">
        <v>0.69</v>
      </c>
      <c r="C103" s="78">
        <v>107.69</v>
      </c>
      <c r="D103" s="81">
        <v>122.17</v>
      </c>
      <c r="E103" s="82">
        <v>1470</v>
      </c>
      <c r="F103" s="59"/>
      <c r="G103" s="81">
        <v>300</v>
      </c>
      <c r="H103" s="123"/>
      <c r="I103" s="94">
        <v>92.97</v>
      </c>
      <c r="J103" s="81">
        <v>104.48</v>
      </c>
      <c r="K103" s="81">
        <v>149.54</v>
      </c>
      <c r="L103" s="81">
        <v>133.99</v>
      </c>
      <c r="M103" s="81">
        <v>138.77000000000001</v>
      </c>
      <c r="N103" s="81">
        <v>122.33</v>
      </c>
      <c r="O103" s="59"/>
      <c r="P103" s="79">
        <v>29.200000000000003</v>
      </c>
    </row>
    <row r="104" spans="1:16" s="197" customFormat="1" x14ac:dyDescent="0.35">
      <c r="A104" s="77">
        <v>43840</v>
      </c>
      <c r="B104" s="78">
        <v>0.69</v>
      </c>
      <c r="C104" s="78">
        <v>109.47</v>
      </c>
      <c r="D104" s="81">
        <v>125.03</v>
      </c>
      <c r="E104" s="82">
        <v>1470</v>
      </c>
      <c r="F104" s="59"/>
      <c r="G104" s="81">
        <v>300</v>
      </c>
      <c r="H104" s="123"/>
      <c r="I104" s="94">
        <v>95.05</v>
      </c>
      <c r="J104" s="81">
        <v>107.14</v>
      </c>
      <c r="K104" s="81">
        <v>155.49</v>
      </c>
      <c r="L104" s="81">
        <v>134.02000000000001</v>
      </c>
      <c r="M104" s="81">
        <v>147.25</v>
      </c>
      <c r="N104" s="81">
        <v>122.33</v>
      </c>
      <c r="O104" s="59"/>
      <c r="P104" s="79">
        <v>29.980000000000004</v>
      </c>
    </row>
    <row r="105" spans="1:16" s="202" customFormat="1" x14ac:dyDescent="0.35">
      <c r="A105" s="77">
        <v>43847</v>
      </c>
      <c r="B105" s="78">
        <v>0.69</v>
      </c>
      <c r="C105" s="78">
        <v>110.74</v>
      </c>
      <c r="D105" s="81">
        <v>127.21</v>
      </c>
      <c r="E105" s="82">
        <v>1470</v>
      </c>
      <c r="F105" s="59"/>
      <c r="G105" s="81">
        <v>300</v>
      </c>
      <c r="H105" s="123"/>
      <c r="I105" s="94">
        <v>96.67</v>
      </c>
      <c r="J105" s="81">
        <v>109.38</v>
      </c>
      <c r="K105" s="81">
        <v>160.68</v>
      </c>
      <c r="L105" s="81">
        <v>137.78</v>
      </c>
      <c r="M105" s="81">
        <v>154.82</v>
      </c>
      <c r="N105" s="81">
        <v>125.81</v>
      </c>
      <c r="O105" s="59"/>
      <c r="P105" s="79">
        <v>30.539999999999992</v>
      </c>
    </row>
    <row r="106" spans="1:16" s="202" customFormat="1" x14ac:dyDescent="0.35">
      <c r="A106" s="77">
        <v>43854</v>
      </c>
      <c r="B106" s="78">
        <v>0.69</v>
      </c>
      <c r="C106" s="78">
        <v>111.87</v>
      </c>
      <c r="D106" s="81">
        <v>130.53</v>
      </c>
      <c r="E106" s="82">
        <v>1470</v>
      </c>
      <c r="F106" s="59"/>
      <c r="G106" s="81">
        <v>300</v>
      </c>
      <c r="H106" s="123"/>
      <c r="I106" s="94">
        <v>95.47</v>
      </c>
      <c r="J106" s="81">
        <v>110.08</v>
      </c>
      <c r="K106" s="81">
        <v>161.69</v>
      </c>
      <c r="L106" s="81">
        <v>140.82</v>
      </c>
      <c r="M106" s="81">
        <v>152.27000000000001</v>
      </c>
      <c r="N106" s="81">
        <v>127.01</v>
      </c>
      <c r="O106" s="59"/>
      <c r="P106" s="79">
        <v>35.06</v>
      </c>
    </row>
    <row r="107" spans="1:16" s="202" customFormat="1" x14ac:dyDescent="0.35">
      <c r="A107" s="77">
        <v>43861</v>
      </c>
      <c r="B107" s="78">
        <v>0.69</v>
      </c>
      <c r="C107" s="78">
        <v>102.61</v>
      </c>
      <c r="D107" s="81">
        <v>130.53</v>
      </c>
      <c r="E107" s="82">
        <v>1470</v>
      </c>
      <c r="F107" s="59"/>
      <c r="G107" s="81">
        <v>300</v>
      </c>
      <c r="H107" s="123"/>
      <c r="I107" s="94">
        <v>87.61</v>
      </c>
      <c r="J107" s="81">
        <v>102.93</v>
      </c>
      <c r="K107" s="81">
        <v>162.72999999999999</v>
      </c>
      <c r="L107" s="81">
        <v>140.82</v>
      </c>
      <c r="M107" s="81">
        <v>152.29</v>
      </c>
      <c r="N107" s="81">
        <v>127.01</v>
      </c>
      <c r="O107" s="59"/>
      <c r="P107" s="79">
        <v>42.92</v>
      </c>
    </row>
    <row r="108" spans="1:16" s="202" customFormat="1" x14ac:dyDescent="0.35">
      <c r="A108" s="77">
        <v>43868</v>
      </c>
      <c r="B108" s="78">
        <v>0.69</v>
      </c>
      <c r="C108" s="78">
        <v>99.07</v>
      </c>
      <c r="D108" s="81">
        <v>128.09</v>
      </c>
      <c r="E108" s="82">
        <v>1470</v>
      </c>
      <c r="F108" s="59"/>
      <c r="G108" s="81">
        <v>300</v>
      </c>
      <c r="H108" s="123"/>
      <c r="I108" s="94">
        <v>82.44</v>
      </c>
      <c r="J108" s="81">
        <v>97.58</v>
      </c>
      <c r="K108" s="81">
        <v>160.28</v>
      </c>
      <c r="L108" s="81">
        <v>141.46</v>
      </c>
      <c r="M108" s="81">
        <v>150.32</v>
      </c>
      <c r="N108" s="81">
        <v>127.01</v>
      </c>
      <c r="O108" s="59"/>
      <c r="P108" s="79">
        <v>45.650000000000006</v>
      </c>
    </row>
    <row r="109" spans="1:16" s="202" customFormat="1" x14ac:dyDescent="0.35">
      <c r="A109" s="77">
        <v>43875</v>
      </c>
      <c r="B109" s="78">
        <v>0.69</v>
      </c>
      <c r="C109" s="78">
        <v>102.7</v>
      </c>
      <c r="D109" s="81">
        <v>124.78</v>
      </c>
      <c r="E109" s="82">
        <v>1470</v>
      </c>
      <c r="F109" s="59"/>
      <c r="G109" s="81">
        <v>300</v>
      </c>
      <c r="H109" s="123"/>
      <c r="I109" s="94">
        <v>86.94</v>
      </c>
      <c r="J109" s="81">
        <v>102.16</v>
      </c>
      <c r="K109" s="81">
        <v>160.82</v>
      </c>
      <c r="L109" s="81">
        <v>142.6</v>
      </c>
      <c r="M109" s="81">
        <v>152.69</v>
      </c>
      <c r="N109" s="81">
        <v>127.01</v>
      </c>
      <c r="O109" s="59"/>
      <c r="P109" s="79">
        <v>37.840000000000003</v>
      </c>
    </row>
    <row r="110" spans="1:16" s="202" customFormat="1" x14ac:dyDescent="0.35">
      <c r="A110" s="77">
        <v>43882</v>
      </c>
      <c r="B110" s="78">
        <v>0.69</v>
      </c>
      <c r="C110" s="78">
        <v>105.1</v>
      </c>
      <c r="D110" s="81">
        <v>125.25</v>
      </c>
      <c r="E110" s="82">
        <v>1470</v>
      </c>
      <c r="F110" s="59"/>
      <c r="G110" s="81">
        <v>292.5</v>
      </c>
      <c r="H110" s="123"/>
      <c r="I110" s="94">
        <v>90.98</v>
      </c>
      <c r="J110" s="81">
        <v>105.04</v>
      </c>
      <c r="K110" s="81">
        <v>165.41</v>
      </c>
      <c r="L110" s="81">
        <v>147.08000000000001</v>
      </c>
      <c r="M110" s="81">
        <v>157.33000000000001</v>
      </c>
      <c r="N110" s="81">
        <v>134.16</v>
      </c>
      <c r="O110" s="59"/>
      <c r="P110" s="79">
        <v>34.269999999999996</v>
      </c>
    </row>
    <row r="111" spans="1:16" s="202" customFormat="1" x14ac:dyDescent="0.35">
      <c r="A111" s="77">
        <v>43889</v>
      </c>
      <c r="B111" s="78">
        <v>0.69</v>
      </c>
      <c r="C111" s="78">
        <v>103.68</v>
      </c>
      <c r="D111" s="81">
        <v>122.55</v>
      </c>
      <c r="E111" s="82">
        <v>1440</v>
      </c>
      <c r="F111" s="59"/>
      <c r="G111" s="81">
        <v>280</v>
      </c>
      <c r="H111" s="123"/>
      <c r="I111" s="94">
        <v>88.1</v>
      </c>
      <c r="J111" s="81">
        <v>102.24</v>
      </c>
      <c r="K111" s="81">
        <v>168.03</v>
      </c>
      <c r="L111" s="81">
        <v>151.34</v>
      </c>
      <c r="M111" s="81">
        <v>160.36000000000001</v>
      </c>
      <c r="N111" s="81">
        <v>143.03</v>
      </c>
      <c r="O111" s="59"/>
      <c r="P111" s="79">
        <v>34.450000000000003</v>
      </c>
    </row>
    <row r="112" spans="1:16" s="202" customFormat="1" x14ac:dyDescent="0.35">
      <c r="A112" s="77">
        <v>43896</v>
      </c>
      <c r="B112" s="78">
        <v>0.69</v>
      </c>
      <c r="C112" s="78">
        <v>104.78</v>
      </c>
      <c r="D112" s="81">
        <v>124.81</v>
      </c>
      <c r="E112" s="82">
        <v>1467.5</v>
      </c>
      <c r="F112" s="59"/>
      <c r="G112" s="81">
        <v>277.5</v>
      </c>
      <c r="H112" s="123"/>
      <c r="I112" s="94">
        <v>90.25</v>
      </c>
      <c r="J112" s="81">
        <v>104.94</v>
      </c>
      <c r="K112" s="81">
        <v>172.52</v>
      </c>
      <c r="L112" s="81">
        <v>154.79</v>
      </c>
      <c r="M112" s="81">
        <v>161.12</v>
      </c>
      <c r="N112" s="81">
        <v>143.51</v>
      </c>
      <c r="O112" s="59"/>
      <c r="P112" s="79">
        <v>34.56</v>
      </c>
    </row>
    <row r="113" spans="1:16" s="202" customFormat="1" x14ac:dyDescent="0.35">
      <c r="A113" s="77">
        <v>43903</v>
      </c>
      <c r="B113" s="78">
        <v>0.67</v>
      </c>
      <c r="C113" s="78">
        <v>104.19</v>
      </c>
      <c r="D113" s="81">
        <v>124.26</v>
      </c>
      <c r="E113" s="82">
        <v>1455</v>
      </c>
      <c r="F113" s="59"/>
      <c r="G113" s="81">
        <v>275</v>
      </c>
      <c r="H113" s="123"/>
      <c r="I113" s="94">
        <v>90.51</v>
      </c>
      <c r="J113" s="81">
        <v>105.28</v>
      </c>
      <c r="K113" s="81">
        <v>166.66</v>
      </c>
      <c r="L113" s="81">
        <v>152.4</v>
      </c>
      <c r="M113" s="81">
        <v>159.16999999999999</v>
      </c>
      <c r="N113" s="81">
        <v>144.41</v>
      </c>
      <c r="O113" s="59"/>
      <c r="P113" s="79">
        <v>33.75</v>
      </c>
    </row>
    <row r="114" spans="1:16" s="202" customFormat="1" x14ac:dyDescent="0.35">
      <c r="A114" s="77">
        <v>43910</v>
      </c>
      <c r="B114" s="78">
        <v>0.67</v>
      </c>
      <c r="C114" s="78">
        <v>104.74</v>
      </c>
      <c r="D114" s="81">
        <v>123.31</v>
      </c>
      <c r="E114" s="82">
        <v>1435</v>
      </c>
      <c r="F114" s="59"/>
      <c r="G114" s="81">
        <v>270</v>
      </c>
      <c r="H114" s="123"/>
      <c r="I114" s="94">
        <v>90.63</v>
      </c>
      <c r="J114" s="81">
        <v>105.96</v>
      </c>
      <c r="K114" s="81">
        <v>168.22</v>
      </c>
      <c r="L114" s="81">
        <v>153.19999999999999</v>
      </c>
      <c r="M114" s="81">
        <v>162.9</v>
      </c>
      <c r="N114" s="81">
        <v>145.81</v>
      </c>
      <c r="O114" s="59"/>
      <c r="P114" s="79">
        <v>32.680000000000007</v>
      </c>
    </row>
    <row r="115" spans="1:16" s="202" customFormat="1" x14ac:dyDescent="0.35">
      <c r="A115" s="77">
        <v>43917</v>
      </c>
      <c r="B115" s="78">
        <v>0.67</v>
      </c>
      <c r="C115" s="78">
        <v>100.09</v>
      </c>
      <c r="D115" s="81">
        <v>121.68</v>
      </c>
      <c r="E115" s="82">
        <v>1425</v>
      </c>
      <c r="F115" s="59"/>
      <c r="G115" s="81">
        <v>272.5</v>
      </c>
      <c r="H115" s="123"/>
      <c r="I115" s="94">
        <v>85.1</v>
      </c>
      <c r="J115" s="81">
        <v>101.16</v>
      </c>
      <c r="K115" s="81">
        <v>161.32</v>
      </c>
      <c r="L115" s="81">
        <v>150.49</v>
      </c>
      <c r="M115" s="81">
        <v>155.44</v>
      </c>
      <c r="N115" s="81">
        <v>141.26</v>
      </c>
      <c r="O115" s="59"/>
      <c r="P115" s="79">
        <v>36.580000000000013</v>
      </c>
    </row>
    <row r="116" spans="1:16" s="202" customFormat="1" x14ac:dyDescent="0.35">
      <c r="A116" s="77">
        <v>43924</v>
      </c>
      <c r="B116" s="78">
        <v>0.67</v>
      </c>
      <c r="C116" s="78">
        <v>96.95</v>
      </c>
      <c r="D116" s="81">
        <v>114.83</v>
      </c>
      <c r="E116" s="82">
        <v>1382.5</v>
      </c>
      <c r="F116" s="59"/>
      <c r="G116" s="81">
        <v>260</v>
      </c>
      <c r="H116" s="123"/>
      <c r="I116" s="94">
        <v>83.16</v>
      </c>
      <c r="J116" s="81">
        <v>97.72</v>
      </c>
      <c r="K116" s="81">
        <v>151.1</v>
      </c>
      <c r="L116" s="81">
        <v>136.36000000000001</v>
      </c>
      <c r="M116" s="81">
        <v>143.9</v>
      </c>
      <c r="N116" s="81">
        <v>129.07</v>
      </c>
      <c r="O116" s="59"/>
      <c r="P116" s="79">
        <v>31.67</v>
      </c>
    </row>
    <row r="117" spans="1:16" s="202" customFormat="1" x14ac:dyDescent="0.35">
      <c r="A117" s="77">
        <v>43931</v>
      </c>
      <c r="B117" s="78">
        <v>0.67</v>
      </c>
      <c r="C117" s="78">
        <v>96.6</v>
      </c>
      <c r="D117" s="81">
        <v>114.62</v>
      </c>
      <c r="E117" s="82">
        <v>1360</v>
      </c>
      <c r="F117" s="59"/>
      <c r="G117" s="81">
        <v>260</v>
      </c>
      <c r="H117" s="123"/>
      <c r="I117" s="94">
        <v>83.61</v>
      </c>
      <c r="J117" s="81">
        <v>98.23</v>
      </c>
      <c r="K117" s="81">
        <v>140.58000000000001</v>
      </c>
      <c r="L117" s="81">
        <v>127.23</v>
      </c>
      <c r="M117" s="81">
        <v>133.46</v>
      </c>
      <c r="N117" s="81">
        <v>120.75</v>
      </c>
      <c r="O117" s="59"/>
      <c r="P117" s="79">
        <v>31.010000000000005</v>
      </c>
    </row>
    <row r="118" spans="1:16" s="202" customFormat="1" x14ac:dyDescent="0.35">
      <c r="A118" s="77">
        <v>43938</v>
      </c>
      <c r="B118" s="78">
        <v>0.69</v>
      </c>
      <c r="C118" s="78">
        <v>99.48</v>
      </c>
      <c r="D118" s="81">
        <v>110.49</v>
      </c>
      <c r="E118" s="82">
        <v>1342.5</v>
      </c>
      <c r="F118" s="59"/>
      <c r="G118" s="81">
        <v>257.5</v>
      </c>
      <c r="H118" s="123"/>
      <c r="I118" s="94">
        <v>86.2</v>
      </c>
      <c r="J118" s="81">
        <v>102.58</v>
      </c>
      <c r="K118" s="81">
        <v>138.82</v>
      </c>
      <c r="L118" s="81">
        <v>126.31</v>
      </c>
      <c r="M118" s="81">
        <v>131.15</v>
      </c>
      <c r="N118" s="81">
        <v>117.81</v>
      </c>
      <c r="O118" s="59"/>
      <c r="P118" s="79">
        <v>24.289999999999992</v>
      </c>
    </row>
    <row r="119" spans="1:16" s="202" customFormat="1" x14ac:dyDescent="0.35">
      <c r="A119" s="77">
        <v>43945</v>
      </c>
      <c r="B119" s="78">
        <v>0.7</v>
      </c>
      <c r="C119" s="78">
        <v>97.23</v>
      </c>
      <c r="D119" s="81">
        <v>108.26</v>
      </c>
      <c r="E119" s="82">
        <v>1342.5</v>
      </c>
      <c r="F119" s="59"/>
      <c r="G119" s="81">
        <v>242.5</v>
      </c>
      <c r="H119" s="123"/>
      <c r="I119" s="94">
        <v>85.13</v>
      </c>
      <c r="J119" s="81">
        <v>101.82</v>
      </c>
      <c r="K119" s="81">
        <v>132.61000000000001</v>
      </c>
      <c r="L119" s="81">
        <v>122.39</v>
      </c>
      <c r="M119" s="81">
        <v>123.42</v>
      </c>
      <c r="N119" s="81">
        <v>114.01</v>
      </c>
      <c r="O119" s="59"/>
      <c r="P119" s="79">
        <v>23.13000000000001</v>
      </c>
    </row>
    <row r="120" spans="1:16" s="202" customFormat="1" x14ac:dyDescent="0.35">
      <c r="A120" s="77">
        <v>43952</v>
      </c>
      <c r="B120" s="78">
        <v>0.71</v>
      </c>
      <c r="C120" s="78">
        <v>95.03</v>
      </c>
      <c r="D120" s="81">
        <v>108.03</v>
      </c>
      <c r="E120" s="82">
        <v>1337.5</v>
      </c>
      <c r="F120" s="59"/>
      <c r="G120" s="81">
        <v>247.5</v>
      </c>
      <c r="H120" s="123"/>
      <c r="I120" s="94">
        <v>83.06</v>
      </c>
      <c r="J120" s="81">
        <v>101.53</v>
      </c>
      <c r="K120" s="81">
        <v>119.27</v>
      </c>
      <c r="L120" s="81">
        <v>104.84</v>
      </c>
      <c r="M120" s="81">
        <v>111.37</v>
      </c>
      <c r="N120" s="81">
        <v>98.07</v>
      </c>
      <c r="O120" s="59"/>
      <c r="P120" s="79">
        <v>24.97</v>
      </c>
    </row>
    <row r="121" spans="1:16" s="202" customFormat="1" x14ac:dyDescent="0.35">
      <c r="A121" s="77">
        <v>43959</v>
      </c>
      <c r="B121" s="78">
        <v>0.71</v>
      </c>
      <c r="C121" s="78">
        <v>93.35</v>
      </c>
      <c r="D121" s="81">
        <v>107.29</v>
      </c>
      <c r="E121" s="82">
        <v>1360</v>
      </c>
      <c r="F121" s="59"/>
      <c r="G121" s="81">
        <v>247.5</v>
      </c>
      <c r="H121" s="123"/>
      <c r="I121" s="94">
        <v>85.26</v>
      </c>
      <c r="J121" s="81">
        <v>102.93</v>
      </c>
      <c r="K121" s="81">
        <v>116.49</v>
      </c>
      <c r="L121" s="81">
        <v>99.55</v>
      </c>
      <c r="M121" s="81">
        <v>108.08</v>
      </c>
      <c r="N121" s="81">
        <v>91.19</v>
      </c>
      <c r="O121" s="59"/>
      <c r="P121" s="79">
        <v>22.03</v>
      </c>
    </row>
    <row r="122" spans="1:16" s="202" customFormat="1" x14ac:dyDescent="0.35">
      <c r="A122" s="77">
        <v>43966</v>
      </c>
      <c r="B122" s="78">
        <v>0.73</v>
      </c>
      <c r="C122" s="78">
        <v>101.92</v>
      </c>
      <c r="D122" s="81">
        <v>113.1</v>
      </c>
      <c r="E122" s="82">
        <v>1332.5</v>
      </c>
      <c r="F122" s="59"/>
      <c r="G122" s="81">
        <v>247.5</v>
      </c>
      <c r="H122" s="123"/>
      <c r="I122" s="94">
        <v>91.55</v>
      </c>
      <c r="J122" s="81">
        <v>107.96</v>
      </c>
      <c r="K122" s="81">
        <v>122.28</v>
      </c>
      <c r="L122" s="81">
        <v>96.2</v>
      </c>
      <c r="M122" s="81">
        <v>115.01</v>
      </c>
      <c r="N122" s="81">
        <v>87.78</v>
      </c>
      <c r="O122" s="59"/>
      <c r="P122" s="79">
        <v>21.549999999999997</v>
      </c>
    </row>
    <row r="123" spans="1:16" s="202" customFormat="1" x14ac:dyDescent="0.35">
      <c r="A123" s="77">
        <v>43973</v>
      </c>
      <c r="B123" s="78">
        <v>0.73</v>
      </c>
      <c r="C123" s="78">
        <v>106.54</v>
      </c>
      <c r="D123" s="81">
        <v>118.4</v>
      </c>
      <c r="E123" s="82">
        <v>1322.5</v>
      </c>
      <c r="F123" s="59"/>
      <c r="G123" s="81">
        <v>252.5</v>
      </c>
      <c r="H123" s="123"/>
      <c r="I123" s="94">
        <v>97.61</v>
      </c>
      <c r="J123" s="81">
        <v>113.54</v>
      </c>
      <c r="K123" s="81">
        <v>124.76</v>
      </c>
      <c r="L123" s="81">
        <v>98.97</v>
      </c>
      <c r="M123" s="81">
        <v>117.8</v>
      </c>
      <c r="N123" s="81">
        <v>90.59</v>
      </c>
      <c r="O123" s="59"/>
      <c r="P123" s="79">
        <v>20.790000000000006</v>
      </c>
    </row>
    <row r="124" spans="1:16" s="202" customFormat="1" x14ac:dyDescent="0.35">
      <c r="A124" s="77">
        <v>43980</v>
      </c>
      <c r="B124" s="78">
        <v>0.73</v>
      </c>
      <c r="C124" s="78">
        <v>106.32</v>
      </c>
      <c r="D124" s="81">
        <v>118.78</v>
      </c>
      <c r="E124" s="82">
        <v>1320</v>
      </c>
      <c r="F124" s="59"/>
      <c r="G124" s="81">
        <v>270</v>
      </c>
      <c r="H124" s="123"/>
      <c r="I124" s="94">
        <v>97.53</v>
      </c>
      <c r="J124" s="81">
        <v>112.08</v>
      </c>
      <c r="K124" s="81">
        <v>120.57</v>
      </c>
      <c r="L124" s="81">
        <v>99.33</v>
      </c>
      <c r="M124" s="81">
        <v>112.87</v>
      </c>
      <c r="N124" s="81">
        <v>90.75</v>
      </c>
      <c r="O124" s="59"/>
      <c r="P124" s="79">
        <v>21.25</v>
      </c>
    </row>
    <row r="125" spans="1:16" s="202" customFormat="1" x14ac:dyDescent="0.35">
      <c r="A125" s="77">
        <v>43987</v>
      </c>
      <c r="B125" s="78">
        <v>0.73</v>
      </c>
      <c r="C125" s="78">
        <v>112.63</v>
      </c>
      <c r="D125" s="81">
        <v>122.17</v>
      </c>
      <c r="E125" s="82">
        <v>1317.5</v>
      </c>
      <c r="F125" s="59"/>
      <c r="G125" s="81">
        <v>277.5</v>
      </c>
      <c r="H125" s="123"/>
      <c r="I125" s="94">
        <v>100.59</v>
      </c>
      <c r="J125" s="81">
        <v>114.24</v>
      </c>
      <c r="K125" s="81">
        <v>115.73</v>
      </c>
      <c r="L125" s="81">
        <v>98.39</v>
      </c>
      <c r="M125" s="81">
        <v>108.44</v>
      </c>
      <c r="N125" s="81">
        <v>88.29</v>
      </c>
      <c r="O125" s="59"/>
      <c r="P125" s="79">
        <v>21.58</v>
      </c>
    </row>
    <row r="126" spans="1:16" s="202" customFormat="1" x14ac:dyDescent="0.35">
      <c r="A126" s="77">
        <v>43994</v>
      </c>
      <c r="B126" s="78">
        <v>0.73</v>
      </c>
      <c r="C126" s="78">
        <v>115.18</v>
      </c>
      <c r="D126" s="81">
        <v>123.48</v>
      </c>
      <c r="E126" s="82">
        <v>1302.5</v>
      </c>
      <c r="F126" s="59"/>
      <c r="G126" s="81">
        <v>275</v>
      </c>
      <c r="H126" s="123"/>
      <c r="I126" s="94">
        <v>104.59</v>
      </c>
      <c r="J126" s="81">
        <v>117.48</v>
      </c>
      <c r="K126" s="81">
        <v>115.99</v>
      </c>
      <c r="L126" s="81">
        <v>98.39</v>
      </c>
      <c r="M126" s="81">
        <v>107.51</v>
      </c>
      <c r="N126" s="81">
        <v>88.15</v>
      </c>
      <c r="O126" s="59"/>
      <c r="P126" s="79">
        <v>18.89</v>
      </c>
    </row>
    <row r="127" spans="1:16" s="202" customFormat="1" x14ac:dyDescent="0.35">
      <c r="A127" s="77">
        <v>44001</v>
      </c>
      <c r="B127" s="78">
        <v>0.73</v>
      </c>
      <c r="C127" s="78">
        <v>112.5</v>
      </c>
      <c r="D127" s="81">
        <v>122.13</v>
      </c>
      <c r="E127" s="82">
        <v>1315</v>
      </c>
      <c r="F127" s="59"/>
      <c r="G127" s="81">
        <v>277.5</v>
      </c>
      <c r="H127" s="123"/>
      <c r="I127" s="94">
        <v>103.44</v>
      </c>
      <c r="J127" s="81">
        <v>116.2</v>
      </c>
      <c r="K127" s="81">
        <v>117.63</v>
      </c>
      <c r="L127" s="81">
        <v>99.11</v>
      </c>
      <c r="M127" s="81">
        <v>108.69</v>
      </c>
      <c r="N127" s="81">
        <v>89.39</v>
      </c>
      <c r="O127" s="59"/>
      <c r="P127" s="79">
        <v>18.689999999999998</v>
      </c>
    </row>
    <row r="128" spans="1:16" s="202" customFormat="1" x14ac:dyDescent="0.35">
      <c r="A128" s="77">
        <v>44008</v>
      </c>
      <c r="B128" s="78">
        <v>0.73</v>
      </c>
      <c r="C128" s="78">
        <v>109.83</v>
      </c>
      <c r="D128" s="81">
        <v>120.33</v>
      </c>
      <c r="E128" s="82">
        <v>1315</v>
      </c>
      <c r="F128" s="59"/>
      <c r="G128" s="81">
        <v>287.5</v>
      </c>
      <c r="H128" s="123"/>
      <c r="I128" s="94">
        <v>102.48</v>
      </c>
      <c r="J128" s="81">
        <v>115.16</v>
      </c>
      <c r="K128" s="81">
        <v>120.92</v>
      </c>
      <c r="L128" s="81">
        <v>100.53</v>
      </c>
      <c r="M128" s="81">
        <v>113.22</v>
      </c>
      <c r="N128" s="81">
        <v>89.54</v>
      </c>
      <c r="O128" s="59"/>
      <c r="P128" s="79">
        <v>17.849999999999994</v>
      </c>
    </row>
    <row r="129" spans="1:16" s="202" customFormat="1" x14ac:dyDescent="0.35">
      <c r="A129" s="77">
        <v>44015</v>
      </c>
      <c r="B129" s="78">
        <v>0.72</v>
      </c>
      <c r="C129" s="78">
        <v>107.88</v>
      </c>
      <c r="D129" s="81">
        <v>119.97</v>
      </c>
      <c r="E129" s="82">
        <v>1315</v>
      </c>
      <c r="F129" s="59"/>
      <c r="G129" s="81">
        <v>282.5</v>
      </c>
      <c r="H129" s="123"/>
      <c r="I129" s="94">
        <v>99.71</v>
      </c>
      <c r="J129" s="81">
        <v>112.6</v>
      </c>
      <c r="K129" s="81">
        <v>124.13</v>
      </c>
      <c r="L129" s="81">
        <v>103.25</v>
      </c>
      <c r="M129" s="81">
        <v>113.94</v>
      </c>
      <c r="N129" s="81">
        <v>92.16</v>
      </c>
      <c r="O129" s="59"/>
      <c r="P129" s="79">
        <v>20.260000000000005</v>
      </c>
    </row>
    <row r="130" spans="1:16" s="202" customFormat="1" x14ac:dyDescent="0.35">
      <c r="A130" s="77">
        <v>44022</v>
      </c>
      <c r="B130" s="78">
        <v>0.71</v>
      </c>
      <c r="C130" s="78">
        <v>112.61</v>
      </c>
      <c r="D130" s="81">
        <v>120.17</v>
      </c>
      <c r="E130" s="82">
        <v>1315</v>
      </c>
      <c r="F130" s="59"/>
      <c r="G130" s="81">
        <v>282.5</v>
      </c>
      <c r="H130" s="123"/>
      <c r="I130" s="94">
        <v>104.27</v>
      </c>
      <c r="J130" s="81">
        <v>117</v>
      </c>
      <c r="K130" s="81">
        <v>125.18</v>
      </c>
      <c r="L130" s="81">
        <v>104.73</v>
      </c>
      <c r="M130" s="81">
        <v>113.57</v>
      </c>
      <c r="N130" s="81">
        <v>93.58</v>
      </c>
      <c r="O130" s="59"/>
      <c r="P130" s="79">
        <v>15.900000000000006</v>
      </c>
    </row>
    <row r="131" spans="1:16" s="202" customFormat="1" x14ac:dyDescent="0.35">
      <c r="A131" s="77">
        <v>44029</v>
      </c>
      <c r="B131" s="78">
        <v>0.71</v>
      </c>
      <c r="C131" s="78">
        <v>119.24</v>
      </c>
      <c r="D131" s="81">
        <v>128.28</v>
      </c>
      <c r="E131" s="82">
        <v>1330</v>
      </c>
      <c r="F131" s="59"/>
      <c r="G131" s="81">
        <v>282.5</v>
      </c>
      <c r="H131" s="123"/>
      <c r="I131" s="94">
        <v>111.56</v>
      </c>
      <c r="J131" s="81">
        <v>122.68</v>
      </c>
      <c r="K131" s="81">
        <v>120.17</v>
      </c>
      <c r="L131" s="81">
        <v>101.92</v>
      </c>
      <c r="M131" s="81">
        <v>110.23</v>
      </c>
      <c r="N131" s="81">
        <v>91.55</v>
      </c>
      <c r="O131" s="59"/>
      <c r="P131" s="79">
        <v>16.72</v>
      </c>
    </row>
    <row r="132" spans="1:16" s="202" customFormat="1" x14ac:dyDescent="0.35">
      <c r="A132" s="77">
        <v>44036</v>
      </c>
      <c r="B132" s="78">
        <v>0.7</v>
      </c>
      <c r="C132" s="78">
        <v>116.42</v>
      </c>
      <c r="D132" s="81">
        <v>125.67</v>
      </c>
      <c r="E132" s="82">
        <v>1330</v>
      </c>
      <c r="F132" s="59"/>
      <c r="G132" s="81">
        <v>282.5</v>
      </c>
      <c r="H132" s="123"/>
      <c r="I132" s="94">
        <v>110.29</v>
      </c>
      <c r="J132" s="81">
        <v>121.32</v>
      </c>
      <c r="K132" s="81">
        <v>119.07</v>
      </c>
      <c r="L132" s="81">
        <v>100.4</v>
      </c>
      <c r="M132" s="81">
        <v>108.76</v>
      </c>
      <c r="N132" s="81">
        <v>88.47</v>
      </c>
      <c r="O132" s="59"/>
      <c r="P132" s="79">
        <v>15.379999999999995</v>
      </c>
    </row>
    <row r="133" spans="1:16" s="202" customFormat="1" x14ac:dyDescent="0.35">
      <c r="A133" s="77">
        <v>44043</v>
      </c>
      <c r="B133" s="78">
        <v>0.69</v>
      </c>
      <c r="C133" s="78">
        <v>114.56</v>
      </c>
      <c r="D133" s="81">
        <v>125.36</v>
      </c>
      <c r="E133" s="82">
        <v>1315</v>
      </c>
      <c r="F133" s="59"/>
      <c r="G133" s="81">
        <v>282.5</v>
      </c>
      <c r="H133" s="123"/>
      <c r="I133" s="94">
        <v>108.87</v>
      </c>
      <c r="J133" s="81">
        <v>120.9</v>
      </c>
      <c r="K133" s="81">
        <v>118.83</v>
      </c>
      <c r="L133" s="81">
        <v>100.21</v>
      </c>
      <c r="M133" s="81">
        <v>108.93</v>
      </c>
      <c r="N133" s="81">
        <v>88.74</v>
      </c>
      <c r="O133" s="59"/>
      <c r="P133" s="79">
        <v>16.489999999999995</v>
      </c>
    </row>
    <row r="134" spans="1:16" s="202" customFormat="1" x14ac:dyDescent="0.35">
      <c r="A134" s="77">
        <v>44050</v>
      </c>
      <c r="B134" s="78">
        <v>0.69</v>
      </c>
      <c r="C134" s="78">
        <v>124.47</v>
      </c>
      <c r="D134" s="81">
        <v>131.04</v>
      </c>
      <c r="E134" s="82">
        <v>1307.5</v>
      </c>
      <c r="F134" s="59"/>
      <c r="G134" s="81">
        <v>292.5</v>
      </c>
      <c r="H134" s="123"/>
      <c r="I134" s="94">
        <v>118.5</v>
      </c>
      <c r="J134" s="81">
        <v>127.12</v>
      </c>
      <c r="K134" s="81">
        <v>116.72</v>
      </c>
      <c r="L134" s="81">
        <v>99.11</v>
      </c>
      <c r="M134" s="81">
        <v>106.25</v>
      </c>
      <c r="N134" s="81">
        <v>88.69</v>
      </c>
      <c r="O134" s="59"/>
      <c r="P134" s="79">
        <v>12.539999999999992</v>
      </c>
    </row>
    <row r="135" spans="1:16" s="202" customFormat="1" x14ac:dyDescent="0.35">
      <c r="A135" s="77">
        <v>44057</v>
      </c>
      <c r="B135" s="78">
        <v>0.69</v>
      </c>
      <c r="C135" s="78">
        <v>125.25</v>
      </c>
      <c r="D135" s="81">
        <v>134.13999999999999</v>
      </c>
      <c r="E135" s="82">
        <v>1305</v>
      </c>
      <c r="F135" s="59"/>
      <c r="G135" s="81">
        <v>292.5</v>
      </c>
      <c r="H135" s="123"/>
      <c r="I135" s="94">
        <v>121.61</v>
      </c>
      <c r="J135" s="81">
        <v>128.4</v>
      </c>
      <c r="K135" s="81">
        <v>115.42</v>
      </c>
      <c r="L135" s="81">
        <v>98.73</v>
      </c>
      <c r="M135" s="81">
        <v>104.69</v>
      </c>
      <c r="N135" s="81">
        <v>86.05</v>
      </c>
      <c r="O135" s="59"/>
      <c r="P135" s="79">
        <v>12.529999999999987</v>
      </c>
    </row>
    <row r="136" spans="1:16" s="202" customFormat="1" x14ac:dyDescent="0.35">
      <c r="A136" s="77">
        <v>44064</v>
      </c>
      <c r="B136" s="78">
        <v>0.69</v>
      </c>
      <c r="C136" s="78">
        <v>130</v>
      </c>
      <c r="D136" s="81">
        <v>139.27000000000001</v>
      </c>
      <c r="E136" s="82">
        <v>1300</v>
      </c>
      <c r="F136" s="59"/>
      <c r="G136" s="81">
        <v>292.5</v>
      </c>
      <c r="H136" s="123"/>
      <c r="I136" s="94">
        <v>127.26</v>
      </c>
      <c r="J136" s="81">
        <v>134.44</v>
      </c>
      <c r="K136" s="81">
        <v>114.78</v>
      </c>
      <c r="L136" s="81">
        <v>98.29</v>
      </c>
      <c r="M136" s="81">
        <v>103.9</v>
      </c>
      <c r="N136" s="81">
        <v>85.05</v>
      </c>
      <c r="O136" s="59"/>
      <c r="P136" s="79">
        <v>12.010000000000005</v>
      </c>
    </row>
    <row r="137" spans="1:16" s="202" customFormat="1" x14ac:dyDescent="0.35">
      <c r="A137" s="77">
        <v>44071</v>
      </c>
      <c r="B137" s="78">
        <v>0.69</v>
      </c>
      <c r="C137" s="78">
        <v>131.87</v>
      </c>
      <c r="D137" s="81">
        <v>138.16999999999999</v>
      </c>
      <c r="E137" s="82">
        <v>1307.5</v>
      </c>
      <c r="F137" s="59"/>
      <c r="G137" s="81">
        <v>302.5</v>
      </c>
      <c r="H137" s="123"/>
      <c r="I137" s="94">
        <v>123.8</v>
      </c>
      <c r="J137" s="81">
        <v>134.02000000000001</v>
      </c>
      <c r="K137" s="81">
        <v>114.69</v>
      </c>
      <c r="L137" s="81">
        <v>98.29</v>
      </c>
      <c r="M137" s="81">
        <v>105.25</v>
      </c>
      <c r="N137" s="81">
        <v>85.34</v>
      </c>
      <c r="O137" s="59"/>
      <c r="P137" s="79">
        <v>14.36999999999999</v>
      </c>
    </row>
    <row r="138" spans="1:16" s="202" customFormat="1" x14ac:dyDescent="0.35">
      <c r="A138" s="77">
        <v>44078</v>
      </c>
      <c r="B138" s="78">
        <v>0.71</v>
      </c>
      <c r="C138" s="78">
        <v>136.97</v>
      </c>
      <c r="D138" s="81">
        <v>143.07</v>
      </c>
      <c r="E138" s="82">
        <v>1307.5</v>
      </c>
      <c r="F138" s="59"/>
      <c r="G138" s="81">
        <v>302.5</v>
      </c>
      <c r="H138" s="123"/>
      <c r="I138" s="94">
        <v>127.03</v>
      </c>
      <c r="J138" s="81">
        <v>139.58000000000001</v>
      </c>
      <c r="K138" s="81">
        <v>114.57</v>
      </c>
      <c r="L138" s="81">
        <v>98.23</v>
      </c>
      <c r="M138" s="81">
        <v>106.8</v>
      </c>
      <c r="N138" s="81">
        <v>85.89</v>
      </c>
      <c r="O138" s="59"/>
      <c r="P138" s="79">
        <v>16.039999999999992</v>
      </c>
    </row>
    <row r="139" spans="1:16" s="202" customFormat="1" x14ac:dyDescent="0.35">
      <c r="A139" s="77">
        <v>44085</v>
      </c>
      <c r="B139" s="78">
        <v>0.71</v>
      </c>
      <c r="C139" s="78">
        <v>137.72999999999999</v>
      </c>
      <c r="D139" s="81">
        <v>146.6</v>
      </c>
      <c r="E139" s="82">
        <v>1307.5</v>
      </c>
      <c r="F139" s="59"/>
      <c r="G139" s="81">
        <v>307.5</v>
      </c>
      <c r="H139" s="123"/>
      <c r="I139" s="94">
        <v>127.85</v>
      </c>
      <c r="J139" s="81">
        <v>141.12</v>
      </c>
      <c r="K139" s="81">
        <v>122.61</v>
      </c>
      <c r="L139" s="81">
        <v>100.29</v>
      </c>
      <c r="M139" s="81">
        <v>111.55</v>
      </c>
      <c r="N139" s="81">
        <v>89.03</v>
      </c>
      <c r="O139" s="59"/>
      <c r="P139" s="79">
        <v>18.75</v>
      </c>
    </row>
    <row r="140" spans="1:16" s="202" customFormat="1" x14ac:dyDescent="0.35">
      <c r="A140" s="77">
        <v>44092</v>
      </c>
      <c r="B140" s="78">
        <v>0.71</v>
      </c>
      <c r="C140" s="78">
        <v>135.56</v>
      </c>
      <c r="D140" s="81">
        <v>147.25</v>
      </c>
      <c r="E140" s="82">
        <v>1312.5</v>
      </c>
      <c r="F140" s="59"/>
      <c r="G140" s="81">
        <v>307.5</v>
      </c>
      <c r="H140" s="123"/>
      <c r="I140" s="94">
        <v>126.03</v>
      </c>
      <c r="J140" s="81">
        <v>139.24</v>
      </c>
      <c r="K140" s="81">
        <v>131.55000000000001</v>
      </c>
      <c r="L140" s="81">
        <v>108.34</v>
      </c>
      <c r="M140" s="81">
        <v>119.84</v>
      </c>
      <c r="N140" s="81">
        <v>100.34</v>
      </c>
      <c r="O140" s="59"/>
      <c r="P140" s="79">
        <v>21.22</v>
      </c>
    </row>
    <row r="141" spans="1:16" s="202" customFormat="1" x14ac:dyDescent="0.35">
      <c r="A141" s="77">
        <v>44099</v>
      </c>
      <c r="B141" s="78">
        <v>0.71</v>
      </c>
      <c r="C141" s="78">
        <v>126.88</v>
      </c>
      <c r="D141" s="81">
        <v>138.84</v>
      </c>
      <c r="E141" s="82">
        <v>1312.5</v>
      </c>
      <c r="F141" s="59"/>
      <c r="G141" s="81">
        <v>307.5</v>
      </c>
      <c r="H141" s="123"/>
      <c r="I141" s="94">
        <v>116.16</v>
      </c>
      <c r="J141" s="81">
        <v>129.63999999999999</v>
      </c>
      <c r="K141" s="81">
        <v>140.65</v>
      </c>
      <c r="L141" s="81">
        <v>118.51</v>
      </c>
      <c r="M141" s="81">
        <v>131.85</v>
      </c>
      <c r="N141" s="81">
        <v>109.61</v>
      </c>
      <c r="O141" s="59"/>
      <c r="P141" s="79">
        <v>22.680000000000007</v>
      </c>
    </row>
    <row r="142" spans="1:16" s="205" customFormat="1" x14ac:dyDescent="0.35">
      <c r="A142" s="77">
        <v>44106</v>
      </c>
      <c r="B142" s="78">
        <v>0.71</v>
      </c>
      <c r="C142" s="78">
        <v>129.05000000000001</v>
      </c>
      <c r="D142" s="81">
        <v>143.52000000000001</v>
      </c>
      <c r="E142" s="82">
        <v>1312.5</v>
      </c>
      <c r="F142" s="59"/>
      <c r="G142" s="81">
        <v>307.5</v>
      </c>
      <c r="H142" s="123"/>
      <c r="I142" s="94">
        <v>120.83</v>
      </c>
      <c r="J142" s="81">
        <v>132.24</v>
      </c>
      <c r="K142" s="81">
        <v>144.77000000000001</v>
      </c>
      <c r="L142" s="81">
        <v>121.38</v>
      </c>
      <c r="M142" s="81">
        <v>135.03</v>
      </c>
      <c r="N142" s="81">
        <v>112.61</v>
      </c>
      <c r="O142" s="59"/>
      <c r="P142" s="79">
        <v>22.690000000000012</v>
      </c>
    </row>
    <row r="143" spans="1:16" s="205" customFormat="1" x14ac:dyDescent="0.35">
      <c r="A143" s="77">
        <v>44113</v>
      </c>
      <c r="B143" s="78">
        <v>0.71</v>
      </c>
      <c r="C143" s="78">
        <v>131.04</v>
      </c>
      <c r="D143" s="81">
        <v>143.66</v>
      </c>
      <c r="E143" s="82">
        <v>1307.5</v>
      </c>
      <c r="F143" s="59"/>
      <c r="G143" s="81">
        <v>317.5</v>
      </c>
      <c r="H143" s="123"/>
      <c r="I143" s="94">
        <v>123.92</v>
      </c>
      <c r="J143" s="81">
        <v>135.12</v>
      </c>
      <c r="K143" s="81">
        <v>144.31</v>
      </c>
      <c r="L143" s="81">
        <v>121.36</v>
      </c>
      <c r="M143" s="81">
        <v>136.15</v>
      </c>
      <c r="N143" s="81">
        <v>112.62</v>
      </c>
      <c r="O143" s="59"/>
      <c r="P143" s="79">
        <v>19.739999999999995</v>
      </c>
    </row>
    <row r="144" spans="1:16" s="205" customFormat="1" x14ac:dyDescent="0.35">
      <c r="A144" s="77">
        <v>44120</v>
      </c>
      <c r="B144" s="78">
        <v>0.71</v>
      </c>
      <c r="C144" s="78">
        <v>130.63999999999999</v>
      </c>
      <c r="D144" s="81">
        <v>147.32</v>
      </c>
      <c r="E144" s="82">
        <v>1317.5</v>
      </c>
      <c r="F144" s="59"/>
      <c r="G144" s="81">
        <v>317.5</v>
      </c>
      <c r="H144" s="123"/>
      <c r="I144" s="94">
        <v>120.54</v>
      </c>
      <c r="J144" s="81">
        <v>133.47999999999999</v>
      </c>
      <c r="K144" s="81">
        <v>135.13</v>
      </c>
      <c r="L144" s="81">
        <v>118.41</v>
      </c>
      <c r="M144" s="81">
        <v>124.56</v>
      </c>
      <c r="N144" s="81">
        <v>108.92</v>
      </c>
      <c r="O144" s="59"/>
      <c r="P144" s="79">
        <v>26.779999999999987</v>
      </c>
    </row>
    <row r="145" spans="1:16" s="205" customFormat="1" x14ac:dyDescent="0.35">
      <c r="A145" s="77">
        <v>44127</v>
      </c>
      <c r="B145" s="78">
        <v>0.71</v>
      </c>
      <c r="C145" s="78">
        <v>130.72</v>
      </c>
      <c r="D145" s="81">
        <v>148.97</v>
      </c>
      <c r="E145" s="82">
        <v>1322.5</v>
      </c>
      <c r="F145" s="59"/>
      <c r="G145" s="81">
        <v>317.5</v>
      </c>
      <c r="H145" s="123"/>
      <c r="I145" s="94">
        <v>119.03</v>
      </c>
      <c r="J145" s="81">
        <v>132.5</v>
      </c>
      <c r="K145" s="81">
        <v>127.34</v>
      </c>
      <c r="L145" s="81">
        <v>114.71</v>
      </c>
      <c r="M145" s="81">
        <v>114.52</v>
      </c>
      <c r="N145" s="81">
        <v>104.52</v>
      </c>
      <c r="O145" s="59"/>
      <c r="P145" s="79">
        <v>29.939999999999998</v>
      </c>
    </row>
    <row r="146" spans="1:16" s="205" customFormat="1" x14ac:dyDescent="0.35">
      <c r="A146" s="77">
        <v>44134</v>
      </c>
      <c r="B146" s="78">
        <v>0.71</v>
      </c>
      <c r="C146" s="78">
        <v>126.39</v>
      </c>
      <c r="D146" s="81">
        <v>150.55000000000001</v>
      </c>
      <c r="E146" s="82">
        <v>1342.5</v>
      </c>
      <c r="F146" s="59"/>
      <c r="G146" s="81">
        <v>327.5</v>
      </c>
      <c r="H146" s="123"/>
      <c r="I146" s="94">
        <v>116.02</v>
      </c>
      <c r="J146" s="81">
        <v>129.91999999999999</v>
      </c>
      <c r="K146" s="81">
        <v>126.11</v>
      </c>
      <c r="L146" s="81">
        <v>104.01</v>
      </c>
      <c r="M146" s="81">
        <v>110.91</v>
      </c>
      <c r="N146" s="81">
        <v>95.62</v>
      </c>
      <c r="O146" s="59"/>
      <c r="P146" s="79">
        <v>34.530000000000015</v>
      </c>
    </row>
    <row r="147" spans="1:16" s="205" customFormat="1" x14ac:dyDescent="0.35">
      <c r="A147" s="77">
        <v>44141</v>
      </c>
      <c r="B147" s="78">
        <v>0.71</v>
      </c>
      <c r="C147" s="78">
        <v>127.66</v>
      </c>
      <c r="D147" s="81">
        <v>150.71</v>
      </c>
      <c r="E147" s="82">
        <v>1355</v>
      </c>
      <c r="F147" s="59"/>
      <c r="G147" s="81">
        <v>327.5</v>
      </c>
      <c r="H147" s="123"/>
      <c r="I147" s="94">
        <v>117.36</v>
      </c>
      <c r="J147" s="81">
        <v>129.76</v>
      </c>
      <c r="K147" s="81">
        <v>138.06</v>
      </c>
      <c r="L147" s="81">
        <v>109.27</v>
      </c>
      <c r="M147" s="81">
        <v>107.24</v>
      </c>
      <c r="N147" s="81">
        <v>95.13</v>
      </c>
      <c r="O147" s="59"/>
      <c r="P147" s="79">
        <v>33.350000000000009</v>
      </c>
    </row>
    <row r="148" spans="1:16" s="205" customFormat="1" x14ac:dyDescent="0.35">
      <c r="A148" s="77">
        <v>44148</v>
      </c>
      <c r="B148" s="78">
        <v>0.7</v>
      </c>
      <c r="C148" s="78">
        <v>132.5</v>
      </c>
      <c r="D148" s="81">
        <v>157.72</v>
      </c>
      <c r="E148" s="82">
        <v>1370</v>
      </c>
      <c r="F148" s="59"/>
      <c r="G148" s="81">
        <v>337.5</v>
      </c>
      <c r="H148" s="123"/>
      <c r="I148" s="94">
        <v>122.94</v>
      </c>
      <c r="J148" s="81">
        <v>134.84</v>
      </c>
      <c r="K148" s="81">
        <v>149.33000000000001</v>
      </c>
      <c r="L148" s="81">
        <v>134.30000000000001</v>
      </c>
      <c r="M148" s="81">
        <v>105.61</v>
      </c>
      <c r="N148" s="81">
        <v>95.03</v>
      </c>
      <c r="O148" s="59"/>
      <c r="P148" s="79">
        <v>34.78</v>
      </c>
    </row>
    <row r="149" spans="1:16" s="205" customFormat="1" x14ac:dyDescent="0.35">
      <c r="A149" s="77">
        <v>44155</v>
      </c>
      <c r="B149" s="78">
        <v>0.7</v>
      </c>
      <c r="C149" s="78">
        <v>137.38999999999999</v>
      </c>
      <c r="D149" s="81">
        <v>157.96</v>
      </c>
      <c r="E149" s="82">
        <v>1370</v>
      </c>
      <c r="F149" s="59"/>
      <c r="G149" s="81">
        <v>342.5</v>
      </c>
      <c r="H149" s="123"/>
      <c r="I149" s="94">
        <v>126.51</v>
      </c>
      <c r="J149" s="81">
        <v>138.82</v>
      </c>
      <c r="K149" s="81">
        <v>156.99</v>
      </c>
      <c r="L149" s="81">
        <v>142.13999999999999</v>
      </c>
      <c r="M149" s="81">
        <v>99.12</v>
      </c>
      <c r="N149" s="81">
        <v>93.73</v>
      </c>
      <c r="O149" s="59"/>
      <c r="P149" s="79">
        <v>31.450000000000003</v>
      </c>
    </row>
    <row r="150" spans="1:16" s="205" customFormat="1" x14ac:dyDescent="0.35">
      <c r="A150" s="77">
        <v>44162</v>
      </c>
      <c r="B150" s="78">
        <v>0.7</v>
      </c>
      <c r="C150" s="78">
        <v>138.07</v>
      </c>
      <c r="D150" s="81">
        <v>158.77000000000001</v>
      </c>
      <c r="E150" s="82">
        <v>1395</v>
      </c>
      <c r="F150" s="59"/>
      <c r="G150" s="81">
        <v>347.5</v>
      </c>
      <c r="H150" s="123"/>
      <c r="I150" s="94">
        <v>128.02000000000001</v>
      </c>
      <c r="J150" s="81">
        <v>140.13999999999999</v>
      </c>
      <c r="K150" s="81">
        <v>162.97</v>
      </c>
      <c r="L150" s="81">
        <v>150.69999999999999</v>
      </c>
      <c r="M150" s="81">
        <v>102.4</v>
      </c>
      <c r="N150" s="81">
        <v>90.23</v>
      </c>
      <c r="O150" s="59"/>
      <c r="P150" s="79">
        <v>30.75</v>
      </c>
    </row>
    <row r="151" spans="1:16" s="205" customFormat="1" x14ac:dyDescent="0.35">
      <c r="A151" s="77">
        <v>44169</v>
      </c>
      <c r="B151" s="78">
        <v>0.7</v>
      </c>
      <c r="C151" s="78">
        <v>143.88999999999999</v>
      </c>
      <c r="D151" s="81">
        <v>167.39</v>
      </c>
      <c r="E151" s="82">
        <v>1435</v>
      </c>
      <c r="F151" s="59"/>
      <c r="G151" s="81">
        <v>362.5</v>
      </c>
      <c r="H151" s="123"/>
      <c r="I151" s="94">
        <v>136.43</v>
      </c>
      <c r="J151" s="81">
        <v>148.41999999999999</v>
      </c>
      <c r="K151" s="81">
        <v>166.97</v>
      </c>
      <c r="L151" s="81">
        <v>154.11000000000001</v>
      </c>
      <c r="M151" s="81">
        <v>102.28</v>
      </c>
      <c r="N151" s="81">
        <v>90.78</v>
      </c>
      <c r="O151" s="59"/>
      <c r="P151" s="79">
        <v>30.95999999999998</v>
      </c>
    </row>
    <row r="152" spans="1:16" s="205" customFormat="1" x14ac:dyDescent="0.35">
      <c r="A152" s="77">
        <v>44176</v>
      </c>
      <c r="B152" s="78">
        <v>0.7</v>
      </c>
      <c r="C152" s="78">
        <v>162.57</v>
      </c>
      <c r="D152" s="81">
        <v>185.71</v>
      </c>
      <c r="E152" s="82">
        <v>1442.5</v>
      </c>
      <c r="F152" s="59"/>
      <c r="G152" s="81">
        <v>397.5</v>
      </c>
      <c r="H152" s="123"/>
      <c r="I152" s="94">
        <v>152.43</v>
      </c>
      <c r="J152" s="81">
        <v>165.1</v>
      </c>
      <c r="K152" s="81">
        <v>174.76</v>
      </c>
      <c r="L152" s="81">
        <v>157.80000000000001</v>
      </c>
      <c r="M152" s="81">
        <v>102.98</v>
      </c>
      <c r="N152" s="81">
        <v>92.69</v>
      </c>
      <c r="O152" s="59"/>
      <c r="P152" s="79">
        <v>33.28</v>
      </c>
    </row>
    <row r="153" spans="1:16" s="205" customFormat="1" x14ac:dyDescent="0.35">
      <c r="A153" s="77">
        <v>44183</v>
      </c>
      <c r="B153" s="78">
        <v>0.72</v>
      </c>
      <c r="C153" s="78">
        <v>168.71</v>
      </c>
      <c r="D153" s="81">
        <v>199.28</v>
      </c>
      <c r="E153" s="82">
        <v>1457.5</v>
      </c>
      <c r="F153" s="59"/>
      <c r="G153" s="81">
        <v>407.5</v>
      </c>
      <c r="H153" s="123"/>
      <c r="I153" s="94">
        <v>157.75</v>
      </c>
      <c r="J153" s="81">
        <v>170.24</v>
      </c>
      <c r="K153" s="81">
        <v>184.87</v>
      </c>
      <c r="L153" s="81">
        <v>165.66</v>
      </c>
      <c r="M153" s="81">
        <v>102.17</v>
      </c>
      <c r="N153" s="81">
        <v>92.77</v>
      </c>
      <c r="O153" s="59"/>
      <c r="P153" s="79">
        <v>41.53</v>
      </c>
    </row>
    <row r="154" spans="1:16" s="205" customFormat="1" x14ac:dyDescent="0.35">
      <c r="A154" s="77">
        <v>44190</v>
      </c>
      <c r="B154" s="78">
        <v>0.73</v>
      </c>
      <c r="C154" s="78">
        <v>183.98</v>
      </c>
      <c r="D154" s="81">
        <v>213.86</v>
      </c>
      <c r="E154" s="82">
        <v>1482.5</v>
      </c>
      <c r="F154" s="59"/>
      <c r="G154" s="81">
        <v>427.5</v>
      </c>
      <c r="H154" s="123"/>
      <c r="I154" s="94">
        <v>167.27</v>
      </c>
      <c r="J154" s="81">
        <v>180.9</v>
      </c>
      <c r="K154" s="81">
        <v>193.68</v>
      </c>
      <c r="L154" s="81">
        <v>180.84</v>
      </c>
      <c r="M154" s="81">
        <v>103.14</v>
      </c>
      <c r="N154" s="81">
        <v>90.05</v>
      </c>
      <c r="O154" s="59"/>
      <c r="P154" s="79">
        <v>46.59</v>
      </c>
    </row>
    <row r="155" spans="1:16" s="205" customFormat="1" x14ac:dyDescent="0.35">
      <c r="A155" s="77">
        <v>44197</v>
      </c>
      <c r="B155" s="78">
        <v>0.73</v>
      </c>
      <c r="C155" s="78">
        <v>177.12</v>
      </c>
      <c r="D155" s="81">
        <v>215.11</v>
      </c>
      <c r="E155" s="82">
        <v>1497.5</v>
      </c>
      <c r="F155" s="59"/>
      <c r="G155" s="81">
        <v>447.5</v>
      </c>
      <c r="H155" s="123"/>
      <c r="I155" s="94">
        <v>161.80000000000001</v>
      </c>
      <c r="J155" s="81">
        <v>175.18</v>
      </c>
      <c r="K155" s="81">
        <v>199.93</v>
      </c>
      <c r="L155" s="81">
        <v>185.75</v>
      </c>
      <c r="M155" s="81">
        <v>104.43</v>
      </c>
      <c r="N155" s="81">
        <v>90.05</v>
      </c>
      <c r="O155" s="59"/>
      <c r="P155" s="79">
        <v>53.31</v>
      </c>
    </row>
    <row r="156" spans="1:16" s="205" customFormat="1" x14ac:dyDescent="0.35">
      <c r="A156" s="77">
        <v>44204</v>
      </c>
      <c r="B156" s="78">
        <v>0.78</v>
      </c>
      <c r="C156" s="78">
        <v>185.86</v>
      </c>
      <c r="D156" s="81">
        <v>218.04</v>
      </c>
      <c r="E156" s="82">
        <v>1525</v>
      </c>
      <c r="F156" s="59"/>
      <c r="G156" s="81">
        <v>452.5</v>
      </c>
      <c r="H156" s="123"/>
      <c r="I156" s="94">
        <v>169.32</v>
      </c>
      <c r="J156" s="81">
        <v>186.72</v>
      </c>
      <c r="K156" s="81">
        <v>206.88</v>
      </c>
      <c r="L156" s="81">
        <v>192</v>
      </c>
      <c r="M156" s="81">
        <v>103.81</v>
      </c>
      <c r="N156" s="81">
        <v>93.89</v>
      </c>
      <c r="O156" s="59"/>
      <c r="P156" s="79">
        <v>48.72</v>
      </c>
    </row>
    <row r="157" spans="1:16" s="205" customFormat="1" x14ac:dyDescent="0.35">
      <c r="A157" s="77">
        <v>44211</v>
      </c>
      <c r="B157" s="78">
        <v>0.82</v>
      </c>
      <c r="C157" s="78">
        <v>193.34</v>
      </c>
      <c r="D157" s="81">
        <v>229.28</v>
      </c>
      <c r="E157" s="82">
        <v>1622.5</v>
      </c>
      <c r="F157" s="59"/>
      <c r="G157" s="81">
        <v>477.5</v>
      </c>
      <c r="H157" s="123"/>
      <c r="I157" s="94">
        <v>172.19</v>
      </c>
      <c r="J157" s="81">
        <v>193.6</v>
      </c>
      <c r="K157" s="81">
        <v>208.52</v>
      </c>
      <c r="L157" s="81">
        <v>196.63</v>
      </c>
      <c r="M157" s="81">
        <v>112.02</v>
      </c>
      <c r="N157" s="81">
        <v>98.25</v>
      </c>
      <c r="O157" s="59"/>
      <c r="P157" s="79">
        <v>57.09</v>
      </c>
    </row>
    <row r="158" spans="1:16" s="205" customFormat="1" x14ac:dyDescent="0.35">
      <c r="A158" s="77">
        <v>44218</v>
      </c>
      <c r="B158" s="78">
        <v>0.93</v>
      </c>
      <c r="C158" s="78">
        <v>194.69</v>
      </c>
      <c r="D158" s="81">
        <v>229.26</v>
      </c>
      <c r="E158" s="82">
        <v>1657.5</v>
      </c>
      <c r="F158" s="59"/>
      <c r="G158" s="81">
        <v>492.5</v>
      </c>
      <c r="H158" s="123"/>
      <c r="I158" s="94">
        <v>171.49</v>
      </c>
      <c r="J158" s="81">
        <v>193.98</v>
      </c>
      <c r="K158" s="81">
        <v>210.07</v>
      </c>
      <c r="L158" s="81">
        <v>197.43</v>
      </c>
      <c r="M158" s="81">
        <v>129.72999999999999</v>
      </c>
      <c r="N158" s="81">
        <v>104.68</v>
      </c>
      <c r="O158" s="59"/>
      <c r="P158" s="79">
        <v>57.769999999999982</v>
      </c>
    </row>
    <row r="159" spans="1:16" s="205" customFormat="1" x14ac:dyDescent="0.35">
      <c r="A159" s="77">
        <v>44225</v>
      </c>
      <c r="B159" s="78">
        <v>1.05</v>
      </c>
      <c r="C159" s="78">
        <v>185.25</v>
      </c>
      <c r="D159" s="81">
        <v>225.49</v>
      </c>
      <c r="E159" s="82">
        <v>1642.5</v>
      </c>
      <c r="F159" s="59"/>
      <c r="G159" s="81">
        <v>497.5</v>
      </c>
      <c r="H159" s="123"/>
      <c r="I159" s="94">
        <v>163.36000000000001</v>
      </c>
      <c r="J159" s="81">
        <v>187.42</v>
      </c>
      <c r="K159" s="81">
        <v>217.31</v>
      </c>
      <c r="L159" s="81">
        <v>203.03</v>
      </c>
      <c r="M159" s="81">
        <v>152.26</v>
      </c>
      <c r="N159" s="81">
        <v>122.95</v>
      </c>
      <c r="O159" s="59"/>
      <c r="P159" s="79">
        <v>62.129999999999995</v>
      </c>
    </row>
    <row r="160" spans="1:16" s="205" customFormat="1" x14ac:dyDescent="0.35">
      <c r="A160" s="77">
        <v>44232</v>
      </c>
      <c r="B160" s="78">
        <v>1.06</v>
      </c>
      <c r="C160" s="78">
        <v>176.57</v>
      </c>
      <c r="D160" s="81">
        <v>212.27</v>
      </c>
      <c r="E160" s="82">
        <v>1642.5</v>
      </c>
      <c r="F160" s="59"/>
      <c r="G160" s="81">
        <v>497.5</v>
      </c>
      <c r="H160" s="123"/>
      <c r="I160" s="94">
        <v>154.91</v>
      </c>
      <c r="J160" s="81">
        <v>178.16</v>
      </c>
      <c r="K160" s="81">
        <v>217.43</v>
      </c>
      <c r="L160" s="81">
        <v>203</v>
      </c>
      <c r="M160" s="81">
        <v>156.99</v>
      </c>
      <c r="N160" s="81">
        <v>133.80000000000001</v>
      </c>
      <c r="O160" s="59"/>
      <c r="P160" s="79">
        <v>57.360000000000014</v>
      </c>
    </row>
    <row r="161" spans="1:16" s="207" customFormat="1" x14ac:dyDescent="0.35">
      <c r="A161" s="77">
        <v>44239</v>
      </c>
      <c r="B161" s="78">
        <v>1.1000000000000001</v>
      </c>
      <c r="C161" s="78">
        <v>184.47</v>
      </c>
      <c r="D161" s="81">
        <v>214.57</v>
      </c>
      <c r="E161" s="82">
        <v>1642.5</v>
      </c>
      <c r="F161" s="59"/>
      <c r="G161" s="81">
        <v>497.5</v>
      </c>
      <c r="H161" s="123"/>
      <c r="I161" s="94">
        <v>164.6</v>
      </c>
      <c r="J161" s="81">
        <v>188.18</v>
      </c>
      <c r="K161" s="81">
        <v>217.23</v>
      </c>
      <c r="L161" s="81">
        <v>203</v>
      </c>
      <c r="M161" s="81">
        <v>148.9</v>
      </c>
      <c r="N161" s="81">
        <v>131.19999999999999</v>
      </c>
      <c r="O161" s="59"/>
      <c r="P161" s="79">
        <v>49.97</v>
      </c>
    </row>
    <row r="162" spans="1:16" s="207" customFormat="1" x14ac:dyDescent="0.35">
      <c r="A162" s="77">
        <v>44246</v>
      </c>
      <c r="B162" s="78">
        <v>1.1000000000000001</v>
      </c>
      <c r="C162" s="78">
        <v>192.61</v>
      </c>
      <c r="D162" s="81">
        <v>213.54</v>
      </c>
      <c r="E162" s="82">
        <v>1602.5</v>
      </c>
      <c r="F162" s="59"/>
      <c r="G162" s="81">
        <v>482.5</v>
      </c>
      <c r="H162" s="123"/>
      <c r="I162" s="94">
        <v>169.85</v>
      </c>
      <c r="J162" s="81">
        <v>193.16</v>
      </c>
      <c r="K162" s="81">
        <v>217.33</v>
      </c>
      <c r="L162" s="81">
        <v>203</v>
      </c>
      <c r="M162" s="81">
        <v>141.93</v>
      </c>
      <c r="N162" s="81">
        <v>131.02000000000001</v>
      </c>
      <c r="O162" s="59"/>
      <c r="P162" s="79">
        <v>43.69</v>
      </c>
    </row>
    <row r="163" spans="1:16" s="207" customFormat="1" x14ac:dyDescent="0.35">
      <c r="A163" s="77">
        <v>44253</v>
      </c>
      <c r="B163" s="78">
        <v>1.1000000000000001</v>
      </c>
      <c r="C163" s="78">
        <v>198.94</v>
      </c>
      <c r="D163" s="81">
        <v>222.08</v>
      </c>
      <c r="E163" s="82">
        <v>1555</v>
      </c>
      <c r="F163" s="59"/>
      <c r="G163" s="81">
        <v>472.5</v>
      </c>
      <c r="H163" s="123"/>
      <c r="I163" s="94">
        <v>174.35</v>
      </c>
      <c r="J163" s="81">
        <v>198.28</v>
      </c>
      <c r="K163" s="81">
        <v>220.06</v>
      </c>
      <c r="L163" s="81">
        <v>203.27</v>
      </c>
      <c r="M163" s="81">
        <v>133.5</v>
      </c>
      <c r="N163" s="81">
        <v>127.77</v>
      </c>
      <c r="O163" s="59"/>
      <c r="P163" s="79">
        <v>47.730000000000018</v>
      </c>
    </row>
    <row r="164" spans="1:16" s="207" customFormat="1" x14ac:dyDescent="0.35">
      <c r="A164" s="77">
        <v>44260</v>
      </c>
      <c r="B164" s="78">
        <v>1.1000000000000001</v>
      </c>
      <c r="C164" s="78">
        <v>201.12</v>
      </c>
      <c r="D164" s="81">
        <v>225.24</v>
      </c>
      <c r="E164" s="82">
        <v>1522.5</v>
      </c>
      <c r="F164" s="59"/>
      <c r="G164" s="81">
        <v>452.5</v>
      </c>
      <c r="H164" s="123"/>
      <c r="I164" s="94">
        <v>175.72</v>
      </c>
      <c r="J164" s="81">
        <v>199.72</v>
      </c>
      <c r="K164" s="81">
        <v>216.39</v>
      </c>
      <c r="L164" s="81">
        <v>205.16</v>
      </c>
      <c r="M164" s="81">
        <v>125.39</v>
      </c>
      <c r="N164" s="81">
        <v>117.86</v>
      </c>
      <c r="O164" s="59"/>
      <c r="P164" s="79">
        <v>49.52000000000001</v>
      </c>
    </row>
    <row r="165" spans="1:16" s="207" customFormat="1" x14ac:dyDescent="0.35">
      <c r="A165" s="77">
        <v>44267</v>
      </c>
      <c r="B165" s="78">
        <v>1.1000000000000001</v>
      </c>
      <c r="C165" s="78">
        <v>194.84</v>
      </c>
      <c r="D165" s="81">
        <v>227.43</v>
      </c>
      <c r="E165" s="82">
        <v>1507.5</v>
      </c>
      <c r="F165" s="59"/>
      <c r="G165" s="81">
        <v>432.5</v>
      </c>
      <c r="H165" s="123"/>
      <c r="I165" s="94">
        <v>167.91</v>
      </c>
      <c r="J165" s="81">
        <v>192.54</v>
      </c>
      <c r="K165" s="81">
        <v>213.22</v>
      </c>
      <c r="L165" s="81">
        <v>198.9</v>
      </c>
      <c r="M165" s="81">
        <v>119.08</v>
      </c>
      <c r="N165" s="81">
        <v>110.45</v>
      </c>
      <c r="O165" s="59"/>
      <c r="P165" s="79">
        <v>59.52000000000001</v>
      </c>
    </row>
    <row r="166" spans="1:16" s="207" customFormat="1" x14ac:dyDescent="0.35">
      <c r="A166" s="77">
        <v>44274</v>
      </c>
      <c r="B166" s="78">
        <v>1.0900000000000001</v>
      </c>
      <c r="C166" s="78">
        <v>192.18</v>
      </c>
      <c r="D166" s="81">
        <v>231.08</v>
      </c>
      <c r="E166" s="82">
        <v>1482.5</v>
      </c>
      <c r="F166" s="59"/>
      <c r="G166" s="81">
        <v>405</v>
      </c>
      <c r="H166" s="123"/>
      <c r="I166" s="94">
        <v>164.77</v>
      </c>
      <c r="J166" s="81">
        <v>190.64</v>
      </c>
      <c r="K166" s="81">
        <v>212.86</v>
      </c>
      <c r="L166" s="81">
        <v>198.4</v>
      </c>
      <c r="M166" s="81">
        <v>114.76</v>
      </c>
      <c r="N166" s="81">
        <v>106.78</v>
      </c>
      <c r="O166" s="59"/>
      <c r="P166" s="79">
        <v>66.31</v>
      </c>
    </row>
    <row r="167" spans="1:16" s="206" customFormat="1" x14ac:dyDescent="0.35">
      <c r="A167" s="123">
        <v>44281</v>
      </c>
      <c r="B167" s="59">
        <f>_xll.GetPrice($B$9,,"mid",A167)</f>
        <v>1.0900000000000001</v>
      </c>
      <c r="C167" s="59">
        <f>_xll.GetPrice($C$9,,"mid",A167)</f>
        <v>188.13</v>
      </c>
      <c r="D167" s="59">
        <f>_xll.GetPrice($D$9,,"mid",A167)</f>
        <v>220.84</v>
      </c>
      <c r="E167" s="64">
        <f>_xll.GetPrice($E$9,,"mid",A167+3)</f>
        <v>1502.5</v>
      </c>
      <c r="F167" s="59"/>
      <c r="G167" s="64">
        <f>_xll.GetPrice($G$9,,"mid",A167+4)</f>
        <v>380</v>
      </c>
      <c r="H167" s="123"/>
      <c r="I167" s="196">
        <f>_xll.GetPrice(I$9,"WeeklyAverage","Mid",$A167)</f>
        <v>160.27000000000001</v>
      </c>
      <c r="J167" s="196">
        <f>_xll.GetPrice(J$9,"WeeklyAverage","Mid",$A167)</f>
        <v>188.54</v>
      </c>
      <c r="K167" s="196">
        <f>_xll.GetPrice(K$9,"WeeklyAverage","Mid",$A167)</f>
        <v>212.8</v>
      </c>
      <c r="L167" s="196">
        <f>_xll.GetPrice(L$9,"WeeklyAverage","Mid",$A167)</f>
        <v>199.84</v>
      </c>
      <c r="M167" s="196">
        <f>_xll.GetPrice(M$9,"WeeklyAverage","Mid",$A167)</f>
        <v>112.8</v>
      </c>
      <c r="N167" s="196">
        <f>_xll.GetPrice(N$9,"WeeklyAverage","Mid",$A167)</f>
        <v>105.21</v>
      </c>
      <c r="O167" s="59"/>
      <c r="P167" s="148">
        <f t="shared" ref="P167" si="0">D167-I167</f>
        <v>60.569999999999993</v>
      </c>
    </row>
    <row r="168" spans="1:16" s="208" customFormat="1" x14ac:dyDescent="0.35">
      <c r="A168" s="209">
        <v>44288</v>
      </c>
      <c r="B168" s="59">
        <f>_xll.GetPrice($B$9,,"mid",A168)</f>
        <v>1.06</v>
      </c>
      <c r="C168" s="59">
        <f>_xll.GetPrice($C$9,,"mid",A168)</f>
        <v>197.9</v>
      </c>
      <c r="D168" s="59">
        <f>_xll.GetPrice($D$9,,"mid",A168)</f>
        <v>221.84</v>
      </c>
      <c r="E168" s="64">
        <f>_xll.GetPrice($E$9,,"mid",A168+3)</f>
        <v>1502.5</v>
      </c>
      <c r="F168" s="59"/>
      <c r="G168" s="64">
        <f>_xll.GetPrice($G$9,,"mid",A168+4)</f>
        <v>375</v>
      </c>
      <c r="H168" s="123"/>
      <c r="I168" s="196">
        <f>_xll.GetPrice(I$9,"WeeklyAverage","Mid",$A168)</f>
        <v>166.8</v>
      </c>
      <c r="J168" s="196">
        <f>_xll.GetPrice(J$9,"WeeklyAverage","Mid",$A168)</f>
        <v>196.05</v>
      </c>
      <c r="K168" s="196">
        <f>_xll.GetPrice(K$9,"WeeklyAverage","Mid",$A168)</f>
        <v>213.86</v>
      </c>
      <c r="L168" s="196">
        <f>_xll.GetPrice(L$9,"WeeklyAverage","Mid",$A168)</f>
        <v>199.26</v>
      </c>
      <c r="M168" s="196">
        <f>_xll.GetPrice(M$9,"WeeklyAverage","Mid",$A168)</f>
        <v>114.32</v>
      </c>
      <c r="N168" s="196">
        <f>_xll.GetPrice(N$9,"WeeklyAverage","Mid",$A168)</f>
        <v>107.37</v>
      </c>
      <c r="O168" s="59"/>
      <c r="P168" s="148">
        <f t="shared" ref="P168" si="1">D168-I168</f>
        <v>55.039999999999992</v>
      </c>
    </row>
    <row r="169" spans="1:16" s="211" customFormat="1" x14ac:dyDescent="0.35">
      <c r="A169" s="123">
        <v>44295</v>
      </c>
      <c r="B169" s="59">
        <f>_xll.GetPrice($B$9,,"mid",A169)</f>
        <v>1.04</v>
      </c>
      <c r="C169" s="59">
        <f>_xll.GetPrice($C$9,,"mid",A169)</f>
        <v>200.06</v>
      </c>
      <c r="D169" s="59">
        <f>_xll.GetPrice($D$9,,"mid",A169)</f>
        <v>228.98</v>
      </c>
      <c r="E169" s="64">
        <f>_xll.GetPrice($E$9,,"mid",A169+3)</f>
        <v>1525</v>
      </c>
      <c r="F169" s="59"/>
      <c r="G169" s="64">
        <f>_xll.GetPrice($G$9,,"mid",A169+4)</f>
        <v>375</v>
      </c>
      <c r="H169" s="123"/>
      <c r="I169" s="196">
        <f>_xll.GetPrice(I$9,"WeeklyAverage","Mid",$A169)</f>
        <v>171.93</v>
      </c>
      <c r="J169" s="196">
        <f>_xll.GetPrice(J$9,"WeeklyAverage","Mid",$A169)</f>
        <v>201.02</v>
      </c>
      <c r="K169" s="196">
        <f>_xll.GetPrice(K$9,"WeeklyAverage","Mid",$A169)</f>
        <v>213.85</v>
      </c>
      <c r="L169" s="196">
        <f>_xll.GetPrice(L$9,"WeeklyAverage","Mid",$A169)</f>
        <v>199.13</v>
      </c>
      <c r="M169" s="196">
        <f>_xll.GetPrice(M$9,"WeeklyAverage","Mid",$A169)</f>
        <v>114.98</v>
      </c>
      <c r="N169" s="196">
        <f>_xll.GetPrice(N$9,"WeeklyAverage","Mid",$A169)</f>
        <v>108.37</v>
      </c>
      <c r="O169" s="59"/>
      <c r="P169" s="148">
        <f t="shared" ref="P169" si="2">D169-I169</f>
        <v>57.049999999999983</v>
      </c>
    </row>
    <row r="170" spans="1:16" s="212" customFormat="1" x14ac:dyDescent="0.35">
      <c r="A170" s="123">
        <v>44302</v>
      </c>
      <c r="B170" s="59">
        <f>_xll.GetPrice($B$9,,"mid",A170)</f>
        <v>1.02</v>
      </c>
      <c r="C170" s="59">
        <f>_xll.GetPrice($C$9,,"mid",A170)</f>
        <v>206.96</v>
      </c>
      <c r="D170" s="59">
        <f>_xll.GetPrice($D$9,,"mid",A170)</f>
        <v>231.12</v>
      </c>
      <c r="E170" s="64">
        <f>_xll.GetPrice($E$9,,"mid",A170+3)</f>
        <v>1542.5</v>
      </c>
      <c r="F170" s="59"/>
      <c r="G170" s="64">
        <f>_xll.GetPrice($G$9,,"mid",A170+4)</f>
        <v>380</v>
      </c>
      <c r="H170" s="123"/>
      <c r="I170" s="196">
        <f>_xll.GetPrice(I$9,"WeeklyAverage","Mid",$A170)</f>
        <v>175.64</v>
      </c>
      <c r="J170" s="196">
        <f>_xll.GetPrice(J$9,"WeeklyAverage","Mid",$A170)</f>
        <v>207.66</v>
      </c>
      <c r="K170" s="196">
        <f>_xll.GetPrice(K$9,"WeeklyAverage","Mid",$A170)</f>
        <v>218.99</v>
      </c>
      <c r="L170" s="196">
        <f>_xll.GetPrice(L$9,"WeeklyAverage","Mid",$A170)</f>
        <v>200.67</v>
      </c>
      <c r="M170" s="196">
        <f>_xll.GetPrice(M$9,"WeeklyAverage","Mid",$A170)</f>
        <v>113.08</v>
      </c>
      <c r="N170" s="196">
        <f>_xll.GetPrice(N$9,"WeeklyAverage","Mid",$A170)</f>
        <v>106.02</v>
      </c>
      <c r="O170" s="59"/>
      <c r="P170" s="148">
        <f t="shared" ref="P170" si="3">D170-I170</f>
        <v>55.480000000000018</v>
      </c>
    </row>
    <row r="171" spans="1:16" s="213" customFormat="1" x14ac:dyDescent="0.35">
      <c r="A171" s="123">
        <v>44309</v>
      </c>
      <c r="B171" s="59">
        <f>_xll.GetPrice($B$9,,"mid",A171)</f>
        <v>0.99</v>
      </c>
      <c r="C171" s="59">
        <f>_xll.GetPrice($C$9,,"mid",A171)</f>
        <v>219.13</v>
      </c>
      <c r="D171" s="59">
        <f>_xll.GetPrice($D$9,,"mid",A171)</f>
        <v>252.38</v>
      </c>
      <c r="E171" s="64">
        <f>_xll.GetPrice($E$9,,"mid",A171+3)</f>
        <v>1587.5</v>
      </c>
      <c r="F171" s="59"/>
      <c r="G171" s="64">
        <f>_xll.GetPrice($G$9,,"mid",A171+4)</f>
        <v>390</v>
      </c>
      <c r="H171" s="123"/>
      <c r="I171" s="196">
        <f>_xll.GetPrice(I$9,"WeeklyAverage","Mid",$A171)</f>
        <v>185.9</v>
      </c>
      <c r="J171" s="196">
        <f>_xll.GetPrice(J$9,"WeeklyAverage","Mid",$A171)</f>
        <v>220.12</v>
      </c>
      <c r="K171" s="196">
        <f>_xll.GetPrice(K$9,"WeeklyAverage","Mid",$A171)</f>
        <v>220.62</v>
      </c>
      <c r="L171" s="196">
        <f>_xll.GetPrice(L$9,"WeeklyAverage","Mid",$A171)</f>
        <v>200.34</v>
      </c>
      <c r="M171" s="196">
        <f>_xll.GetPrice(M$9,"WeeklyAverage","Mid",$A171)</f>
        <v>113.12</v>
      </c>
      <c r="N171" s="196">
        <f>_xll.GetPrice(N$9,"WeeklyAverage","Mid",$A171)</f>
        <v>105.32</v>
      </c>
      <c r="O171" s="59"/>
      <c r="P171" s="148">
        <f t="shared" ref="P171" si="4">D171-I171</f>
        <v>66.47999999999999</v>
      </c>
    </row>
    <row r="172" spans="1:16" s="214" customFormat="1" x14ac:dyDescent="0.35">
      <c r="A172" s="123">
        <v>44316</v>
      </c>
      <c r="B172" s="59">
        <f>_xll.GetPrice($B$9,,"mid",A172)</f>
        <v>0.94</v>
      </c>
      <c r="C172" s="59">
        <f>_xll.GetPrice($C$9,,"mid",A172)</f>
        <v>227.01</v>
      </c>
      <c r="D172" s="59">
        <f>_xll.GetPrice($D$9,,"mid",A172)</f>
        <v>262.04000000000002</v>
      </c>
      <c r="E172" s="64">
        <f>_xll.GetPrice($E$9,,"mid",A172+3)</f>
        <v>1587.5</v>
      </c>
      <c r="F172" s="59"/>
      <c r="G172" s="64">
        <f>_xll.GetPrice($G$9,,"mid",A172+4)</f>
        <v>390</v>
      </c>
      <c r="H172" s="123"/>
      <c r="I172" s="196">
        <f>_xll.GetPrice(I$9,"WeeklyAverage","Mid",$A172)</f>
        <v>192.37</v>
      </c>
      <c r="J172" s="196">
        <f>_xll.GetPrice(J$9,"WeeklyAverage","Mid",$A172)</f>
        <v>225.82</v>
      </c>
      <c r="K172" s="196">
        <f>_xll.GetPrice(K$9,"WeeklyAverage","Mid",$A172)</f>
        <v>224.29</v>
      </c>
      <c r="L172" s="196">
        <f>_xll.GetPrice(L$9,"WeeklyAverage","Mid",$A172)</f>
        <v>202.34</v>
      </c>
      <c r="M172" s="196">
        <f>_xll.GetPrice(M$9,"WeeklyAverage","Mid",$A172)</f>
        <v>112.6</v>
      </c>
      <c r="N172" s="196">
        <f>_xll.GetPrice(N$9,"WeeklyAverage","Mid",$A172)</f>
        <v>104.98</v>
      </c>
      <c r="O172" s="59"/>
      <c r="P172" s="148">
        <f t="shared" ref="P172" si="5">D172-I172</f>
        <v>69.670000000000016</v>
      </c>
    </row>
    <row r="173" spans="1:16" x14ac:dyDescent="0.35">
      <c r="A173" s="123">
        <v>44323</v>
      </c>
      <c r="B173" s="59">
        <f>_xll.GetPrice($B$9,,"mid",A173)</f>
        <v>0.94</v>
      </c>
      <c r="C173" s="59">
        <f>_xll.GetPrice($C$9,,"mid",A173)</f>
        <v>227.37</v>
      </c>
      <c r="D173" s="59">
        <f>_xll.GetPrice($D$9,,"mid",A173)</f>
        <v>284.12</v>
      </c>
      <c r="E173" s="64">
        <f>_xll.GetPrice($E$9,,"mid",A173+3)</f>
        <v>1745</v>
      </c>
      <c r="F173" s="59"/>
      <c r="G173" s="64">
        <f>_xll.GetPrice($G$9,,"mid",A173+4)</f>
        <v>415</v>
      </c>
      <c r="H173" s="123"/>
      <c r="I173" s="196">
        <f>_xll.GetPrice(I$9,"WeeklyAverage","Mid",$A173)</f>
        <v>196.87</v>
      </c>
      <c r="J173" s="196">
        <f>_xll.GetPrice(J$9,"WeeklyAverage","Mid",$A173)</f>
        <v>230.06</v>
      </c>
      <c r="K173" s="196">
        <f>_xll.GetPrice(K$9,"WeeklyAverage","Mid",$A173)</f>
        <v>228.63</v>
      </c>
      <c r="L173" s="196">
        <f>_xll.GetPrice(L$9,"WeeklyAverage","Mid",$A173)</f>
        <v>207.32</v>
      </c>
      <c r="M173" s="196">
        <f>_xll.GetPrice(M$9,"WeeklyAverage","Mid",$A173)</f>
        <v>111.16</v>
      </c>
      <c r="N173" s="196">
        <f>_xll.GetPrice(N$9,"WeeklyAverage","Mid",$A173)</f>
        <v>103.61</v>
      </c>
      <c r="O173" s="59"/>
      <c r="P173" s="148">
        <f t="shared" ref="P173:P178" si="6">D173-I173</f>
        <v>87.25</v>
      </c>
    </row>
    <row r="174" spans="1:16" x14ac:dyDescent="0.35">
      <c r="A174" s="123">
        <v>44330</v>
      </c>
      <c r="B174" s="59">
        <f>_xll.GetPrice($B$9,,"mid",A174)</f>
        <v>0.94</v>
      </c>
      <c r="C174" s="59">
        <f>_xll.GetPrice($C$9,,"mid",A174)</f>
        <v>254.43</v>
      </c>
      <c r="D174" s="59">
        <f>_xll.GetPrice($D$9,,"mid",A174)</f>
        <v>314.5</v>
      </c>
      <c r="E174" s="64">
        <f>_xll.GetPrice($E$9,,"mid",A174+3)</f>
        <v>1920</v>
      </c>
      <c r="F174" s="59"/>
      <c r="G174" s="64">
        <f>_xll.GetPrice($G$9,,"mid",A174+4)</f>
        <v>450</v>
      </c>
      <c r="H174" s="123"/>
      <c r="I174" s="196">
        <f>_xll.GetPrice(I$9,"WeeklyAverage","Mid",$A174)</f>
        <v>226.46</v>
      </c>
      <c r="J174" s="196">
        <f>_xll.GetPrice(J$9,"WeeklyAverage","Mid",$A174)</f>
        <v>258.27999999999997</v>
      </c>
      <c r="K174" s="196">
        <f>_xll.GetPrice(K$9,"WeeklyAverage","Mid",$A174)</f>
        <v>249.73</v>
      </c>
      <c r="L174" s="196">
        <f>_xll.GetPrice(L$9,"WeeklyAverage","Mid",$A174)</f>
        <v>221.39</v>
      </c>
      <c r="M174" s="196">
        <f>_xll.GetPrice(M$9,"WeeklyAverage","Mid",$A174)</f>
        <v>115.76</v>
      </c>
      <c r="N174" s="196">
        <f>_xll.GetPrice(N$9,"WeeklyAverage","Mid",$A174)</f>
        <v>105.46</v>
      </c>
      <c r="O174" s="59"/>
      <c r="P174" s="148">
        <f t="shared" si="6"/>
        <v>88.039999999999992</v>
      </c>
    </row>
    <row r="175" spans="1:16" x14ac:dyDescent="0.35">
      <c r="A175" s="123">
        <v>44337</v>
      </c>
      <c r="B175" s="59">
        <f>_xll.GetPrice($B$9,,"mid",A175)</f>
        <v>0.94</v>
      </c>
      <c r="C175" s="59">
        <f>_xll.GetPrice($C$9,,"mid",A175)</f>
        <v>244.12</v>
      </c>
      <c r="D175" s="59">
        <f>_xll.GetPrice($D$9,,"mid",A175)</f>
        <v>300.10000000000002</v>
      </c>
      <c r="E175" s="64">
        <f>_xll.GetPrice($E$9,,"mid",A175+3)</f>
        <v>1920</v>
      </c>
      <c r="F175" s="59"/>
      <c r="G175" s="64">
        <f>_xll.GetPrice($G$9,,"mid",A175+4)</f>
        <v>460</v>
      </c>
      <c r="H175" s="123"/>
      <c r="I175" s="196">
        <f>_xll.GetPrice(I$9,"WeeklyAverage","Mid",$A175)</f>
        <v>214.19</v>
      </c>
      <c r="J175" s="196">
        <f>_xll.GetPrice(J$9,"WeeklyAverage","Mid",$A175)</f>
        <v>247.5</v>
      </c>
      <c r="K175" s="196">
        <f>_xll.GetPrice(K$9,"WeeklyAverage","Mid",$A175)</f>
        <v>264.13</v>
      </c>
      <c r="L175" s="196">
        <f>_xll.GetPrice(L$9,"WeeklyAverage","Mid",$A175)</f>
        <v>230.34</v>
      </c>
      <c r="M175" s="196">
        <f>_xll.GetPrice(M$9,"WeeklyAverage","Mid",$A175)</f>
        <v>130.05000000000001</v>
      </c>
      <c r="N175" s="196">
        <f>_xll.GetPrice(N$9,"WeeklyAverage","Mid",$A175)</f>
        <v>110.81</v>
      </c>
      <c r="O175" s="59"/>
      <c r="P175" s="148">
        <f t="shared" si="6"/>
        <v>85.910000000000025</v>
      </c>
    </row>
    <row r="176" spans="1:16" x14ac:dyDescent="0.35">
      <c r="A176" s="123">
        <v>44344</v>
      </c>
      <c r="B176" s="59">
        <f>_xll.GetPrice($B$9,,"mid",A176)</f>
        <v>0.94</v>
      </c>
      <c r="C176" s="59">
        <f>_xll.GetPrice($C$9,,"mid",A176)</f>
        <v>213.91</v>
      </c>
      <c r="D176" s="59">
        <f>_xll.GetPrice($D$9,,"mid",A176)</f>
        <v>279.82</v>
      </c>
      <c r="E176" s="64">
        <f>_xll.GetPrice($E$9,,"mid",A176+3)</f>
        <v>1942.5</v>
      </c>
      <c r="F176" s="59"/>
      <c r="G176" s="64">
        <f>_xll.GetPrice($G$9,,"mid",A176+4)</f>
        <v>460</v>
      </c>
      <c r="H176" s="123"/>
      <c r="I176" s="196">
        <f>_xll.GetPrice(I$9,"WeeklyAverage","Mid",$A176)</f>
        <v>191.38</v>
      </c>
      <c r="J176" s="196">
        <f>_xll.GetPrice(J$9,"WeeklyAverage","Mid",$A176)</f>
        <v>225.4</v>
      </c>
      <c r="K176" s="196">
        <f>_xll.GetPrice(K$9,"WeeklyAverage","Mid",$A176)</f>
        <v>258.83999999999997</v>
      </c>
      <c r="L176" s="196">
        <f>_xll.GetPrice(L$9,"WeeklyAverage","Mid",$A176)</f>
        <v>228.93</v>
      </c>
      <c r="M176" s="196">
        <f>_xll.GetPrice(M$9,"WeeklyAverage","Mid",$A176)</f>
        <v>146.53</v>
      </c>
      <c r="N176" s="196">
        <f>_xll.GetPrice(N$9,"WeeklyAverage","Mid",$A176)</f>
        <v>118.52</v>
      </c>
      <c r="O176" s="59"/>
      <c r="P176" s="148">
        <f t="shared" si="6"/>
        <v>88.44</v>
      </c>
    </row>
    <row r="177" spans="1:16" s="216" customFormat="1" x14ac:dyDescent="0.35">
      <c r="A177" s="123">
        <f>A176+7</f>
        <v>44351</v>
      </c>
      <c r="B177" s="59">
        <f>_xll.GetPrice($B$9,,"mid",A177)</f>
        <v>0.94</v>
      </c>
      <c r="C177" s="59">
        <f>_xll.GetPrice($C$9,,"mid",A177)</f>
        <v>232.01</v>
      </c>
      <c r="D177" s="59">
        <f>_xll.GetPrice($D$9,,"mid",A177)</f>
        <v>290.99</v>
      </c>
      <c r="E177" s="64">
        <f>_xll.GetPrice($E$9,,"mid",A177+3)</f>
        <v>1922.5</v>
      </c>
      <c r="F177" s="59"/>
      <c r="G177" s="64">
        <f>_xll.GetPrice($G$9,,"mid",A177+4)</f>
        <v>460</v>
      </c>
      <c r="H177" s="123"/>
      <c r="I177" s="196">
        <f>_xll.GetPrice(I$9,"WeeklyAverage","Mid",$A177)</f>
        <v>207.01</v>
      </c>
      <c r="J177" s="196">
        <f>_xll.GetPrice(J$9,"WeeklyAverage","Mid",$A177)</f>
        <v>238.38</v>
      </c>
      <c r="K177" s="196">
        <f>_xll.GetPrice(K$9,"WeeklyAverage","Mid",$A177)</f>
        <v>283.37</v>
      </c>
      <c r="L177" s="196">
        <f>_xll.GetPrice(L$9,"WeeklyAverage","Mid",$A177)</f>
        <v>244.57</v>
      </c>
      <c r="M177" s="196">
        <f>_xll.GetPrice(M$9,"WeeklyAverage","Mid",$A177)</f>
        <v>158.13999999999999</v>
      </c>
      <c r="N177" s="196">
        <f>_xll.GetPrice(N$9,"WeeklyAverage","Mid",$A177)</f>
        <v>134.74</v>
      </c>
      <c r="O177" s="59"/>
      <c r="P177" s="148">
        <f t="shared" si="6"/>
        <v>83.980000000000018</v>
      </c>
    </row>
    <row r="178" spans="1:16" s="217" customFormat="1" x14ac:dyDescent="0.35">
      <c r="A178" s="123">
        <f>A177+7</f>
        <v>44358</v>
      </c>
      <c r="B178" s="59">
        <f>_xll.GetPrice($B$9,,"mid",A178)</f>
        <v>0.96</v>
      </c>
      <c r="C178" s="59">
        <f>_xll.GetPrice($C$9,,"mid",A178)</f>
        <v>237.13</v>
      </c>
      <c r="D178" s="59">
        <f>_xll.GetPrice($D$9,,"mid",A178)</f>
        <v>297.69</v>
      </c>
      <c r="E178" s="64">
        <f>_xll.GetPrice($E$9,,"mid",A178+3)</f>
        <v>1922.5</v>
      </c>
      <c r="F178" s="59"/>
      <c r="G178" s="64">
        <f>_xll.GetPrice($G$9,,"mid",A178+4)</f>
        <v>465</v>
      </c>
      <c r="H178" s="123"/>
      <c r="I178" s="196">
        <f>_xll.GetPrice(I$9,"WeeklyAverage","Mid",$A178)</f>
        <v>212.14</v>
      </c>
      <c r="J178" s="196">
        <f>_xll.GetPrice(J$9,"WeeklyAverage","Mid",$A178)</f>
        <v>242.18</v>
      </c>
      <c r="K178" s="196">
        <f>_xll.GetPrice(K$9,"WeeklyAverage","Mid",$A178)</f>
        <v>283.05</v>
      </c>
      <c r="L178" s="196">
        <f>_xll.GetPrice(L$9,"WeeklyAverage","Mid",$A178)</f>
        <v>248.85</v>
      </c>
      <c r="M178" s="196">
        <f>_xll.GetPrice(M$9,"WeeklyAverage","Mid",$A178)</f>
        <v>167.91</v>
      </c>
      <c r="N178" s="196">
        <f>_xll.GetPrice(N$9,"WeeklyAverage","Mid",$A178)</f>
        <v>144.69999999999999</v>
      </c>
      <c r="O178" s="59"/>
      <c r="P178" s="148">
        <f t="shared" si="6"/>
        <v>85.550000000000011</v>
      </c>
    </row>
    <row r="179" spans="1:16" s="218" customFormat="1" x14ac:dyDescent="0.35">
      <c r="A179" s="123">
        <f t="shared" ref="A179:A194" si="7">A178+7</f>
        <v>44365</v>
      </c>
      <c r="B179" s="59">
        <f>_xll.GetPrice($B$9,,"mid",A179)</f>
        <v>0.97</v>
      </c>
      <c r="C179" s="59">
        <f>_xll.GetPrice($C$9,,"mid",A179)</f>
        <v>242.63</v>
      </c>
      <c r="D179" s="59">
        <f>_xll.GetPrice($D$9,,"mid",A179)</f>
        <v>304.92</v>
      </c>
      <c r="E179" s="64">
        <f>_xll.GetPrice($E$9,,"mid",A179+3)</f>
        <v>2000</v>
      </c>
      <c r="F179" s="59"/>
      <c r="G179" s="64">
        <f>_xll.GetPrice($G$9,,"mid",A179+4)</f>
        <v>482.5</v>
      </c>
      <c r="H179" s="123"/>
      <c r="I179" s="196">
        <f>_xll.GetPrice(I$9,"WeeklyAverage","Mid",$A179)</f>
        <v>219.29</v>
      </c>
      <c r="J179" s="196">
        <f>_xll.GetPrice(J$9,"WeeklyAverage","Mid",$A179)</f>
        <v>249.18</v>
      </c>
      <c r="K179" s="196">
        <f>_xll.GetPrice(K$9,"WeeklyAverage","Mid",$A179)</f>
        <v>283.41000000000003</v>
      </c>
      <c r="L179" s="196">
        <f>_xll.GetPrice(L$9,"WeeklyAverage","Mid",$A179)</f>
        <v>254.16</v>
      </c>
      <c r="M179" s="196">
        <f>_xll.GetPrice(M$9,"WeeklyAverage","Mid",$A179)</f>
        <v>173.97</v>
      </c>
      <c r="N179" s="196">
        <f>_xll.GetPrice(N$9,"WeeklyAverage","Mid",$A179)</f>
        <v>153.53</v>
      </c>
      <c r="O179" s="59"/>
      <c r="P179" s="148">
        <f t="shared" ref="P179" si="8">D179-I179</f>
        <v>85.630000000000024</v>
      </c>
    </row>
    <row r="180" spans="1:16" x14ac:dyDescent="0.35">
      <c r="A180" s="123">
        <f t="shared" si="7"/>
        <v>44372</v>
      </c>
      <c r="B180" s="59">
        <f>_xll.GetPrice($B$9,,"mid",A180)</f>
        <v>1.01</v>
      </c>
      <c r="C180" s="59">
        <f>_xll.GetPrice($C$9,,"mid",A180)</f>
        <v>241.32</v>
      </c>
      <c r="D180" s="59">
        <f>_xll.GetPrice($D$9,,"mid",A180)</f>
        <v>300.81</v>
      </c>
      <c r="E180" s="64">
        <f>_xll.GetPrice($E$9,,"mid",A180+3)</f>
        <v>2125</v>
      </c>
      <c r="F180" s="59"/>
      <c r="G180" s="64">
        <f>_xll.GetPrice($G$9,,"mid",A180+4)</f>
        <v>482.5</v>
      </c>
      <c r="H180" s="123"/>
      <c r="I180" s="196">
        <f>_xll.GetPrice(I$9,"WeeklyAverage","Mid",$A180)</f>
        <v>213.68</v>
      </c>
      <c r="J180" s="196">
        <f>_xll.GetPrice(J$9,"WeeklyAverage","Mid",$A180)</f>
        <v>248</v>
      </c>
      <c r="K180" s="196">
        <f>_xll.GetPrice(K$9,"WeeklyAverage","Mid",$A180)</f>
        <v>296.64</v>
      </c>
      <c r="L180" s="196">
        <f>_xll.GetPrice(L$9,"WeeklyAverage","Mid",$A180)</f>
        <v>263.63</v>
      </c>
      <c r="M180" s="196">
        <f>_xll.GetPrice(M$9,"WeeklyAverage","Mid",$A180)</f>
        <v>181.35</v>
      </c>
      <c r="N180" s="196">
        <f>_xll.GetPrice(N$9,"WeeklyAverage","Mid",$A180)</f>
        <v>156.9</v>
      </c>
      <c r="O180" s="59"/>
      <c r="P180" s="148">
        <f t="shared" ref="P180" si="9">D180-I180</f>
        <v>87.13</v>
      </c>
    </row>
    <row r="181" spans="1:16" s="219" customFormat="1" x14ac:dyDescent="0.35">
      <c r="A181" s="123">
        <f t="shared" si="7"/>
        <v>44379</v>
      </c>
      <c r="B181" s="59">
        <f>_xll.GetPrice($B$9,,"mid",A181)</f>
        <v>1.03</v>
      </c>
      <c r="C181" s="59">
        <f>_xll.GetPrice($C$9,,"mid",A181)</f>
        <v>242.27</v>
      </c>
      <c r="D181" s="59">
        <f>_xll.GetPrice($D$9,,"mid",A181)</f>
        <v>301.20999999999998</v>
      </c>
      <c r="E181" s="64">
        <f>_xll.GetPrice($E$9,,"mid",A181+3)</f>
        <v>2125</v>
      </c>
      <c r="F181" s="59"/>
      <c r="G181" s="64">
        <f>_xll.GetPrice($G$9,,"mid",A181+4)</f>
        <v>490</v>
      </c>
      <c r="H181" s="123"/>
      <c r="I181" s="196">
        <f>_xll.GetPrice(I$9,"WeeklyAverage","Mid",$A181)</f>
        <v>216.47</v>
      </c>
      <c r="J181" s="196">
        <f>_xll.GetPrice(J$9,"WeeklyAverage","Mid",$A181)</f>
        <v>252.06</v>
      </c>
      <c r="K181" s="196">
        <f>_xll.GetPrice(K$9,"WeeklyAverage","Mid",$A181)</f>
        <v>306.98</v>
      </c>
      <c r="L181" s="196">
        <f>_xll.GetPrice(L$9,"WeeklyAverage","Mid",$A181)</f>
        <v>266.74</v>
      </c>
      <c r="M181" s="196">
        <f>_xll.GetPrice(M$9,"WeeklyAverage","Mid",$A181)</f>
        <v>190.18</v>
      </c>
      <c r="N181" s="196">
        <f>_xll.GetPrice(N$9,"WeeklyAverage","Mid",$A181)</f>
        <v>162.94999999999999</v>
      </c>
      <c r="O181" s="59"/>
      <c r="P181" s="148">
        <f t="shared" ref="P181" si="10">D181-I181</f>
        <v>84.739999999999981</v>
      </c>
    </row>
    <row r="182" spans="1:16" s="220" customFormat="1" x14ac:dyDescent="0.35">
      <c r="A182" s="123">
        <f t="shared" si="7"/>
        <v>44386</v>
      </c>
      <c r="B182" s="59">
        <f>_xll.GetPrice($B$9,,"mid",A182)</f>
        <v>1.08</v>
      </c>
      <c r="C182" s="59">
        <f>_xll.GetPrice($C$9,,"mid",A182)</f>
        <v>245.03</v>
      </c>
      <c r="D182" s="59">
        <f>_xll.GetPrice($D$9,,"mid",A182)</f>
        <v>303.70999999999998</v>
      </c>
      <c r="E182" s="64">
        <f>_xll.GetPrice($E$9,,"mid",A182+3)</f>
        <v>2125</v>
      </c>
      <c r="F182" s="59"/>
      <c r="G182" s="64">
        <f>_xll.GetPrice($G$9,,"mid",A182+4)</f>
        <v>487.5</v>
      </c>
      <c r="H182" s="123"/>
      <c r="I182" s="196">
        <f>_xll.GetPrice(I$9,"WeeklyAverage","Mid",$A182)</f>
        <v>219.88</v>
      </c>
      <c r="J182" s="196">
        <f>_xll.GetPrice(J$9,"WeeklyAverage","Mid",$A182)</f>
        <v>252.98</v>
      </c>
      <c r="K182" s="196">
        <f>_xll.GetPrice(K$9,"WeeklyAverage","Mid",$A182)</f>
        <v>308.14</v>
      </c>
      <c r="L182" s="196">
        <f>_xll.GetPrice(L$9,"WeeklyAverage","Mid",$A182)</f>
        <v>266.58999999999997</v>
      </c>
      <c r="M182" s="196">
        <f>_xll.GetPrice(M$9,"WeeklyAverage","Mid",$A182)</f>
        <v>203.43</v>
      </c>
      <c r="N182" s="196">
        <f>_xll.GetPrice(N$9,"WeeklyAverage","Mid",$A182)</f>
        <v>173.55</v>
      </c>
      <c r="O182" s="59"/>
      <c r="P182" s="148">
        <f t="shared" ref="P182" si="11">D182-I182</f>
        <v>83.829999999999984</v>
      </c>
    </row>
    <row r="183" spans="1:16" s="220" customFormat="1" x14ac:dyDescent="0.35">
      <c r="A183" s="123">
        <f t="shared" si="7"/>
        <v>44393</v>
      </c>
      <c r="B183" s="59">
        <f>_xll.GetPrice($B$9,,"mid",A183)</f>
        <v>1.1200000000000001</v>
      </c>
      <c r="C183" s="59">
        <f>_xll.GetPrice($C$9,,"mid",A183)</f>
        <v>247.38</v>
      </c>
      <c r="D183" s="59">
        <f>_xll.GetPrice($D$9,,"mid",A183)</f>
        <v>304.23</v>
      </c>
      <c r="E183" s="64">
        <f>_xll.GetPrice($E$9,,"mid",A183+3)</f>
        <v>2125</v>
      </c>
      <c r="F183" s="59"/>
      <c r="G183" s="64">
        <f>_xll.GetPrice($G$9,,"mid",A183+4)</f>
        <v>487.5</v>
      </c>
      <c r="H183" s="123"/>
      <c r="I183" s="196">
        <f>_xll.GetPrice(I$9,"WeeklyAverage","Mid",$A183)</f>
        <v>219.7</v>
      </c>
      <c r="J183" s="196">
        <f>_xll.GetPrice(J$9,"WeeklyAverage","Mid",$A183)</f>
        <v>253.7</v>
      </c>
      <c r="K183" s="196">
        <f>_xll.GetPrice(K$9,"WeeklyAverage","Mid",$A183)</f>
        <v>308.33</v>
      </c>
      <c r="L183" s="196">
        <f>_xll.GetPrice(L$9,"WeeklyAverage","Mid",$A183)</f>
        <v>267.41000000000003</v>
      </c>
      <c r="M183" s="196">
        <f>_xll.GetPrice(M$9,"WeeklyAverage","Mid",$A183)</f>
        <v>210.33</v>
      </c>
      <c r="N183" s="196">
        <f>_xll.GetPrice(N$9,"WeeklyAverage","Mid",$A183)</f>
        <v>175.27</v>
      </c>
      <c r="O183" s="59"/>
      <c r="P183" s="148">
        <f t="shared" ref="P183" si="12">D183-I183</f>
        <v>84.53000000000003</v>
      </c>
    </row>
    <row r="184" spans="1:16" s="221" customFormat="1" x14ac:dyDescent="0.35">
      <c r="A184" s="123">
        <f t="shared" si="7"/>
        <v>44400</v>
      </c>
      <c r="B184" s="59">
        <f>_xll.GetPrice($B$9,,"mid",A184)</f>
        <v>1.25</v>
      </c>
      <c r="C184" s="59">
        <f>_xll.GetPrice($C$9,,"mid",A184)</f>
        <v>242.09</v>
      </c>
      <c r="D184" s="59">
        <f>_xll.GetPrice($D$9,,"mid",A184)</f>
        <v>295.27</v>
      </c>
      <c r="E184" s="64">
        <f>_xll.GetPrice($E$9,,"mid",A184+3)</f>
        <v>2155</v>
      </c>
      <c r="F184" s="59"/>
      <c r="G184" s="64">
        <f>_xll.GetPrice($G$9,,"mid",A184+4)</f>
        <v>485</v>
      </c>
      <c r="H184" s="123"/>
      <c r="I184" s="196">
        <f>_xll.GetPrice(I$9,"WeeklyAverage","Mid",$A184)</f>
        <v>209.95</v>
      </c>
      <c r="J184" s="196">
        <f>_xll.GetPrice(J$9,"WeeklyAverage","Mid",$A184)</f>
        <v>245.2</v>
      </c>
      <c r="K184" s="196">
        <f>_xll.GetPrice(K$9,"WeeklyAverage","Mid",$A184)</f>
        <v>310.83999999999997</v>
      </c>
      <c r="L184" s="196">
        <f>_xll.GetPrice(L$9,"WeeklyAverage","Mid",$A184)</f>
        <v>268.04000000000002</v>
      </c>
      <c r="M184" s="196">
        <f>_xll.GetPrice(M$9,"WeeklyAverage","Mid",$A184)</f>
        <v>212.89</v>
      </c>
      <c r="N184" s="196">
        <f>_xll.GetPrice(N$9,"WeeklyAverage","Mid",$A184)</f>
        <v>179.92</v>
      </c>
      <c r="O184" s="59"/>
      <c r="P184" s="148">
        <f t="shared" ref="P184" si="13">D184-I184</f>
        <v>85.32</v>
      </c>
    </row>
    <row r="185" spans="1:16" s="222" customFormat="1" x14ac:dyDescent="0.35">
      <c r="A185" s="123">
        <f t="shared" si="7"/>
        <v>44407</v>
      </c>
      <c r="B185" s="59">
        <f>_xll.GetPrice($B$9,,"mid",A185)</f>
        <v>1.34</v>
      </c>
      <c r="C185" s="59">
        <f>_xll.GetPrice($C$9,,"mid",A185)</f>
        <v>227.99</v>
      </c>
      <c r="D185" s="59">
        <f>_xll.GetPrice($D$9,,"mid",A185)</f>
        <v>272.72000000000003</v>
      </c>
      <c r="E185" s="64">
        <f>_xll.GetPrice($E$9,,"mid",A185+3)</f>
        <v>2430</v>
      </c>
      <c r="F185" s="59"/>
      <c r="G185" s="64">
        <f>_xll.GetPrice($G$9,,"mid",A185+4)</f>
        <v>490</v>
      </c>
      <c r="H185" s="123"/>
      <c r="I185" s="196">
        <f>_xll.GetPrice(I$9,"WeeklyAverage","Mid",$A185)</f>
        <v>197.12</v>
      </c>
      <c r="J185" s="196">
        <f>_xll.GetPrice(J$9,"WeeklyAverage","Mid",$A185)</f>
        <v>229.98</v>
      </c>
      <c r="K185" s="196">
        <f>_xll.GetPrice(K$9,"WeeklyAverage","Mid",$A185)</f>
        <v>317.93</v>
      </c>
      <c r="L185" s="196">
        <f>_xll.GetPrice(L$9,"WeeklyAverage","Mid",$A185)</f>
        <v>273.06</v>
      </c>
      <c r="M185" s="196">
        <f>_xll.GetPrice(M$9,"WeeklyAverage","Mid",$A185)</f>
        <v>215.39</v>
      </c>
      <c r="N185" s="196">
        <f>_xll.GetPrice(N$9,"WeeklyAverage","Mid",$A185)</f>
        <v>182.63</v>
      </c>
      <c r="O185" s="59"/>
      <c r="P185" s="148">
        <f t="shared" ref="P185" si="14">D185-I185</f>
        <v>75.600000000000023</v>
      </c>
    </row>
    <row r="186" spans="1:16" s="223" customFormat="1" x14ac:dyDescent="0.35">
      <c r="A186" s="123">
        <f t="shared" si="7"/>
        <v>44414</v>
      </c>
      <c r="B186" s="59">
        <f>_xll.GetPrice($B$9,,"mid",A186)</f>
        <v>1.35</v>
      </c>
      <c r="C186" s="59">
        <f>_xll.GetPrice($C$9,,"mid",A186)</f>
        <v>207.66</v>
      </c>
      <c r="D186" s="59">
        <f>_xll.GetPrice($D$9,,"mid",A186)</f>
        <v>251.27</v>
      </c>
      <c r="E186" s="64">
        <f>_xll.GetPrice($E$9,,"mid",A186+3)</f>
        <v>2430</v>
      </c>
      <c r="F186" s="59"/>
      <c r="G186" s="64">
        <f>_xll.GetPrice($G$9,,"mid",A186+4)</f>
        <v>495</v>
      </c>
      <c r="H186" s="123"/>
      <c r="I186" s="196">
        <f>_xll.GetPrice(I$9,"WeeklyAverage","Mid",$A186)</f>
        <v>179.37</v>
      </c>
      <c r="J186" s="196">
        <f>_xll.GetPrice(J$9,"WeeklyAverage","Mid",$A186)</f>
        <v>210.26</v>
      </c>
      <c r="K186" s="196">
        <f>_xll.GetPrice(K$9,"WeeklyAverage","Mid",$A186)</f>
        <v>327.74</v>
      </c>
      <c r="L186" s="196">
        <f>_xll.GetPrice(L$9,"WeeklyAverage","Mid",$A186)</f>
        <v>281.06</v>
      </c>
      <c r="M186" s="196">
        <f>_xll.GetPrice(M$9,"WeeklyAverage","Mid",$A186)</f>
        <v>216.86</v>
      </c>
      <c r="N186" s="196">
        <f>_xll.GetPrice(N$9,"WeeklyAverage","Mid",$A186)</f>
        <v>185.36</v>
      </c>
      <c r="O186" s="59"/>
      <c r="P186" s="148">
        <f t="shared" ref="P186" si="15">D186-I186</f>
        <v>71.900000000000006</v>
      </c>
    </row>
    <row r="187" spans="1:16" x14ac:dyDescent="0.35">
      <c r="A187" s="123">
        <f t="shared" si="7"/>
        <v>44421</v>
      </c>
      <c r="B187" s="59">
        <f>_xll.GetPrice($B$9,,"mid",A187)</f>
        <v>1.35</v>
      </c>
      <c r="C187" s="59">
        <f>_xll.GetPrice($C$9,,"mid",A187)</f>
        <v>186.69</v>
      </c>
      <c r="D187" s="59">
        <f>_xll.GetPrice($D$9,,"mid",A187)</f>
        <v>228.36</v>
      </c>
      <c r="E187" s="64">
        <f>_xll.GetPrice($E$9,,"mid",A187+3)</f>
        <v>2835</v>
      </c>
      <c r="F187" s="59"/>
      <c r="G187" s="64">
        <f>_xll.GetPrice($G$9,,"mid",A187+4)</f>
        <v>525</v>
      </c>
      <c r="H187" s="123"/>
      <c r="I187" s="196">
        <f>_xll.GetPrice(I$9,"WeeklyAverage","Mid",$A187)</f>
        <v>163.24</v>
      </c>
      <c r="J187" s="196">
        <f>_xll.GetPrice(J$9,"WeeklyAverage","Mid",$A187)</f>
        <v>192.75</v>
      </c>
      <c r="K187" s="196">
        <f>_xll.GetPrice(K$9,"WeeklyAverage","Mid",$A187)</f>
        <v>339.21</v>
      </c>
      <c r="L187" s="196">
        <f>_xll.GetPrice(L$9,"WeeklyAverage","Mid",$A187)</f>
        <v>293.63</v>
      </c>
      <c r="M187" s="196">
        <f>_xll.GetPrice(M$9,"WeeklyAverage","Mid",$A187)</f>
        <v>221.94</v>
      </c>
      <c r="N187" s="196">
        <f>_xll.GetPrice(N$9,"WeeklyAverage","Mid",$A187)</f>
        <v>194.54</v>
      </c>
      <c r="O187" s="59"/>
      <c r="P187" s="148">
        <f t="shared" ref="P187" si="16">D187-I187</f>
        <v>65.12</v>
      </c>
    </row>
    <row r="188" spans="1:16" s="224" customFormat="1" x14ac:dyDescent="0.35">
      <c r="A188" s="123">
        <f t="shared" si="7"/>
        <v>44428</v>
      </c>
      <c r="B188" s="59">
        <f>_xll.GetPrice($B$9,,"mid",A188)</f>
        <v>1.33</v>
      </c>
      <c r="C188" s="59">
        <f>_xll.GetPrice($C$9,,"mid",A188)</f>
        <v>169.99</v>
      </c>
      <c r="D188" s="59">
        <f>_xll.GetPrice($D$9,,"mid",A188)</f>
        <v>207.74</v>
      </c>
      <c r="E188" s="64">
        <f>_xll.GetPrice($E$9,,"mid",A188+3)</f>
        <v>3200</v>
      </c>
      <c r="F188" s="59"/>
      <c r="G188" s="64">
        <f>_xll.GetPrice($G$9,,"mid",A188+4)</f>
        <v>557.5</v>
      </c>
      <c r="H188" s="123"/>
      <c r="I188" s="196">
        <f>_xll.GetPrice(I$9,"WeeklyAverage","Mid",$A188)</f>
        <v>150.15</v>
      </c>
      <c r="J188" s="196">
        <f>_xll.GetPrice(J$9,"WeeklyAverage","Mid",$A188)</f>
        <v>174.22</v>
      </c>
      <c r="K188" s="196">
        <f>_xll.GetPrice(K$9,"WeeklyAverage","Mid",$A188)</f>
        <v>360.57</v>
      </c>
      <c r="L188" s="196">
        <f>_xll.GetPrice(L$9,"WeeklyAverage","Mid",$A188)</f>
        <v>316.63</v>
      </c>
      <c r="M188" s="196">
        <f>_xll.GetPrice(M$9,"WeeklyAverage","Mid",$A188)</f>
        <v>224.44</v>
      </c>
      <c r="N188" s="196">
        <f>_xll.GetPrice(N$9,"WeeklyAverage","Mid",$A188)</f>
        <v>196.81</v>
      </c>
      <c r="O188" s="59"/>
      <c r="P188" s="148">
        <f t="shared" ref="P188:P189" si="17">D188-I188</f>
        <v>57.59</v>
      </c>
    </row>
    <row r="189" spans="1:16" s="225" customFormat="1" x14ac:dyDescent="0.35">
      <c r="A189" s="123">
        <f t="shared" si="7"/>
        <v>44435</v>
      </c>
      <c r="B189" s="59">
        <f>_xll.GetPrice($B$9,,"mid",A189)</f>
        <v>1.33</v>
      </c>
      <c r="C189" s="59">
        <f>_xll.GetPrice($C$9,,"mid",A189)</f>
        <v>165.97</v>
      </c>
      <c r="D189" s="59">
        <f>_xll.GetPrice($D$9,,"mid",A189)</f>
        <v>198.14</v>
      </c>
      <c r="E189" s="64">
        <f>_xll.GetPrice($E$9,,"mid",A189+3)</f>
        <v>3450</v>
      </c>
      <c r="F189" s="59"/>
      <c r="G189" s="64">
        <f>_xll.GetPrice($G$9,,"mid",A189+4)</f>
        <v>580</v>
      </c>
      <c r="H189" s="123"/>
      <c r="I189" s="196">
        <f>_xll.GetPrice(I$9,"WeeklyAverage","Mid",$A189)</f>
        <v>148.38999999999999</v>
      </c>
      <c r="J189" s="196">
        <f>_xll.GetPrice(J$9,"WeeklyAverage","Mid",$A189)</f>
        <v>166.88</v>
      </c>
      <c r="K189" s="196">
        <f>_xll.GetPrice(K$9,"WeeklyAverage","Mid",$A189)</f>
        <v>395.57</v>
      </c>
      <c r="L189" s="196">
        <f>_xll.GetPrice(L$9,"WeeklyAverage","Mid",$A189)</f>
        <v>369.25</v>
      </c>
      <c r="M189" s="196">
        <f>_xll.GetPrice(M$9,"WeeklyAverage","Mid",$A189)</f>
        <v>237.45</v>
      </c>
      <c r="N189" s="196">
        <f>_xll.GetPrice(N$9,"WeeklyAverage","Mid",$A189)</f>
        <v>204.6</v>
      </c>
      <c r="O189" s="59"/>
      <c r="P189" s="148">
        <f t="shared" si="17"/>
        <v>49.75</v>
      </c>
    </row>
    <row r="190" spans="1:16" s="226" customFormat="1" x14ac:dyDescent="0.35">
      <c r="A190" s="123">
        <f t="shared" si="7"/>
        <v>44442</v>
      </c>
      <c r="B190" s="59">
        <f>_xll.GetPrice($B$9,,"mid",A190)</f>
        <v>1.27</v>
      </c>
      <c r="C190" s="59">
        <f>_xll.GetPrice($C$9,,"mid",A190)</f>
        <v>164</v>
      </c>
      <c r="D190" s="59">
        <f>_xll.GetPrice($D$9,,"mid",A190)</f>
        <v>202.33</v>
      </c>
      <c r="E190" s="64">
        <f>_xll.GetPrice($E$9,,"mid",A190+3)</f>
        <v>3920</v>
      </c>
      <c r="F190" s="59"/>
      <c r="G190" s="64">
        <f>_xll.GetPrice($G$9,,"mid",A190+4)</f>
        <v>602.5</v>
      </c>
      <c r="H190" s="123"/>
      <c r="I190" s="196">
        <f>_xll.GetPrice(I$9,"WeeklyAverage","Mid",$A190)</f>
        <v>148.1</v>
      </c>
      <c r="J190" s="196">
        <f>_xll.GetPrice(J$9,"WeeklyAverage","Mid",$A190)</f>
        <v>166.68</v>
      </c>
      <c r="K190" s="196">
        <f>_xll.GetPrice(K$9,"WeeklyAverage","Mid",$A190)</f>
        <v>430.48</v>
      </c>
      <c r="L190" s="196">
        <f>_xll.GetPrice(L$9,"WeeklyAverage","Mid",$A190)</f>
        <v>397.38</v>
      </c>
      <c r="M190" s="196">
        <f>_xll.GetPrice(M$9,"WeeklyAverage","Mid",$A190)</f>
        <v>259.88</v>
      </c>
      <c r="N190" s="196">
        <f>_xll.GetPrice(N$9,"WeeklyAverage","Mid",$A190)</f>
        <v>218.4</v>
      </c>
      <c r="O190" s="59"/>
      <c r="P190" s="148">
        <f t="shared" ref="P190" si="18">D190-I190</f>
        <v>54.230000000000018</v>
      </c>
    </row>
    <row r="191" spans="1:16" x14ac:dyDescent="0.35">
      <c r="A191" s="123">
        <f t="shared" si="7"/>
        <v>44449</v>
      </c>
      <c r="B191" s="59">
        <f>_xll.GetPrice($B$9,,"mid",A191)</f>
        <v>1.23</v>
      </c>
      <c r="C191" s="59">
        <f>_xll.GetPrice($C$9,,"mid",A191)</f>
        <v>151.25</v>
      </c>
      <c r="D191" s="59">
        <f>_xll.GetPrice($D$9,,"mid",A191)</f>
        <v>187.91</v>
      </c>
      <c r="E191" s="64">
        <f>_xll.GetPrice($E$9,,"mid",A191+3)</f>
        <v>4085</v>
      </c>
      <c r="F191" s="59"/>
      <c r="G191" s="64">
        <f>_xll.GetPrice($G$9,,"mid",A191+4)</f>
        <v>660</v>
      </c>
      <c r="H191" s="123"/>
      <c r="I191" s="196">
        <f>_xll.GetPrice(I$9,"WeeklyAverage","Mid",$A191)</f>
        <v>132.5</v>
      </c>
      <c r="J191" s="196">
        <f>_xll.GetPrice(J$9,"WeeklyAverage","Mid",$A191)</f>
        <v>153.97999999999999</v>
      </c>
      <c r="K191" s="196">
        <f>_xll.GetPrice(K$9,"WeeklyAverage","Mid",$A191)</f>
        <v>465.24</v>
      </c>
      <c r="L191" s="196">
        <f>_xll.GetPrice(L$9,"WeeklyAverage","Mid",$A191)</f>
        <v>435.36</v>
      </c>
      <c r="M191" s="196">
        <f>_xll.GetPrice(M$9,"WeeklyAverage","Mid",$A191)</f>
        <v>300.14</v>
      </c>
      <c r="N191" s="196">
        <f>_xll.GetPrice(N$9,"WeeklyAverage","Mid",$A191)</f>
        <v>250.18</v>
      </c>
      <c r="O191" s="59"/>
      <c r="P191" s="148">
        <f t="shared" ref="P191" si="19">D191-I191</f>
        <v>55.41</v>
      </c>
    </row>
    <row r="192" spans="1:16" x14ac:dyDescent="0.35">
      <c r="A192" s="123">
        <f t="shared" si="7"/>
        <v>44456</v>
      </c>
      <c r="B192" s="59">
        <f>_xll.GetPrice($B$9,,"mid",A192)</f>
        <v>1.23</v>
      </c>
      <c r="C192" s="59">
        <f>_xll.GetPrice($C$9,,"mid",A192)</f>
        <v>135.54</v>
      </c>
      <c r="D192" s="59">
        <f>_xll.GetPrice($D$9,,"mid",A192)</f>
        <v>173.03</v>
      </c>
      <c r="E192" s="64">
        <f>_xll.GetPrice($E$9,,"mid",A192+3)</f>
        <v>4345</v>
      </c>
      <c r="F192" s="59"/>
      <c r="G192" s="64">
        <f>_xll.GetPrice($G$9,,"mid",A192+4)</f>
        <v>660</v>
      </c>
      <c r="H192" s="123"/>
      <c r="I192" s="196">
        <f>_xll.GetPrice(I$9,"WeeklyAverage","Mid",$A192)</f>
        <v>114.26</v>
      </c>
      <c r="J192" s="196">
        <f>_xll.GetPrice(J$9,"WeeklyAverage","Mid",$A192)</f>
        <v>137.91999999999999</v>
      </c>
      <c r="K192" s="196">
        <f>_xll.GetPrice(K$9,"WeeklyAverage","Mid",$A192)</f>
        <v>533.41</v>
      </c>
      <c r="L192" s="196">
        <f>_xll.GetPrice(L$9,"WeeklyAverage","Mid",$A192)</f>
        <v>468.62</v>
      </c>
      <c r="M192" s="196">
        <f>_xll.GetPrice(M$9,"WeeklyAverage","Mid",$A192)</f>
        <v>363.54</v>
      </c>
      <c r="N192" s="196">
        <f>_xll.GetPrice(N$9,"WeeklyAverage","Mid",$A192)</f>
        <v>302.66000000000003</v>
      </c>
      <c r="O192" s="59"/>
      <c r="P192" s="148">
        <f t="shared" ref="P192" si="20">D192-I192</f>
        <v>58.769999999999996</v>
      </c>
    </row>
    <row r="193" spans="1:16" x14ac:dyDescent="0.35">
      <c r="A193" s="123">
        <f t="shared" si="7"/>
        <v>44463</v>
      </c>
      <c r="B193" s="59">
        <f>_xll.GetPrice($B$9,,"mid",A193)</f>
        <v>1.27</v>
      </c>
      <c r="C193" s="59">
        <f>_xll.GetPrice($C$9,,"mid",A193)</f>
        <v>125.7</v>
      </c>
      <c r="D193" s="59">
        <f>_xll.GetPrice($D$9,,"mid",A193)</f>
        <v>164.11</v>
      </c>
      <c r="E193" s="64">
        <f>_xll.GetPrice($E$9,,"mid",A193+3)</f>
        <v>4140</v>
      </c>
      <c r="F193" s="59"/>
      <c r="G193" s="64">
        <f>_xll.GetPrice($G$9,,"mid",A193+4)</f>
        <v>705</v>
      </c>
      <c r="H193" s="123"/>
      <c r="I193" s="196">
        <f>_xll.GetPrice(I$9,"WeeklyAverage","Mid",$A193)</f>
        <v>102.94</v>
      </c>
      <c r="J193" s="196">
        <f>_xll.GetPrice(J$9,"WeeklyAverage","Mid",$A193)</f>
        <v>127.3</v>
      </c>
      <c r="K193" s="196">
        <f>_xll.GetPrice(K$9,"WeeklyAverage","Mid",$A193)</f>
        <v>586.5</v>
      </c>
      <c r="L193" s="196">
        <f>_xll.GetPrice(L$9,"WeeklyAverage","Mid",$A193)</f>
        <v>532.84</v>
      </c>
      <c r="M193" s="196">
        <f>_xll.GetPrice(M$9,"WeeklyAverage","Mid",$A193)</f>
        <v>402.4</v>
      </c>
      <c r="N193" s="196">
        <f>_xll.GetPrice(N$9,"WeeklyAverage","Mid",$A193)</f>
        <v>333.09</v>
      </c>
      <c r="O193" s="59"/>
      <c r="P193" s="148">
        <f t="shared" ref="P193" si="21">D193-I193</f>
        <v>61.170000000000016</v>
      </c>
    </row>
    <row r="194" spans="1:16" s="227" customFormat="1" x14ac:dyDescent="0.35">
      <c r="A194" s="123">
        <f t="shared" si="7"/>
        <v>44470</v>
      </c>
      <c r="B194" s="59">
        <f>_xll.GetPrice($B$9,,"mid",A194)</f>
        <v>1.31</v>
      </c>
      <c r="C194" s="59">
        <f>_xll.GetPrice($C$9,,"mid",A194)</f>
        <v>136.54</v>
      </c>
      <c r="D194" s="59">
        <f>_xll.GetPrice($D$9,,"mid",A194)</f>
        <v>180.03</v>
      </c>
      <c r="E194" s="64">
        <f>_xll.GetPrice($E$9,,"mid",A194+3)</f>
        <v>4140</v>
      </c>
      <c r="F194" s="59"/>
      <c r="G194" s="64">
        <f>_xll.GetPrice($G$9,,"mid",A194+4)</f>
        <v>705</v>
      </c>
      <c r="H194" s="123"/>
      <c r="I194" s="196">
        <f>_xll.GetPrice(I$9,"WeeklyAverage","Mid",$A194)</f>
        <v>116.1</v>
      </c>
      <c r="J194" s="196">
        <f>_xll.GetPrice(J$9,"WeeklyAverage","Mid",$A194)</f>
        <v>139.56</v>
      </c>
      <c r="K194" s="196">
        <f>_xll.GetPrice(K$9,"WeeklyAverage","Mid",$A194)</f>
        <v>598.21</v>
      </c>
      <c r="L194" s="196">
        <f>_xll.GetPrice(L$9,"WeeklyAverage","Mid",$A194)</f>
        <v>546.72</v>
      </c>
      <c r="M194" s="196">
        <f>_xll.GetPrice(M$9,"WeeklyAverage","Mid",$A194)</f>
        <v>400.66</v>
      </c>
      <c r="N194" s="196">
        <f>_xll.GetPrice(N$9,"WeeklyAverage","Mid",$A194)</f>
        <v>337.77</v>
      </c>
      <c r="O194" s="59"/>
      <c r="P194" s="148">
        <f t="shared" ref="P194" si="22">D194-I194</f>
        <v>63.930000000000007</v>
      </c>
    </row>
    <row r="195" spans="1:16" x14ac:dyDescent="0.35">
      <c r="A195" s="123">
        <f t="shared" ref="A195:A200" si="23">A194+7</f>
        <v>44477</v>
      </c>
      <c r="B195" s="59">
        <f>_xll.GetPrice($B$9,,"mid",A195)</f>
        <v>1.32</v>
      </c>
      <c r="C195" s="59">
        <f>_xll.GetPrice($C$9,,"mid",A195)</f>
        <v>138.51</v>
      </c>
      <c r="D195" s="59">
        <f>_xll.GetPrice($D$9,,"mid",A195)</f>
        <v>182.76</v>
      </c>
      <c r="E195" s="64">
        <f>_xll.GetPrice($E$9,,"mid",A195+3)</f>
        <v>4025</v>
      </c>
      <c r="F195" s="59"/>
      <c r="G195" s="64">
        <f>_xll.GetPrice($G$9,,"mid",A195+4)</f>
        <v>687.5</v>
      </c>
      <c r="H195" s="123"/>
      <c r="I195" s="196">
        <f>_xll.GetPrice(I$9,"WeeklyAverage","Mid",$A195)</f>
        <v>118.16</v>
      </c>
      <c r="J195" s="196">
        <f>_xll.GetPrice(J$9,"WeeklyAverage","Mid",$A195)</f>
        <v>140.19999999999999</v>
      </c>
      <c r="K195" s="196">
        <f>_xll.GetPrice(K$9,"WeeklyAverage","Mid",$A195)</f>
        <v>604.58000000000004</v>
      </c>
      <c r="L195" s="196">
        <f>_xll.GetPrice(L$9,"WeeklyAverage","Mid",$A195)</f>
        <v>565.12</v>
      </c>
      <c r="M195" s="196">
        <f>_xll.GetPrice(M$9,"WeeklyAverage","Mid",$A195)</f>
        <v>400.85</v>
      </c>
      <c r="N195" s="196">
        <f>_xll.GetPrice(N$9,"WeeklyAverage","Mid",$A195)</f>
        <v>340.84</v>
      </c>
      <c r="O195" s="59"/>
      <c r="P195" s="148">
        <f t="shared" ref="P195" si="24">D195-I195</f>
        <v>64.599999999999994</v>
      </c>
    </row>
    <row r="196" spans="1:16" x14ac:dyDescent="0.35">
      <c r="A196" s="123">
        <f t="shared" si="23"/>
        <v>44484</v>
      </c>
      <c r="B196" s="59">
        <f>_xll.GetPrice($B$9,,"mid",A196)</f>
        <v>1.32</v>
      </c>
      <c r="C196" s="59">
        <f>_xll.GetPrice($C$9,,"mid",A196)</f>
        <v>149.31</v>
      </c>
      <c r="D196" s="59">
        <f>_xll.GetPrice($D$9,,"mid",A196)</f>
        <v>194.98</v>
      </c>
      <c r="E196" s="64">
        <f>_xll.GetPrice($E$9,,"mid",A196+3)</f>
        <v>3910</v>
      </c>
      <c r="F196" s="59"/>
      <c r="G196" s="64">
        <f>_xll.GetPrice($G$9,,"mid",A196+4)</f>
        <v>700</v>
      </c>
      <c r="H196" s="123"/>
      <c r="I196" s="196">
        <f>_xll.GetPrice(I$9,"WeeklyAverage","Mid",$A196)</f>
        <v>127.87</v>
      </c>
      <c r="J196" s="196">
        <f>_xll.GetPrice(J$9,"WeeklyAverage","Mid",$A196)</f>
        <v>151.86000000000001</v>
      </c>
      <c r="K196" s="196">
        <f>_xll.GetPrice(K$9,"WeeklyAverage","Mid",$A196)</f>
        <v>609.42999999999995</v>
      </c>
      <c r="L196" s="196">
        <f>_xll.GetPrice(L$9,"WeeklyAverage","Mid",$A196)</f>
        <v>560.05999999999995</v>
      </c>
      <c r="M196" s="196">
        <f>_xll.GetPrice(M$9,"WeeklyAverage","Mid",$A196)</f>
        <v>404.71</v>
      </c>
      <c r="N196" s="196">
        <f>_xll.GetPrice(N$9,"WeeklyAverage","Mid",$A196)</f>
        <v>345.84</v>
      </c>
      <c r="O196" s="59"/>
      <c r="P196" s="148">
        <f t="shared" ref="P196" si="25">D196-I196</f>
        <v>67.109999999999985</v>
      </c>
    </row>
    <row r="197" spans="1:16" s="228" customFormat="1" x14ac:dyDescent="0.35">
      <c r="A197" s="123">
        <f t="shared" si="23"/>
        <v>44491</v>
      </c>
      <c r="B197" s="59">
        <f>_xll.GetPrice($B$9,,"mid",A197)</f>
        <v>1.3</v>
      </c>
      <c r="C197" s="59">
        <f>_xll.GetPrice($C$9,,"mid",A197)</f>
        <v>147.58000000000001</v>
      </c>
      <c r="D197" s="59">
        <f>_xll.GetPrice($D$9,,"mid",A197)</f>
        <v>191.41</v>
      </c>
      <c r="E197" s="64">
        <f>_xll.GetPrice($E$9,,"mid",A197+3)</f>
        <v>4050</v>
      </c>
      <c r="F197" s="59"/>
      <c r="G197" s="64">
        <f>_xll.GetPrice($G$9,,"mid",A197+4)</f>
        <v>722.5</v>
      </c>
      <c r="H197" s="123"/>
      <c r="I197" s="196">
        <f>_xll.GetPrice(I$9,"WeeklyAverage","Mid",$A197)</f>
        <v>121.78</v>
      </c>
      <c r="J197" s="196">
        <f>_xll.GetPrice(J$9,"WeeklyAverage","Mid",$A197)</f>
        <v>145.46</v>
      </c>
      <c r="K197" s="196">
        <f>_xll.GetPrice(K$9,"WeeklyAverage","Mid",$A197)</f>
        <v>613.54</v>
      </c>
      <c r="L197" s="196">
        <f>_xll.GetPrice(L$9,"WeeklyAverage","Mid",$A197)</f>
        <v>565.38</v>
      </c>
      <c r="M197" s="196">
        <f>_xll.GetPrice(M$9,"WeeklyAverage","Mid",$A197)</f>
        <v>399.6</v>
      </c>
      <c r="N197" s="196">
        <f>_xll.GetPrice(N$9,"WeeklyAverage","Mid",$A197)</f>
        <v>340.59</v>
      </c>
      <c r="O197" s="59"/>
      <c r="P197" s="148">
        <f t="shared" ref="P197" si="26">D197-I197</f>
        <v>69.63</v>
      </c>
    </row>
    <row r="198" spans="1:16" x14ac:dyDescent="0.35">
      <c r="A198" s="123">
        <f t="shared" si="23"/>
        <v>44498</v>
      </c>
      <c r="B198" s="59">
        <f>_xll.GetPrice($B$9,,"mid",A198)</f>
        <v>1.3</v>
      </c>
      <c r="C198" s="59">
        <f>_xll.GetPrice($C$9,,"mid",A198)</f>
        <v>137.47999999999999</v>
      </c>
      <c r="D198" s="59">
        <f>_xll.GetPrice($D$9,,"mid",A198)</f>
        <v>182.04</v>
      </c>
      <c r="E198" s="64">
        <f>_xll.GetPrice($E$9,,"mid",A198+3)</f>
        <v>4050</v>
      </c>
      <c r="F198" s="59"/>
      <c r="G198" s="64">
        <f>_xll.GetPrice($G$9,,"mid",A198+4)</f>
        <v>677.5</v>
      </c>
      <c r="H198" s="123"/>
      <c r="I198" s="196">
        <f>_xll.GetPrice(I$9,"WeeklyAverage","Mid",$A198)</f>
        <v>116.23</v>
      </c>
      <c r="J198" s="196">
        <f>_xll.GetPrice(J$9,"WeeklyAverage","Mid",$A198)</f>
        <v>136.44</v>
      </c>
      <c r="K198" s="196">
        <f>_xll.GetPrice(K$9,"WeeklyAverage","Mid",$A198)</f>
        <v>612.04</v>
      </c>
      <c r="L198" s="196">
        <f>_xll.GetPrice(L$9,"WeeklyAverage","Mid",$A198)</f>
        <v>563.85</v>
      </c>
      <c r="M198" s="196">
        <f>_xll.GetPrice(M$9,"WeeklyAverage","Mid",$A198)</f>
        <v>401.85</v>
      </c>
      <c r="N198" s="196">
        <f>_xll.GetPrice(N$9,"WeeklyAverage","Mid",$A198)</f>
        <v>341.01</v>
      </c>
      <c r="O198" s="59"/>
      <c r="P198" s="148">
        <f t="shared" ref="P198" si="27">D198-I198</f>
        <v>65.809999999999988</v>
      </c>
    </row>
    <row r="199" spans="1:16" s="229" customFormat="1" x14ac:dyDescent="0.35">
      <c r="A199" s="123">
        <f t="shared" si="23"/>
        <v>44505</v>
      </c>
      <c r="B199" s="59">
        <f>_xll.GetPrice($B$9,,"mid",A199)</f>
        <v>1.32</v>
      </c>
      <c r="C199" s="59">
        <f>_xll.GetPrice($C$9,,"mid",A199)</f>
        <v>117.73</v>
      </c>
      <c r="D199" s="59">
        <f>_xll.GetPrice($D$9,,"mid",A199)</f>
        <v>169.69</v>
      </c>
      <c r="E199" s="64">
        <f>_xll.GetPrice($E$9,,"mid",A199+3)</f>
        <v>3950</v>
      </c>
      <c r="F199" s="59"/>
      <c r="G199" s="64">
        <f>_xll.GetPrice($G$9,,"mid",A199+4)</f>
        <v>657.5</v>
      </c>
      <c r="H199" s="123"/>
      <c r="I199" s="196">
        <f>_xll.GetPrice(I$9,"WeeklyAverage","Mid",$A199)</f>
        <v>98.11</v>
      </c>
      <c r="J199" s="196">
        <f>_xll.GetPrice(J$9,"WeeklyAverage","Mid",$A199)</f>
        <v>116.13</v>
      </c>
      <c r="K199" s="196">
        <f>_xll.GetPrice(K$9,"WeeklyAverage","Mid",$A199)</f>
        <v>600.41</v>
      </c>
      <c r="L199" s="196">
        <f>_xll.GetPrice(L$9,"WeeklyAverage","Mid",$A199)</f>
        <v>525.23</v>
      </c>
      <c r="M199" s="196">
        <f>_xll.GetPrice(M$9,"WeeklyAverage","Mid",$A199)</f>
        <v>403.77</v>
      </c>
      <c r="N199" s="196">
        <f>_xll.GetPrice(N$9,"WeeklyAverage","Mid",$A199)</f>
        <v>338.72</v>
      </c>
      <c r="O199" s="59"/>
      <c r="P199" s="148">
        <f t="shared" ref="P199:P201" si="28">D199-I199</f>
        <v>71.58</v>
      </c>
    </row>
    <row r="200" spans="1:16" x14ac:dyDescent="0.35">
      <c r="A200" s="123">
        <f t="shared" si="23"/>
        <v>44512</v>
      </c>
      <c r="B200" s="59">
        <f>_xll.GetPrice($B$9,,"mid",A200)</f>
        <v>1.31</v>
      </c>
      <c r="C200" s="59">
        <f>_xll.GetPrice($C$9,,"mid",A200)</f>
        <v>111.03</v>
      </c>
      <c r="D200" s="59">
        <f>_xll.GetPrice($D$9,,"mid",A200)</f>
        <v>164.14</v>
      </c>
      <c r="E200" s="64">
        <f>_xll.GetPrice($E$9,,"mid",A200+3)</f>
        <v>3677.5</v>
      </c>
      <c r="F200" s="59"/>
      <c r="G200" s="64">
        <f>_xll.GetPrice($G$9,,"mid",A200+4)</f>
        <v>575</v>
      </c>
      <c r="H200" s="123"/>
      <c r="I200" s="196">
        <f>_xll.GetPrice(I$9,"WeeklyAverage","Mid",$A200)</f>
        <v>91.46</v>
      </c>
      <c r="J200" s="196">
        <f>_xll.GetPrice(J$9,"WeeklyAverage","Mid",$A200)</f>
        <v>107.7</v>
      </c>
      <c r="K200" s="196">
        <f>_xll.GetPrice(K$9,"WeeklyAverage","Mid",$A200)</f>
        <v>545.15</v>
      </c>
      <c r="L200" s="196">
        <f>_xll.GetPrice(L$9,"WeeklyAverage","Mid",$A200)</f>
        <v>485.33</v>
      </c>
      <c r="M200" s="196">
        <f>_xll.GetPrice(M$9,"WeeklyAverage","Mid",$A200)</f>
        <v>401.67</v>
      </c>
      <c r="N200" s="196">
        <f>_xll.GetPrice(N$9,"WeeklyAverage","Mid",$A200)</f>
        <v>336.29</v>
      </c>
      <c r="O200" s="59"/>
      <c r="P200" s="148">
        <f t="shared" si="28"/>
        <v>72.679999999999993</v>
      </c>
    </row>
    <row r="201" spans="1:16" s="230" customFormat="1" x14ac:dyDescent="0.35">
      <c r="A201" s="123">
        <f t="shared" ref="A201:A274" si="29">A200+7</f>
        <v>44519</v>
      </c>
      <c r="B201" s="59">
        <f>_xll.GetPrice($B$9,,"mid",A201)</f>
        <v>1.3</v>
      </c>
      <c r="C201" s="59">
        <f>_xll.GetPrice($C$9,,"mid",A201)</f>
        <v>108.19</v>
      </c>
      <c r="D201" s="59">
        <f>_xll.GetPrice($D$9,,"mid",A201)</f>
        <v>164.03</v>
      </c>
      <c r="E201" s="64">
        <f>_xll.GetPrice($E$9,,"mid",A201+3)</f>
        <v>2797.5</v>
      </c>
      <c r="F201" s="59"/>
      <c r="G201" s="64">
        <f>_xll.GetPrice($G$9,,"mid",A201+4)</f>
        <v>525</v>
      </c>
      <c r="H201" s="123"/>
      <c r="I201" s="196">
        <f>_xll.GetPrice(I$9,"WeeklyAverage","Mid",$A201)</f>
        <v>89.83</v>
      </c>
      <c r="J201" s="196">
        <f>_xll.GetPrice(J$9,"WeeklyAverage","Mid",$A201)</f>
        <v>104.48</v>
      </c>
      <c r="K201" s="196">
        <f>_xll.GetPrice(K$9,"WeeklyAverage","Mid",$A201)</f>
        <v>463.1</v>
      </c>
      <c r="L201" s="196">
        <f>_xll.GetPrice(L$9,"WeeklyAverage","Mid",$A201)</f>
        <v>400.2</v>
      </c>
      <c r="M201" s="196">
        <f>_xll.GetPrice(M$9,"WeeklyAverage","Mid",$A201)</f>
        <v>372.15</v>
      </c>
      <c r="N201" s="196">
        <f>_xll.GetPrice(N$9,"WeeklyAverage","Mid",$A201)</f>
        <v>322.92</v>
      </c>
      <c r="O201" s="59"/>
      <c r="P201" s="148">
        <f t="shared" si="28"/>
        <v>74.2</v>
      </c>
    </row>
    <row r="202" spans="1:16" s="230" customFormat="1" x14ac:dyDescent="0.35">
      <c r="A202" s="123">
        <f t="shared" si="29"/>
        <v>44526</v>
      </c>
      <c r="B202" s="59">
        <f>_xll.GetPrice($B$9,,"mid",A202)</f>
        <v>1.28</v>
      </c>
      <c r="C202" s="59">
        <f>_xll.GetPrice($C$9,,"mid",A202)</f>
        <v>116.79</v>
      </c>
      <c r="D202" s="59">
        <f>_xll.GetPrice($D$9,,"mid",A202)</f>
        <v>166.1</v>
      </c>
      <c r="E202" s="64">
        <f>_xll.GetPrice($E$9,,"mid",A202+3)</f>
        <v>2537.5</v>
      </c>
      <c r="F202" s="59"/>
      <c r="G202" s="64">
        <f>_xll.GetPrice($G$9,,"mid",A202+4)</f>
        <v>500</v>
      </c>
      <c r="H202" s="123"/>
      <c r="I202" s="196">
        <f>_xll.GetPrice(I$9,"WeeklyAverage","Mid",$A202)</f>
        <v>99.45</v>
      </c>
      <c r="J202" s="196">
        <f>_xll.GetPrice(J$9,"WeeklyAverage","Mid",$A202)</f>
        <v>113.84</v>
      </c>
      <c r="K202" s="196">
        <f>_xll.GetPrice(K$9,"WeeklyAverage","Mid",$A202)</f>
        <v>410.83</v>
      </c>
      <c r="L202" s="196">
        <f>_xll.GetPrice(L$9,"WeeklyAverage","Mid",$A202)</f>
        <v>367.27</v>
      </c>
      <c r="M202" s="196">
        <f>_xll.GetPrice(M$9,"WeeklyAverage","Mid",$A202)</f>
        <v>332.64</v>
      </c>
      <c r="N202" s="196">
        <f>_xll.GetPrice(N$9,"WeeklyAverage","Mid",$A202)</f>
        <v>280.37</v>
      </c>
      <c r="O202" s="59"/>
      <c r="P202" s="148">
        <f t="shared" ref="P202" si="30">D202-I202</f>
        <v>66.649999999999991</v>
      </c>
    </row>
    <row r="203" spans="1:16" s="231" customFormat="1" x14ac:dyDescent="0.35">
      <c r="A203" s="123">
        <f t="shared" si="29"/>
        <v>44533</v>
      </c>
      <c r="B203" s="59">
        <f>_xll.GetPrice($B$9,,"mid",A203)</f>
        <v>1.23</v>
      </c>
      <c r="C203" s="59">
        <f>_xll.GetPrice($C$9,,"mid",A203)</f>
        <v>122.2</v>
      </c>
      <c r="D203" s="59">
        <f>_xll.GetPrice($D$9,,"mid",A203)</f>
        <v>168.35</v>
      </c>
      <c r="E203" s="64">
        <f>_xll.GetPrice($E$9,,"mid",A203+3)</f>
        <v>2397.5</v>
      </c>
      <c r="F203" s="59"/>
      <c r="G203" s="64">
        <f>_xll.GetPrice($G$9,,"mid",A203+4)</f>
        <v>495</v>
      </c>
      <c r="H203" s="123"/>
      <c r="I203" s="196">
        <f>_xll.GetPrice(I$9,"WeeklyAverage","Mid",$A203)</f>
        <v>102.83</v>
      </c>
      <c r="J203" s="196">
        <f>_xll.GetPrice(J$9,"WeeklyAverage","Mid",$A203)</f>
        <v>117.1</v>
      </c>
      <c r="K203" s="196">
        <f>_xll.GetPrice(K$9,"WeeklyAverage","Mid",$A203)</f>
        <v>376.55</v>
      </c>
      <c r="L203" s="196">
        <f>_xll.GetPrice(L$9,"WeeklyAverage","Mid",$A203)</f>
        <v>341.66</v>
      </c>
      <c r="M203" s="196">
        <f>_xll.GetPrice(M$9,"WeeklyAverage","Mid",$A203)</f>
        <v>317.58</v>
      </c>
      <c r="N203" s="196">
        <f>_xll.GetPrice(N$9,"WeeklyAverage","Mid",$A203)</f>
        <v>254.42</v>
      </c>
      <c r="O203" s="59"/>
      <c r="P203" s="148">
        <f t="shared" ref="P203" si="31">D203-I203</f>
        <v>65.52</v>
      </c>
    </row>
    <row r="204" spans="1:16" x14ac:dyDescent="0.35">
      <c r="A204" s="123">
        <f t="shared" si="29"/>
        <v>44540</v>
      </c>
      <c r="B204" s="59">
        <f>_xll.GetPrice($B$9,,"mid",A204)</f>
        <v>1.18</v>
      </c>
      <c r="C204" s="59">
        <f>_xll.GetPrice($C$9,,"mid",A204)</f>
        <v>131</v>
      </c>
      <c r="D204" s="59">
        <f>_xll.GetPrice($D$9,,"mid",A204)</f>
        <v>177.02</v>
      </c>
      <c r="E204" s="64">
        <f>_xll.GetPrice($E$9,,"mid",A204+3)</f>
        <v>2397.5</v>
      </c>
      <c r="F204" s="59"/>
      <c r="G204" s="64">
        <f>_xll.GetPrice($G$9,,"mid",A204+4)</f>
        <v>515</v>
      </c>
      <c r="H204" s="123"/>
      <c r="I204" s="196">
        <f>_xll.GetPrice(I$9,"WeeklyAverage","Mid",$A204)</f>
        <v>108.42</v>
      </c>
      <c r="J204" s="196">
        <f>_xll.GetPrice(J$9,"WeeklyAverage","Mid",$A204)</f>
        <v>124</v>
      </c>
      <c r="K204" s="196">
        <f>_xll.GetPrice(K$9,"WeeklyAverage","Mid",$A204)</f>
        <v>357.62</v>
      </c>
      <c r="L204" s="196">
        <f>_xll.GetPrice(L$9,"WeeklyAverage","Mid",$A204)</f>
        <v>327.86</v>
      </c>
      <c r="M204" s="196">
        <f>_xll.GetPrice(M$9,"WeeklyAverage","Mid",$A204)</f>
        <v>338.23</v>
      </c>
      <c r="N204" s="196">
        <f>_xll.GetPrice(N$9,"WeeklyAverage","Mid",$A204)</f>
        <v>282.8</v>
      </c>
      <c r="O204" s="59"/>
      <c r="P204" s="148">
        <f t="shared" ref="P204" si="32">D204-I204</f>
        <v>68.600000000000009</v>
      </c>
    </row>
    <row r="205" spans="1:16" x14ac:dyDescent="0.35">
      <c r="A205" s="123">
        <f t="shared" si="29"/>
        <v>44547</v>
      </c>
      <c r="B205" s="59">
        <f>_xll.GetPrice($B$9,,"mid",A205)</f>
        <v>1.17</v>
      </c>
      <c r="C205" s="59">
        <f>_xll.GetPrice($C$9,,"mid",A205)</f>
        <v>139.83000000000001</v>
      </c>
      <c r="D205" s="59">
        <f>_xll.GetPrice($D$9,,"mid",A205)</f>
        <v>184.87</v>
      </c>
      <c r="E205" s="64">
        <f>_xll.GetPrice($E$9,,"mid",A205+3)</f>
        <v>2397.5</v>
      </c>
      <c r="F205" s="59"/>
      <c r="G205" s="64">
        <f>_xll.GetPrice($G$9,,"mid",A205+4)</f>
        <v>512.5</v>
      </c>
      <c r="H205" s="123"/>
      <c r="I205" s="196">
        <f>_xll.GetPrice(I$9,"WeeklyAverage","Mid",$A205)</f>
        <v>114.55</v>
      </c>
      <c r="J205" s="196">
        <f>_xll.GetPrice(J$9,"WeeklyAverage","Mid",$A205)</f>
        <v>130.6</v>
      </c>
      <c r="K205" s="196">
        <f>_xll.GetPrice(K$9,"WeeklyAverage","Mid",$A205)</f>
        <v>357.45</v>
      </c>
      <c r="L205" s="196">
        <f>_xll.GetPrice(L$9,"WeeklyAverage","Mid",$A205)</f>
        <v>326.45</v>
      </c>
      <c r="M205" s="196">
        <f>_xll.GetPrice(M$9,"WeeklyAverage","Mid",$A205)</f>
        <v>339.9</v>
      </c>
      <c r="N205" s="196">
        <f>_xll.GetPrice(N$9,"WeeklyAverage","Mid",$A205)</f>
        <v>290.23</v>
      </c>
      <c r="O205" s="59"/>
      <c r="P205" s="148">
        <f t="shared" ref="P205" si="33">D205-I205</f>
        <v>70.320000000000007</v>
      </c>
    </row>
    <row r="206" spans="1:16" x14ac:dyDescent="0.35">
      <c r="A206" s="123">
        <f t="shared" si="29"/>
        <v>44554</v>
      </c>
      <c r="B206" s="59">
        <f>_xll.GetPrice($B$9,,"mid",A206)</f>
        <v>1.1399999999999999</v>
      </c>
      <c r="C206" s="59">
        <f>_xll.GetPrice($C$9,,"mid",A206)</f>
        <v>154.22999999999999</v>
      </c>
      <c r="D206" s="59">
        <f>_xll.GetPrice($D$9,,"mid",A206)</f>
        <v>200.24</v>
      </c>
      <c r="E206" s="64">
        <f>_xll.GetPrice($E$9,,"mid",A206+3)</f>
        <v>2487.5</v>
      </c>
      <c r="F206" s="59"/>
      <c r="G206" s="64">
        <f>_xll.GetPrice($G$9,,"mid",A206+4)</f>
        <v>525</v>
      </c>
      <c r="H206" s="123"/>
      <c r="I206" s="196">
        <f>_xll.GetPrice(I$9,"WeeklyAverage","Mid",$A206)</f>
        <v>125.31</v>
      </c>
      <c r="J206" s="196">
        <f>_xll.GetPrice(J$9,"WeeklyAverage","Mid",$A206)</f>
        <v>143.82</v>
      </c>
      <c r="K206" s="196">
        <f>_xll.GetPrice(K$9,"WeeklyAverage","Mid",$A206)</f>
        <v>356.44</v>
      </c>
      <c r="L206" s="196">
        <f>_xll.GetPrice(L$9,"WeeklyAverage","Mid",$A206)</f>
        <v>324.25</v>
      </c>
      <c r="M206" s="196">
        <f>_xll.GetPrice(M$9,"WeeklyAverage","Mid",$A206)</f>
        <v>342.62</v>
      </c>
      <c r="N206" s="196">
        <f>_xll.GetPrice(N$9,"WeeklyAverage","Mid",$A206)</f>
        <v>293.63</v>
      </c>
      <c r="O206" s="59"/>
      <c r="P206" s="148">
        <f t="shared" ref="P206:P208" si="34">D206-I206</f>
        <v>74.930000000000007</v>
      </c>
    </row>
    <row r="207" spans="1:16" x14ac:dyDescent="0.35">
      <c r="A207" s="123">
        <f t="shared" si="29"/>
        <v>44561</v>
      </c>
      <c r="B207" s="59">
        <f>_xll.GetPrice($B$9,,"mid",A207)</f>
        <v>1.1399999999999999</v>
      </c>
      <c r="C207" s="59">
        <f>_xll.GetPrice($C$9,,"mid",A207)</f>
        <v>147.15</v>
      </c>
      <c r="D207" s="59">
        <f>_xll.GetPrice($D$9,,"mid",A207)</f>
        <v>194.6</v>
      </c>
      <c r="E207" s="64">
        <f>_xll.GetPrice($E$9,,"mid",A207+3)</f>
        <v>2487.5</v>
      </c>
      <c r="F207" s="59"/>
      <c r="G207" s="64">
        <f>_xll.GetPrice($G$9,,"mid",A207+4)</f>
        <v>542.5</v>
      </c>
      <c r="H207" s="123"/>
      <c r="I207" s="196">
        <f>_xll.GetPrice(I$9,"WeeklyAverage","Mid",$A207)</f>
        <v>120.19</v>
      </c>
      <c r="J207" s="196">
        <f>_xll.GetPrice(J$9,"WeeklyAverage","Mid",$A207)</f>
        <v>138.74</v>
      </c>
      <c r="K207" s="196">
        <f>_xll.GetPrice(K$9,"WeeklyAverage","Mid",$A207)</f>
        <v>347.39</v>
      </c>
      <c r="L207" s="196">
        <f>_xll.GetPrice(L$9,"WeeklyAverage","Mid",$A207)</f>
        <v>318.17</v>
      </c>
      <c r="M207" s="196">
        <f>_xll.GetPrice(M$9,"WeeklyAverage","Mid",$A207)</f>
        <v>354.41</v>
      </c>
      <c r="N207" s="196">
        <f>_xll.GetPrice(N$9,"WeeklyAverage","Mid",$A207)</f>
        <v>302.10000000000002</v>
      </c>
      <c r="O207" s="59"/>
      <c r="P207" s="148">
        <f t="shared" si="34"/>
        <v>74.41</v>
      </c>
    </row>
    <row r="208" spans="1:16" x14ac:dyDescent="0.35">
      <c r="A208" s="123">
        <f t="shared" si="29"/>
        <v>44568</v>
      </c>
      <c r="B208" s="59">
        <f>_xll.GetPrice($B$9,,"mid",A208)</f>
        <v>1.07</v>
      </c>
      <c r="C208" s="59">
        <f>_xll.GetPrice($C$9,,"mid",A208)</f>
        <v>155.77000000000001</v>
      </c>
      <c r="D208" s="59">
        <f>_xll.GetPrice($D$9,,"mid",A208)</f>
        <v>203.6</v>
      </c>
      <c r="E208" s="64">
        <f>_xll.GetPrice($E$9,,"mid",A208+3)</f>
        <v>2697.5</v>
      </c>
      <c r="F208" s="59"/>
      <c r="G208" s="64">
        <f>_xll.GetPrice($G$9,,"mid",A208+4)</f>
        <v>577.5</v>
      </c>
      <c r="H208" s="123"/>
      <c r="I208" s="196">
        <f>_xll.GetPrice(I$9,"WeeklyAverage","Mid",$A208)</f>
        <v>125.18</v>
      </c>
      <c r="J208" s="196">
        <f>_xll.GetPrice(J$9,"WeeklyAverage","Mid",$A208)</f>
        <v>147.94</v>
      </c>
      <c r="K208" s="196">
        <f>_xll.GetPrice(K$9,"WeeklyAverage","Mid",$A208)</f>
        <v>351.16</v>
      </c>
      <c r="L208" s="196">
        <f>_xll.GetPrice(L$9,"WeeklyAverage","Mid",$A208)</f>
        <v>319.93</v>
      </c>
      <c r="M208" s="196">
        <f>_xll.GetPrice(M$9,"WeeklyAverage","Mid",$A208)</f>
        <v>364.33</v>
      </c>
      <c r="N208" s="196">
        <f>_xll.GetPrice(N$9,"WeeklyAverage","Mid",$A208)</f>
        <v>312.39</v>
      </c>
      <c r="O208" s="59"/>
      <c r="P208" s="148">
        <f t="shared" si="34"/>
        <v>78.419999999999987</v>
      </c>
    </row>
    <row r="209" spans="1:16" x14ac:dyDescent="0.35">
      <c r="A209" s="123">
        <f t="shared" si="29"/>
        <v>44575</v>
      </c>
      <c r="B209" s="59">
        <f>_xll.GetPrice($B$9,,"mid",A209)</f>
        <v>1.07</v>
      </c>
      <c r="C209" s="59">
        <f>_xll.GetPrice($C$9,,"mid",A209)</f>
        <v>163.12</v>
      </c>
      <c r="D209" s="59">
        <f>_xll.GetPrice($D$9,,"mid",A209)</f>
        <v>210.44</v>
      </c>
      <c r="E209" s="64">
        <f>_xll.GetPrice($E$9,,"mid",A209+3)</f>
        <v>2857.5</v>
      </c>
      <c r="F209" s="59"/>
      <c r="G209" s="64">
        <f>_xll.GetPrice($G$9,,"mid",A209+4)</f>
        <v>602.5</v>
      </c>
      <c r="H209" s="123"/>
      <c r="I209" s="196">
        <f>_xll.GetPrice(I$9,"WeeklyAverage","Mid",$A209)</f>
        <v>129.29</v>
      </c>
      <c r="J209" s="196">
        <f>_xll.GetPrice(J$9,"WeeklyAverage","Mid",$A209)</f>
        <v>157.16</v>
      </c>
      <c r="K209" s="196">
        <f>_xll.GetPrice(K$9,"WeeklyAverage","Mid",$A209)</f>
        <v>379.65</v>
      </c>
      <c r="L209" s="196">
        <f>_xll.GetPrice(L$9,"WeeklyAverage","Mid",$A209)</f>
        <v>346.62</v>
      </c>
      <c r="M209" s="196">
        <f>_xll.GetPrice(M$9,"WeeklyAverage","Mid",$A209)</f>
        <v>394.4</v>
      </c>
      <c r="N209" s="196">
        <f>_xll.GetPrice(N$9,"WeeklyAverage","Mid",$A209)</f>
        <v>344.02</v>
      </c>
      <c r="O209" s="59"/>
      <c r="P209" s="148">
        <f t="shared" ref="P209" si="35">D209-I209</f>
        <v>81.150000000000006</v>
      </c>
    </row>
    <row r="210" spans="1:16" s="232" customFormat="1" x14ac:dyDescent="0.35">
      <c r="A210" s="123">
        <f t="shared" si="29"/>
        <v>44582</v>
      </c>
      <c r="B210" s="59">
        <f>_xll.GetPrice($B$9,,"mid",A210)</f>
        <v>1.07</v>
      </c>
      <c r="C210" s="59">
        <f>_xll.GetPrice($C$9,,"mid",A210)</f>
        <v>164.52</v>
      </c>
      <c r="D210" s="59">
        <f>_xll.GetPrice($D$9,,"mid",A210)</f>
        <v>211.6</v>
      </c>
      <c r="E210" s="64">
        <f>_xll.GetPrice($E$9,,"mid",A210+3)</f>
        <v>2857.5</v>
      </c>
      <c r="F210" s="59"/>
      <c r="G210" s="64">
        <f>_xll.GetPrice($G$9,,"mid",A210+4)</f>
        <v>570</v>
      </c>
      <c r="H210" s="123"/>
      <c r="I210" s="196">
        <f>_xll.GetPrice(I$9,"WeeklyAverage","Mid",$A210)</f>
        <v>131.32</v>
      </c>
      <c r="J210" s="196">
        <f>_xll.GetPrice(J$9,"WeeklyAverage","Mid",$A210)</f>
        <v>160.02000000000001</v>
      </c>
      <c r="K210" s="196">
        <f>_xll.GetPrice(K$9,"WeeklyAverage","Mid",$A210)</f>
        <v>400.42</v>
      </c>
      <c r="L210" s="196">
        <f>_xll.GetPrice(L$9,"WeeklyAverage","Mid",$A210)</f>
        <v>355.37</v>
      </c>
      <c r="M210" s="196">
        <f>_xll.GetPrice(M$9,"WeeklyAverage","Mid",$A210)</f>
        <v>428.83</v>
      </c>
      <c r="N210" s="196">
        <f>_xll.GetPrice(N$9,"WeeklyAverage","Mid",$A210)</f>
        <v>371.45</v>
      </c>
      <c r="O210" s="59"/>
      <c r="P210" s="148">
        <f t="shared" ref="P210" si="36">D210-I210</f>
        <v>80.28</v>
      </c>
    </row>
    <row r="211" spans="1:16" s="233" customFormat="1" x14ac:dyDescent="0.35">
      <c r="A211" s="123">
        <f t="shared" si="29"/>
        <v>44589</v>
      </c>
      <c r="B211" s="59">
        <f>_xll.GetPrice($B$9,,"mid",A211)</f>
        <v>1.07</v>
      </c>
      <c r="C211" s="59">
        <f>_xll.GetPrice($C$9,,"mid",A211)</f>
        <v>177.86</v>
      </c>
      <c r="D211" s="59">
        <f>_xll.GetPrice($D$9,,"mid",A211)</f>
        <v>223.13</v>
      </c>
      <c r="E211" s="64">
        <f>_xll.GetPrice($E$9,,"mid",A211+3)</f>
        <v>2857.5</v>
      </c>
      <c r="F211" s="59"/>
      <c r="G211" s="64">
        <f>_xll.GetPrice($G$9,,"mid",A211+4)</f>
        <v>570</v>
      </c>
      <c r="H211" s="123"/>
      <c r="I211" s="196">
        <f>_xll.GetPrice(I$9,"WeeklyAverage","Mid",$A211)</f>
        <v>139.47999999999999</v>
      </c>
      <c r="J211" s="196">
        <f>_xll.GetPrice(J$9,"WeeklyAverage","Mid",$A211)</f>
        <v>170.74</v>
      </c>
      <c r="K211" s="196">
        <f>_xll.GetPrice(K$9,"WeeklyAverage","Mid",$A211)</f>
        <v>405.28</v>
      </c>
      <c r="L211" s="196">
        <f>_xll.GetPrice(L$9,"WeeklyAverage","Mid",$A211)</f>
        <v>361.08</v>
      </c>
      <c r="M211" s="196">
        <f>_xll.GetPrice(M$9,"WeeklyAverage","Mid",$A211)</f>
        <v>444.66</v>
      </c>
      <c r="N211" s="196">
        <f>_xll.GetPrice(N$9,"WeeklyAverage","Mid",$A211)</f>
        <v>388.85</v>
      </c>
      <c r="O211" s="59"/>
      <c r="P211" s="148">
        <f t="shared" ref="P211" si="37">D211-I211</f>
        <v>83.65</v>
      </c>
    </row>
    <row r="212" spans="1:16" s="234" customFormat="1" x14ac:dyDescent="0.35">
      <c r="A212" s="123">
        <f t="shared" si="29"/>
        <v>44596</v>
      </c>
      <c r="B212" s="59">
        <f>_xll.GetPrice($B$9,,"mid",A212)</f>
        <v>1.07</v>
      </c>
      <c r="C212" s="59">
        <f>_xll.GetPrice($C$9,,"mid",A212)</f>
        <v>176.9</v>
      </c>
      <c r="D212" s="59">
        <f>_xll.GetPrice($D$9,,"mid",A212)</f>
        <v>224.11</v>
      </c>
      <c r="E212" s="64">
        <f>_xll.GetPrice($E$9,,"mid",A212+3)</f>
        <v>2597.5</v>
      </c>
      <c r="F212" s="59"/>
      <c r="G212" s="64">
        <f>_xll.GetPrice($G$9,,"mid",A212+4)</f>
        <v>522.5</v>
      </c>
      <c r="H212" s="123"/>
      <c r="I212" s="196">
        <f>_xll.GetPrice(I$9,"WeeklyAverage","Mid",$A212)</f>
        <v>146.78</v>
      </c>
      <c r="J212" s="196">
        <f>_xll.GetPrice(J$9,"WeeklyAverage","Mid",$A212)</f>
        <v>178.3</v>
      </c>
      <c r="K212" s="196">
        <f>_xll.GetPrice(K$9,"WeeklyAverage","Mid",$A212)</f>
        <v>405.28</v>
      </c>
      <c r="L212" s="196">
        <f>_xll.GetPrice(L$9,"WeeklyAverage","Mid",$A212)</f>
        <v>360.68</v>
      </c>
      <c r="M212" s="196">
        <f>_xll.GetPrice(M$9,"WeeklyAverage","Mid",$A212)</f>
        <v>442.88</v>
      </c>
      <c r="N212" s="196">
        <f>_xll.GetPrice(N$9,"WeeklyAverage","Mid",$A212)</f>
        <v>389.19</v>
      </c>
      <c r="O212" s="59"/>
      <c r="P212" s="148">
        <f t="shared" ref="P212" si="38">D212-I212</f>
        <v>77.330000000000013</v>
      </c>
    </row>
    <row r="213" spans="1:16" s="235" customFormat="1" x14ac:dyDescent="0.35">
      <c r="A213" s="123">
        <f t="shared" si="29"/>
        <v>44603</v>
      </c>
      <c r="B213" s="59">
        <f>_xll.GetPrice($B$9,,"mid",A213)</f>
        <v>1.08</v>
      </c>
      <c r="C213" s="59">
        <f>_xll.GetPrice($C$9,,"mid",A213)</f>
        <v>184.37</v>
      </c>
      <c r="D213" s="59">
        <f>_xll.GetPrice($D$9,,"mid",A213)</f>
        <v>232.03</v>
      </c>
      <c r="E213" s="64">
        <f>_xll.GetPrice($E$9,,"mid",A213+3)</f>
        <v>2547.5</v>
      </c>
      <c r="F213" s="59"/>
      <c r="G213" s="64">
        <f>_xll.GetPrice($G$9,,"mid",A213+4)</f>
        <v>520</v>
      </c>
      <c r="H213" s="123"/>
      <c r="I213" s="196">
        <f>_xll.GetPrice(I$9,"WeeklyAverage","Mid",$A213)</f>
        <v>149.32</v>
      </c>
      <c r="J213" s="196">
        <f>_xll.GetPrice(J$9,"WeeklyAverage","Mid",$A213)</f>
        <v>180.14</v>
      </c>
      <c r="K213" s="196">
        <f>_xll.GetPrice(K$9,"WeeklyAverage","Mid",$A213)</f>
        <v>427.94</v>
      </c>
      <c r="L213" s="196">
        <f>_xll.GetPrice(L$9,"WeeklyAverage","Mid",$A213)</f>
        <v>398.56</v>
      </c>
      <c r="M213" s="196">
        <f>_xll.GetPrice(M$9,"WeeklyAverage","Mid",$A213)</f>
        <v>440.46</v>
      </c>
      <c r="N213" s="196">
        <f>_xll.GetPrice(N$9,"WeeklyAverage","Mid",$A213)</f>
        <v>387.67</v>
      </c>
      <c r="O213" s="59"/>
      <c r="P213" s="148">
        <f t="shared" ref="P213" si="39">D213-I213</f>
        <v>82.710000000000008</v>
      </c>
    </row>
    <row r="214" spans="1:16" x14ac:dyDescent="0.35">
      <c r="A214" s="123">
        <f t="shared" si="29"/>
        <v>44610</v>
      </c>
      <c r="B214" s="59">
        <f>_xll.GetPrice($B$9,,"mid",A214)</f>
        <v>1.1000000000000001</v>
      </c>
      <c r="C214" s="59">
        <f>_xll.GetPrice($C$9,,"mid",A214)</f>
        <v>170.94</v>
      </c>
      <c r="D214" s="59">
        <f>_xll.GetPrice($D$9,,"mid",A214)</f>
        <v>218.59</v>
      </c>
      <c r="E214" s="64">
        <f>_xll.GetPrice($E$9,,"mid",A214+3)</f>
        <v>2547.5</v>
      </c>
      <c r="F214" s="59"/>
      <c r="G214" s="64">
        <f>_xll.GetPrice($G$9,,"mid",A214+4)</f>
        <v>542.5</v>
      </c>
      <c r="H214" s="123"/>
      <c r="I214" s="196">
        <f>_xll.GetPrice(I$9,"WeeklyAverage","Mid",$A214)</f>
        <v>136.63</v>
      </c>
      <c r="J214" s="196">
        <f>_xll.GetPrice(J$9,"WeeklyAverage","Mid",$A214)</f>
        <v>165.7</v>
      </c>
      <c r="K214" s="196">
        <f>_xll.GetPrice(K$9,"WeeklyAverage","Mid",$A214)</f>
        <v>402.09</v>
      </c>
      <c r="L214" s="196">
        <f>_xll.GetPrice(L$9,"WeeklyAverage","Mid",$A214)</f>
        <v>369.51</v>
      </c>
      <c r="M214" s="196">
        <f>_xll.GetPrice(M$9,"WeeklyAverage","Mid",$A214)</f>
        <v>438.76</v>
      </c>
      <c r="N214" s="196">
        <f>_xll.GetPrice(N$9,"WeeklyAverage","Mid",$A214)</f>
        <v>379.67</v>
      </c>
      <c r="O214" s="59"/>
      <c r="P214" s="148">
        <f t="shared" ref="P214" si="40">D214-I214</f>
        <v>81.960000000000008</v>
      </c>
    </row>
    <row r="215" spans="1:16" x14ac:dyDescent="0.35">
      <c r="A215" s="123">
        <f t="shared" si="29"/>
        <v>44617</v>
      </c>
      <c r="B215" s="59">
        <f>_xll.GetPrice($B$9,,"mid",A215)</f>
        <v>1.1100000000000001</v>
      </c>
      <c r="C215" s="59">
        <f>_xll.GetPrice($C$9,,"mid",A215)</f>
        <v>172.18</v>
      </c>
      <c r="D215" s="59">
        <f>_xll.GetPrice($D$9,,"mid",A215)</f>
        <v>221.89</v>
      </c>
      <c r="E215" s="64">
        <f>_xll.GetPrice($E$9,,"mid",A215+3)</f>
        <v>2777.5</v>
      </c>
      <c r="F215" s="59"/>
      <c r="G215" s="64">
        <f>_xll.GetPrice($G$9,,"mid",A215+4)</f>
        <v>585</v>
      </c>
      <c r="H215" s="123"/>
      <c r="I215" s="196">
        <f>_xll.GetPrice(I$9,"WeeklyAverage","Mid",$A215)</f>
        <v>136.41999999999999</v>
      </c>
      <c r="J215" s="196">
        <f>_xll.GetPrice(J$9,"WeeklyAverage","Mid",$A215)</f>
        <v>164.82</v>
      </c>
      <c r="K215" s="196">
        <f>_xll.GetPrice(K$9,"WeeklyAverage","Mid",$A215)</f>
        <v>398.32</v>
      </c>
      <c r="L215" s="196">
        <f>_xll.GetPrice(L$9,"WeeklyAverage","Mid",$A215)</f>
        <v>351.83</v>
      </c>
      <c r="M215" s="196">
        <f>_xll.GetPrice(M$9,"WeeklyAverage","Mid",$A215)</f>
        <v>450.52</v>
      </c>
      <c r="N215" s="196">
        <f>_xll.GetPrice(N$9,"WeeklyAverage","Mid",$A215)</f>
        <v>382.67</v>
      </c>
      <c r="O215" s="59"/>
      <c r="P215" s="148">
        <f t="shared" ref="P215:P216" si="41">D215-I215</f>
        <v>85.47</v>
      </c>
    </row>
    <row r="216" spans="1:16" s="236" customFormat="1" x14ac:dyDescent="0.35">
      <c r="A216" s="123">
        <f t="shared" si="29"/>
        <v>44624</v>
      </c>
      <c r="B216" s="59">
        <f>_xll.GetPrice($B$9,,"mid",A216)</f>
        <v>1.1100000000000001</v>
      </c>
      <c r="C216" s="59">
        <f>_xll.GetPrice($C$9,,"mid",A216)</f>
        <v>188.26</v>
      </c>
      <c r="D216" s="59">
        <f>_xll.GetPrice($D$9,,"mid",A216)</f>
        <v>237.16</v>
      </c>
      <c r="E216" s="64">
        <f>_xll.GetPrice($E$9,,"mid",A216+3)</f>
        <v>2997.5</v>
      </c>
      <c r="F216" s="59"/>
      <c r="G216" s="64">
        <f>_xll.GetPrice($G$9,,"mid",A216+4)</f>
        <v>645</v>
      </c>
      <c r="H216" s="123"/>
      <c r="I216" s="196">
        <f>_xll.GetPrice(I$9,"WeeklyAverage","Mid",$A216)</f>
        <v>146.69999999999999</v>
      </c>
      <c r="J216" s="196">
        <f>_xll.GetPrice(J$9,"WeeklyAverage","Mid",$A216)</f>
        <v>176.34</v>
      </c>
      <c r="K216" s="196">
        <f>_xll.GetPrice(K$9,"WeeklyAverage","Mid",$A216)</f>
        <v>406.71</v>
      </c>
      <c r="L216" s="196">
        <f>_xll.GetPrice(L$9,"WeeklyAverage","Mid",$A216)</f>
        <v>358.97</v>
      </c>
      <c r="M216" s="196">
        <f>_xll.GetPrice(M$9,"WeeklyAverage","Mid",$A216)</f>
        <v>484.93</v>
      </c>
      <c r="N216" s="196">
        <f>_xll.GetPrice(N$9,"WeeklyAverage","Mid",$A216)</f>
        <v>416.19</v>
      </c>
      <c r="O216" s="59"/>
      <c r="P216" s="148">
        <f t="shared" si="41"/>
        <v>90.460000000000008</v>
      </c>
    </row>
    <row r="217" spans="1:16" s="237" customFormat="1" ht="15.75" customHeight="1" x14ac:dyDescent="0.35">
      <c r="A217" s="123">
        <f t="shared" si="29"/>
        <v>44631</v>
      </c>
      <c r="B217" s="59">
        <f>_xll.GetPrice($B$9,,"mid",A217)</f>
        <v>1.1499999999999999</v>
      </c>
      <c r="C217" s="59">
        <f>_xll.GetPrice($C$9,,"mid",A217)</f>
        <v>203.79</v>
      </c>
      <c r="D217" s="59">
        <f>_xll.GetPrice($D$9,,"mid",A217)</f>
        <v>252.39</v>
      </c>
      <c r="E217" s="64">
        <f>_xll.GetPrice($E$9,,"mid",A217+3)</f>
        <v>3220</v>
      </c>
      <c r="F217" s="59"/>
      <c r="G217" s="64">
        <f>_xll.GetPrice($G$9,,"mid",A217+4)</f>
        <v>705</v>
      </c>
      <c r="H217" s="123"/>
      <c r="I217" s="196">
        <f>_xll.GetPrice(I$9,"WeeklyAverage","Mid",$A217)</f>
        <v>158.85</v>
      </c>
      <c r="J217" s="196">
        <f>_xll.GetPrice(J$9,"WeeklyAverage","Mid",$A217)</f>
        <v>188.74</v>
      </c>
      <c r="K217" s="196">
        <f>_xll.GetPrice(K$9,"WeeklyAverage","Mid",$A217)</f>
        <v>428.16</v>
      </c>
      <c r="L217" s="196">
        <f>_xll.GetPrice(L$9,"WeeklyAverage","Mid",$A217)</f>
        <v>378.9</v>
      </c>
      <c r="M217" s="196">
        <f>_xll.GetPrice(M$9,"WeeklyAverage","Mid",$A217)</f>
        <v>641.22</v>
      </c>
      <c r="N217" s="196">
        <f>_xll.GetPrice(N$9,"WeeklyAverage","Mid",$A217)</f>
        <v>578.51</v>
      </c>
      <c r="O217" s="59"/>
      <c r="P217" s="148">
        <f t="shared" ref="P217" si="42">D217-I217</f>
        <v>93.539999999999992</v>
      </c>
    </row>
    <row r="218" spans="1:16" x14ac:dyDescent="0.35">
      <c r="A218" s="123">
        <f t="shared" si="29"/>
        <v>44638</v>
      </c>
      <c r="B218" s="59">
        <f>_xll.GetPrice($B$9,,"mid",A218)</f>
        <v>1.17</v>
      </c>
      <c r="C218" s="59">
        <f>_xll.GetPrice($C$9,,"mid",A218)</f>
        <v>187.53</v>
      </c>
      <c r="D218" s="59">
        <f>_xll.GetPrice($D$9,,"mid",A218)</f>
        <v>232.8</v>
      </c>
      <c r="E218" s="64">
        <f>_xll.GetPrice($E$9,,"mid",A218+3)</f>
        <v>3510</v>
      </c>
      <c r="F218" s="59"/>
      <c r="G218" s="64">
        <f>_xll.GetPrice($G$9,,"mid",A218+4)</f>
        <v>630</v>
      </c>
      <c r="H218" s="123"/>
      <c r="I218" s="196">
        <f>_xll.GetPrice(I$9,"WeeklyAverage","Mid",$A218)</f>
        <v>144.05000000000001</v>
      </c>
      <c r="J218" s="196">
        <f>_xll.GetPrice(J$9,"WeeklyAverage","Mid",$A218)</f>
        <v>173.26</v>
      </c>
      <c r="K218" s="196">
        <f>_xll.GetPrice(K$9,"WeeklyAverage","Mid",$A218)</f>
        <v>444.51</v>
      </c>
      <c r="L218" s="196">
        <f>_xll.GetPrice(L$9,"WeeklyAverage","Mid",$A218)</f>
        <v>392.83</v>
      </c>
      <c r="M218" s="196">
        <f>_xll.GetPrice(M$9,"WeeklyAverage","Mid",$A218)</f>
        <v>671.52</v>
      </c>
      <c r="N218" s="196">
        <f>_xll.GetPrice(N$9,"WeeklyAverage","Mid",$A218)</f>
        <v>615.28</v>
      </c>
      <c r="O218" s="59"/>
      <c r="P218" s="148">
        <f t="shared" ref="P218" si="43">D218-I218</f>
        <v>88.75</v>
      </c>
    </row>
    <row r="219" spans="1:16" s="238" customFormat="1" x14ac:dyDescent="0.35">
      <c r="A219" s="123">
        <f t="shared" si="29"/>
        <v>44645</v>
      </c>
      <c r="B219" s="59">
        <f>_xll.GetPrice($B$9,,"mid",A219)</f>
        <v>1.18</v>
      </c>
      <c r="C219" s="59">
        <f>_xll.GetPrice($C$9,,"mid",A219)</f>
        <v>187.64</v>
      </c>
      <c r="D219" s="59">
        <f>_xll.GetPrice($D$9,,"mid",A219)</f>
        <v>233.03</v>
      </c>
      <c r="E219" s="64">
        <f>_xll.GetPrice($E$9,,"mid",A219+3)</f>
        <v>3360</v>
      </c>
      <c r="F219" s="59"/>
      <c r="G219" s="64">
        <f>_xll.GetPrice($G$9,,"mid",A219+4)</f>
        <v>650</v>
      </c>
      <c r="H219" s="123"/>
      <c r="I219" s="196">
        <f>_xll.GetPrice(I$9,"WeeklyAverage","Mid",$A219)</f>
        <v>146.58000000000001</v>
      </c>
      <c r="J219" s="196">
        <f>_xll.GetPrice(J$9,"WeeklyAverage","Mid",$A219)</f>
        <v>173.88</v>
      </c>
      <c r="K219" s="196">
        <f>_xll.GetPrice(K$9,"WeeklyAverage","Mid",$A219)</f>
        <v>443.04</v>
      </c>
      <c r="L219" s="196">
        <f>_xll.GetPrice(L$9,"WeeklyAverage","Mid",$A219)</f>
        <v>395.78</v>
      </c>
      <c r="M219" s="196">
        <f>_xll.GetPrice(M$9,"WeeklyAverage","Mid",$A219)</f>
        <v>590.70000000000005</v>
      </c>
      <c r="N219" s="196">
        <f>_xll.GetPrice(N$9,"WeeklyAverage","Mid",$A219)</f>
        <v>540.24</v>
      </c>
      <c r="O219" s="59"/>
      <c r="P219" s="148">
        <f t="shared" ref="P219:P220" si="44">D219-I219</f>
        <v>86.449999999999989</v>
      </c>
    </row>
    <row r="220" spans="1:16" s="239" customFormat="1" x14ac:dyDescent="0.35">
      <c r="A220" s="123">
        <f t="shared" si="29"/>
        <v>44652</v>
      </c>
      <c r="B220" s="59">
        <f>_xll.GetPrice($B$9,,"mid",A220)</f>
        <v>1.2</v>
      </c>
      <c r="C220" s="59">
        <f>_xll.GetPrice($C$9,,"mid",A220)</f>
        <v>192.27</v>
      </c>
      <c r="D220" s="59">
        <f>_xll.GetPrice($D$9,,"mid",A220)</f>
        <v>237.75</v>
      </c>
      <c r="E220" s="64">
        <f>_xll.GetPrice($E$9,,"mid",A220+3)</f>
        <v>3392.5</v>
      </c>
      <c r="F220" s="59"/>
      <c r="G220" s="64">
        <f>_xll.GetPrice($G$9,,"mid",A220+4)</f>
        <v>650</v>
      </c>
      <c r="H220" s="123"/>
      <c r="I220" s="196">
        <f>_xll.GetPrice(I$9,"WeeklyAverage","Mid",$A220)</f>
        <v>156.05000000000001</v>
      </c>
      <c r="J220" s="196">
        <f>_xll.GetPrice(J$9,"WeeklyAverage","Mid",$A220)</f>
        <v>181.6</v>
      </c>
      <c r="K220" s="196">
        <f>_xll.GetPrice(K$9,"WeeklyAverage","Mid",$A220)</f>
        <v>443.88</v>
      </c>
      <c r="L220" s="196">
        <f>_xll.GetPrice(L$9,"WeeklyAverage","Mid",$A220)</f>
        <v>396.6</v>
      </c>
      <c r="M220" s="196">
        <f>_xll.GetPrice(M$9,"WeeklyAverage","Mid",$A220)</f>
        <v>522.87</v>
      </c>
      <c r="N220" s="196">
        <f>_xll.GetPrice(N$9,"WeeklyAverage","Mid",$A220)</f>
        <v>487.72</v>
      </c>
      <c r="O220" s="59"/>
      <c r="P220" s="148">
        <f t="shared" si="44"/>
        <v>81.699999999999989</v>
      </c>
    </row>
    <row r="221" spans="1:16" s="240" customFormat="1" x14ac:dyDescent="0.35">
      <c r="A221" s="123">
        <f t="shared" si="29"/>
        <v>44659</v>
      </c>
      <c r="B221" s="59">
        <f>_xll.GetPrice($B$9,,"mid",A221)</f>
        <v>1.2</v>
      </c>
      <c r="C221" s="59">
        <f>_xll.GetPrice($C$9,,"mid",A221)</f>
        <v>195</v>
      </c>
      <c r="D221" s="59">
        <f>_xll.GetPrice($D$9,,"mid",A221)</f>
        <v>240.36</v>
      </c>
      <c r="E221" s="64">
        <f>_xll.GetPrice($E$9,,"mid",A221+3)</f>
        <v>3492.5</v>
      </c>
      <c r="F221" s="59"/>
      <c r="G221" s="64">
        <f>_xll.GetPrice($G$9,,"mid",A221+4)</f>
        <v>645</v>
      </c>
      <c r="H221" s="123"/>
      <c r="I221" s="196">
        <f>_xll.GetPrice(I$9,"WeeklyAverage","Mid",$A221)</f>
        <v>158.22</v>
      </c>
      <c r="J221" s="196">
        <f>_xll.GetPrice(J$9,"WeeklyAverage","Mid",$A221)</f>
        <v>183.22</v>
      </c>
      <c r="K221" s="196">
        <f>_xll.GetPrice(K$9,"WeeklyAverage","Mid",$A221)</f>
        <v>468.55</v>
      </c>
      <c r="L221" s="196">
        <f>_xll.GetPrice(L$9,"WeeklyAverage","Mid",$A221)</f>
        <v>428.42</v>
      </c>
      <c r="M221" s="196">
        <f>_xll.GetPrice(M$9,"WeeklyAverage","Mid",$A221)</f>
        <v>416.97</v>
      </c>
      <c r="N221" s="196">
        <f>_xll.GetPrice(N$9,"WeeklyAverage","Mid",$A221)</f>
        <v>379.17</v>
      </c>
      <c r="O221" s="59"/>
      <c r="P221" s="148">
        <f t="shared" ref="P221:P222" si="45">D221-I221</f>
        <v>82.140000000000015</v>
      </c>
    </row>
    <row r="222" spans="1:16" s="241" customFormat="1" x14ac:dyDescent="0.35">
      <c r="A222" s="123">
        <f t="shared" si="29"/>
        <v>44666</v>
      </c>
      <c r="B222" s="59">
        <f>_xll.GetPrice($B$9,,"mid",A222)</f>
        <v>1.2</v>
      </c>
      <c r="C222" s="59">
        <f>_xll.GetPrice($C$9,,"mid",A222)</f>
        <v>188.14</v>
      </c>
      <c r="D222" s="59">
        <f>_xll.GetPrice($D$9,,"mid",A222)</f>
        <v>232.89</v>
      </c>
      <c r="E222" s="64">
        <f>_xll.GetPrice($E$9,,"mid",A222+3)</f>
        <v>3492.5</v>
      </c>
      <c r="F222" s="59"/>
      <c r="G222" s="64">
        <f>_xll.GetPrice($G$9,,"mid",A222+4)</f>
        <v>667.5</v>
      </c>
      <c r="H222" s="123"/>
      <c r="I222" s="196">
        <f>_xll.GetPrice(I$9,"WeeklyAverage","Mid",$A222)</f>
        <v>152.06</v>
      </c>
      <c r="J222" s="196">
        <f>_xll.GetPrice(J$9,"WeeklyAverage","Mid",$A222)</f>
        <v>175.98</v>
      </c>
      <c r="K222" s="196">
        <f>_xll.GetPrice(K$9,"WeeklyAverage","Mid",$A222)</f>
        <v>502.82</v>
      </c>
      <c r="L222" s="196">
        <f>_xll.GetPrice(L$9,"WeeklyAverage","Mid",$A222)</f>
        <v>469.83</v>
      </c>
      <c r="M222" s="196">
        <f>_xll.GetPrice(M$9,"WeeklyAverage","Mid",$A222)</f>
        <v>489.46</v>
      </c>
      <c r="N222" s="196">
        <f>_xll.GetPrice(N$9,"WeeklyAverage","Mid",$A222)</f>
        <v>435.2</v>
      </c>
      <c r="O222" s="59"/>
      <c r="P222" s="148">
        <f t="shared" si="45"/>
        <v>80.829999999999984</v>
      </c>
    </row>
    <row r="223" spans="1:16" s="242" customFormat="1" x14ac:dyDescent="0.35">
      <c r="A223" s="123">
        <f t="shared" si="29"/>
        <v>44673</v>
      </c>
      <c r="B223" s="59">
        <f>_xll.GetPrice($B$9,,"mid",A223)</f>
        <v>1.21</v>
      </c>
      <c r="C223" s="59">
        <f>_xll.GetPrice($C$9,,"mid",A223)</f>
        <v>186.23</v>
      </c>
      <c r="D223" s="59">
        <f>_xll.GetPrice($D$9,,"mid",A223)</f>
        <v>231.44</v>
      </c>
      <c r="E223" s="64">
        <f>_xll.GetPrice($E$9,,"mid",A223+3)</f>
        <v>3492.5</v>
      </c>
      <c r="F223" s="59"/>
      <c r="G223" s="64">
        <f>_xll.GetPrice($G$9,,"mid",A223+4)</f>
        <v>655</v>
      </c>
      <c r="H223" s="123"/>
      <c r="I223" s="196">
        <f>_xll.GetPrice(I$9,"WeeklyAverage","Mid",$A223)</f>
        <v>150.46</v>
      </c>
      <c r="J223" s="196">
        <f>_xll.GetPrice(J$9,"WeeklyAverage","Mid",$A223)</f>
        <v>176.64</v>
      </c>
      <c r="K223" s="196">
        <f>_xll.GetPrice(K$9,"WeeklyAverage","Mid",$A223)</f>
        <v>531.03</v>
      </c>
      <c r="L223" s="196">
        <f>_xll.GetPrice(L$9,"WeeklyAverage","Mid",$A223)</f>
        <v>482.97</v>
      </c>
      <c r="M223" s="196">
        <f>_xll.GetPrice(M$9,"WeeklyAverage","Mid",$A223)</f>
        <v>501.28</v>
      </c>
      <c r="N223" s="196">
        <f>_xll.GetPrice(N$9,"WeeklyAverage","Mid",$A223)</f>
        <v>453.26</v>
      </c>
      <c r="O223" s="59"/>
      <c r="P223" s="148">
        <f t="shared" ref="P223" si="46">D223-I223</f>
        <v>80.97999999999999</v>
      </c>
    </row>
    <row r="224" spans="1:16" s="243" customFormat="1" x14ac:dyDescent="0.35">
      <c r="A224" s="123">
        <f t="shared" si="29"/>
        <v>44680</v>
      </c>
      <c r="B224" s="59">
        <f>_xll.GetPrice($B$9,,"mid",A224)</f>
        <v>1.23</v>
      </c>
      <c r="C224" s="59">
        <f>_xll.GetPrice($C$9,,"mid",A224)</f>
        <v>174.56</v>
      </c>
      <c r="D224" s="59">
        <f>_xll.GetPrice($D$9,,"mid",A224)</f>
        <v>216.76</v>
      </c>
      <c r="E224" s="64">
        <f>_xll.GetPrice($E$9,,"mid",A224+3)</f>
        <v>3565</v>
      </c>
      <c r="F224" s="59"/>
      <c r="G224" s="64">
        <f>_xll.GetPrice($G$9,,"mid",A224+4)</f>
        <v>655</v>
      </c>
      <c r="H224" s="123"/>
      <c r="I224" s="196">
        <f>_xll.GetPrice(I$9,"WeeklyAverage","Mid",$A224)</f>
        <v>140.69</v>
      </c>
      <c r="J224" s="196">
        <f>_xll.GetPrice(J$9,"WeeklyAverage","Mid",$A224)</f>
        <v>165.76</v>
      </c>
      <c r="K224" s="196">
        <f>_xll.GetPrice(K$9,"WeeklyAverage","Mid",$A224)</f>
        <v>521.63</v>
      </c>
      <c r="L224" s="196">
        <f>_xll.GetPrice(L$9,"WeeklyAverage","Mid",$A224)</f>
        <v>472.14</v>
      </c>
      <c r="M224" s="196">
        <f>_xll.GetPrice(M$9,"WeeklyAverage","Mid",$A224)</f>
        <v>505.31</v>
      </c>
      <c r="N224" s="196">
        <f>_xll.GetPrice(N$9,"WeeklyAverage","Mid",$A224)</f>
        <v>457.86</v>
      </c>
      <c r="O224" s="59"/>
      <c r="P224" s="148">
        <f t="shared" ref="P224" si="47">D224-I224</f>
        <v>76.069999999999993</v>
      </c>
    </row>
    <row r="225" spans="1:16" s="244" customFormat="1" x14ac:dyDescent="0.35">
      <c r="A225" s="123">
        <f t="shared" si="29"/>
        <v>44687</v>
      </c>
      <c r="B225" s="59">
        <f>_xll.GetPrice($B$9,,"mid",A225)</f>
        <v>1.23</v>
      </c>
      <c r="C225" s="59">
        <f>_xll.GetPrice($C$9,,"mid",A225)</f>
        <v>175.9</v>
      </c>
      <c r="D225" s="59">
        <f>_xll.GetPrice($D$9,,"mid",A225)</f>
        <v>217.86</v>
      </c>
      <c r="E225" s="64">
        <f>_xll.GetPrice($E$9,,"mid",A225+3)</f>
        <v>3485</v>
      </c>
      <c r="F225" s="59"/>
      <c r="G225" s="64">
        <f>_xll.GetPrice($G$9,,"mid",A225+4)</f>
        <v>585</v>
      </c>
      <c r="H225" s="123"/>
      <c r="I225" s="196">
        <f>_xll.GetPrice(I$9,"WeeklyAverage","Mid",$A225)</f>
        <v>142.15</v>
      </c>
      <c r="J225" s="196">
        <f>_xll.GetPrice(J$9,"WeeklyAverage","Mid",$A225)</f>
        <v>167.33</v>
      </c>
      <c r="K225" s="196">
        <f>_xll.GetPrice(K$9,"WeeklyAverage","Mid",$A225)</f>
        <v>513.29999999999995</v>
      </c>
      <c r="L225" s="196">
        <f>_xll.GetPrice(L$9,"WeeklyAverage","Mid",$A225)</f>
        <v>471.98</v>
      </c>
      <c r="M225" s="196">
        <f>_xll.GetPrice(M$9,"WeeklyAverage","Mid",$A225)</f>
        <v>512.82000000000005</v>
      </c>
      <c r="N225" s="196">
        <f>_xll.GetPrice(N$9,"WeeklyAverage","Mid",$A225)</f>
        <v>478.55</v>
      </c>
      <c r="O225" s="59"/>
      <c r="P225" s="148">
        <f t="shared" ref="P225" si="48">D225-I225</f>
        <v>75.710000000000008</v>
      </c>
    </row>
    <row r="226" spans="1:16" s="245" customFormat="1" x14ac:dyDescent="0.35">
      <c r="A226" s="123">
        <f t="shared" si="29"/>
        <v>44694</v>
      </c>
      <c r="B226" s="59">
        <f>_xll.GetPrice($B$9,,"mid",A226)</f>
        <v>1.23</v>
      </c>
      <c r="C226" s="59">
        <f>_xll.GetPrice($C$9,,"mid",A226)</f>
        <v>159.4</v>
      </c>
      <c r="D226" s="59">
        <f>_xll.GetPrice($D$9,,"mid",A226)</f>
        <v>196.2</v>
      </c>
      <c r="E226" s="64">
        <f>_xll.GetPrice($E$9,,"mid",A226+3)</f>
        <v>3225</v>
      </c>
      <c r="F226" s="59"/>
      <c r="G226" s="64">
        <f>_xll.GetPrice($G$9,,"mid",A226+4)</f>
        <v>565</v>
      </c>
      <c r="H226" s="123"/>
      <c r="I226" s="196">
        <f>_xll.GetPrice(I$9,"WeeklyAverage","Mid",$A226)</f>
        <v>129.03</v>
      </c>
      <c r="J226" s="196">
        <f>_xll.GetPrice(J$9,"WeeklyAverage","Mid",$A226)</f>
        <v>153.84</v>
      </c>
      <c r="K226" s="196">
        <f>_xll.GetPrice(K$9,"WeeklyAverage","Mid",$A226)</f>
        <v>492.05</v>
      </c>
      <c r="L226" s="196">
        <f>_xll.GetPrice(L$9,"WeeklyAverage","Mid",$A226)</f>
        <v>454.8</v>
      </c>
      <c r="M226" s="196">
        <f>_xll.GetPrice(M$9,"WeeklyAverage","Mid",$A226)</f>
        <v>510.38</v>
      </c>
      <c r="N226" s="196">
        <f>_xll.GetPrice(N$9,"WeeklyAverage","Mid",$A226)</f>
        <v>474.21</v>
      </c>
      <c r="O226" s="59"/>
      <c r="P226" s="148">
        <f t="shared" ref="P226" si="49">D226-I226</f>
        <v>67.169999999999987</v>
      </c>
    </row>
    <row r="227" spans="1:16" s="246" customFormat="1" x14ac:dyDescent="0.35">
      <c r="A227" s="123">
        <f t="shared" si="29"/>
        <v>44701</v>
      </c>
      <c r="B227" s="59">
        <f>_xll.GetPrice($B$9,,"mid",A227)</f>
        <v>1.23</v>
      </c>
      <c r="C227" s="59">
        <f>_xll.GetPrice($C$9,,"mid",A227)</f>
        <v>160.68</v>
      </c>
      <c r="D227" s="59">
        <f>_xll.GetPrice($D$9,,"mid",A227)</f>
        <v>192.28</v>
      </c>
      <c r="E227" s="64">
        <f>_xll.GetPrice($E$9,,"mid",A227+3)</f>
        <v>3115</v>
      </c>
      <c r="F227" s="59"/>
      <c r="G227" s="64">
        <f>_xll.GetPrice($G$9,,"mid",A227+4)</f>
        <v>525</v>
      </c>
      <c r="H227" s="123"/>
      <c r="I227" s="196">
        <f>_xll.GetPrice(I$9,"WeeklyAverage","Mid",$A227)</f>
        <v>129.57</v>
      </c>
      <c r="J227" s="196">
        <f>_xll.GetPrice(J$9,"WeeklyAverage","Mid",$A227)</f>
        <v>154.19999999999999</v>
      </c>
      <c r="K227" s="196">
        <f>_xll.GetPrice(K$9,"WeeklyAverage","Mid",$A227)</f>
        <v>457.5</v>
      </c>
      <c r="L227" s="196">
        <f>_xll.GetPrice(L$9,"WeeklyAverage","Mid",$A227)</f>
        <v>416.8</v>
      </c>
      <c r="M227" s="196">
        <f>_xll.GetPrice(M$9,"WeeklyAverage","Mid",$A227)</f>
        <v>523.83000000000004</v>
      </c>
      <c r="N227" s="196">
        <f>_xll.GetPrice(N$9,"WeeklyAverage","Mid",$A227)</f>
        <v>478.97</v>
      </c>
      <c r="O227" s="59"/>
      <c r="P227" s="148">
        <f t="shared" ref="P227:P228" si="50">D227-I227</f>
        <v>62.710000000000008</v>
      </c>
    </row>
    <row r="228" spans="1:16" s="247" customFormat="1" x14ac:dyDescent="0.35">
      <c r="A228" s="123">
        <f t="shared" si="29"/>
        <v>44708</v>
      </c>
      <c r="B228" s="59">
        <f>_xll.GetPrice($B$9,,"mid",A228)</f>
        <v>1.23</v>
      </c>
      <c r="C228" s="59">
        <f>_xll.GetPrice($C$9,,"mid",A228)</f>
        <v>163.66999999999999</v>
      </c>
      <c r="D228" s="59">
        <f>_xll.GetPrice($D$9,,"mid",A228)</f>
        <v>192.51</v>
      </c>
      <c r="E228" s="64">
        <f>_xll.GetPrice($E$9,,"mid",A228+3)</f>
        <v>3090</v>
      </c>
      <c r="F228" s="59"/>
      <c r="G228" s="64">
        <f>_xll.GetPrice($G$9,,"mid",A228+4)</f>
        <v>510</v>
      </c>
      <c r="H228" s="123"/>
      <c r="I228" s="196">
        <f>_xll.GetPrice(I$9,"WeeklyAverage","Mid",$A228)</f>
        <v>132.97999999999999</v>
      </c>
      <c r="J228" s="196">
        <f>_xll.GetPrice(J$9,"WeeklyAverage","Mid",$A228)</f>
        <v>158.08000000000001</v>
      </c>
      <c r="K228" s="196">
        <f>_xll.GetPrice(K$9,"WeeklyAverage","Mid",$A228)</f>
        <v>435.74</v>
      </c>
      <c r="L228" s="196">
        <f>_xll.GetPrice(L$9,"WeeklyAverage","Mid",$A228)</f>
        <v>396.45</v>
      </c>
      <c r="M228" s="196">
        <f>_xll.GetPrice(M$9,"WeeklyAverage","Mid",$A228)</f>
        <v>489.22</v>
      </c>
      <c r="N228" s="196">
        <f>_xll.GetPrice(N$9,"WeeklyAverage","Mid",$A228)</f>
        <v>458.41</v>
      </c>
      <c r="O228" s="59"/>
      <c r="P228" s="148">
        <f t="shared" si="50"/>
        <v>59.53</v>
      </c>
    </row>
    <row r="229" spans="1:16" s="248" customFormat="1" x14ac:dyDescent="0.35">
      <c r="A229" s="123">
        <f t="shared" si="29"/>
        <v>44715</v>
      </c>
      <c r="B229" s="59">
        <f>_xll.GetPrice($B$9,,"mid",A229)</f>
        <v>1.23</v>
      </c>
      <c r="C229" s="59">
        <f>_xll.GetPrice($C$9,,"mid",A229)</f>
        <v>168.14</v>
      </c>
      <c r="D229" s="59">
        <f>_xll.GetPrice($D$9,,"mid",A229)</f>
        <v>195.32</v>
      </c>
      <c r="E229" s="64">
        <f>_xll.GetPrice($E$9,,"mid",A229+3)</f>
        <v>2990</v>
      </c>
      <c r="F229" s="59"/>
      <c r="G229" s="64">
        <f>_xll.GetPrice($G$9,,"mid",A229+4)</f>
        <v>545</v>
      </c>
      <c r="H229" s="123"/>
      <c r="I229" s="196">
        <f>_xll.GetPrice(I$9,"WeeklyAverage","Mid",$A229)</f>
        <v>138.19</v>
      </c>
      <c r="J229" s="196">
        <f>_xll.GetPrice(J$9,"WeeklyAverage","Mid",$A229)</f>
        <v>163.22</v>
      </c>
      <c r="K229" s="196">
        <f>_xll.GetPrice(K$9,"WeeklyAverage","Mid",$A229)</f>
        <v>414.47</v>
      </c>
      <c r="L229" s="196">
        <f>_xll.GetPrice(L$9,"WeeklyAverage","Mid",$A229)</f>
        <v>382.18</v>
      </c>
      <c r="M229" s="196">
        <f>_xll.GetPrice(M$9,"WeeklyAverage","Mid",$A229)</f>
        <v>436.53</v>
      </c>
      <c r="N229" s="196">
        <f>_xll.GetPrice(N$9,"WeeklyAverage","Mid",$A229)</f>
        <v>402.08</v>
      </c>
      <c r="O229" s="59"/>
      <c r="P229" s="148">
        <f t="shared" ref="P229" si="51">D229-I229</f>
        <v>57.129999999999995</v>
      </c>
    </row>
    <row r="230" spans="1:16" s="249" customFormat="1" x14ac:dyDescent="0.35">
      <c r="A230" s="123">
        <f t="shared" si="29"/>
        <v>44722</v>
      </c>
      <c r="B230" s="59">
        <f>_xll.GetPrice($B$9,,"mid",A230)</f>
        <v>1.23</v>
      </c>
      <c r="C230" s="59">
        <f>_xll.GetPrice($C$9,,"mid",A230)</f>
        <v>173.77</v>
      </c>
      <c r="D230" s="59">
        <f>_xll.GetPrice($D$9,,"mid",A230)</f>
        <v>197.01</v>
      </c>
      <c r="E230" s="64">
        <f>_xll.GetPrice($E$9,,"mid",A230+3)</f>
        <v>3095</v>
      </c>
      <c r="F230" s="59"/>
      <c r="G230" s="64">
        <f>_xll.GetPrice($G$9,,"mid",A230+4)</f>
        <v>550</v>
      </c>
      <c r="H230" s="123"/>
      <c r="I230" s="196">
        <f>_xll.GetPrice(I$9,"WeeklyAverage","Mid",$A230)</f>
        <v>144.37</v>
      </c>
      <c r="J230" s="196">
        <f>_xll.GetPrice(J$9,"WeeklyAverage","Mid",$A230)</f>
        <v>167</v>
      </c>
      <c r="K230" s="196">
        <f>_xll.GetPrice(K$9,"WeeklyAverage","Mid",$A230)</f>
        <v>420.02</v>
      </c>
      <c r="L230" s="196">
        <f>_xll.GetPrice(L$9,"WeeklyAverage","Mid",$A230)</f>
        <v>391.58</v>
      </c>
      <c r="M230" s="196">
        <f>_xll.GetPrice(M$9,"WeeklyAverage","Mid",$A230)</f>
        <v>388.35</v>
      </c>
      <c r="N230" s="196">
        <f>_xll.GetPrice(N$9,"WeeklyAverage","Mid",$A230)</f>
        <v>358.46</v>
      </c>
      <c r="O230" s="59"/>
      <c r="P230" s="148">
        <f t="shared" ref="P230" si="52">D230-I230</f>
        <v>52.639999999999986</v>
      </c>
    </row>
    <row r="231" spans="1:16" s="250" customFormat="1" x14ac:dyDescent="0.35">
      <c r="A231" s="123">
        <f t="shared" si="29"/>
        <v>44729</v>
      </c>
      <c r="B231" s="59">
        <f>_xll.GetPrice($B$9,,"mid",A231)</f>
        <v>1.2</v>
      </c>
      <c r="C231" s="59">
        <f>_xll.GetPrice($C$9,,"mid",A231)</f>
        <v>159.22999999999999</v>
      </c>
      <c r="D231" s="59">
        <f>_xll.GetPrice($D$9,,"mid",A231)</f>
        <v>183.56</v>
      </c>
      <c r="E231" s="64">
        <f>_xll.GetPrice($E$9,,"mid",A231+3)</f>
        <v>3105</v>
      </c>
      <c r="F231" s="59"/>
      <c r="G231" s="64">
        <f>_xll.GetPrice($G$9,,"mid",A231+4)</f>
        <v>510</v>
      </c>
      <c r="H231" s="123"/>
      <c r="I231" s="196">
        <f>_xll.GetPrice(I$9,"WeeklyAverage","Mid",$A231)</f>
        <v>130.29</v>
      </c>
      <c r="J231" s="196">
        <f>_xll.GetPrice(J$9,"WeeklyAverage","Mid",$A231)</f>
        <v>151.38</v>
      </c>
      <c r="K231" s="196">
        <f>_xll.GetPrice(K$9,"WeeklyAverage","Mid",$A231)</f>
        <v>433.23</v>
      </c>
      <c r="L231" s="196">
        <f>_xll.GetPrice(L$9,"WeeklyAverage","Mid",$A231)</f>
        <v>400.69</v>
      </c>
      <c r="M231" s="196">
        <f>_xll.GetPrice(M$9,"WeeklyAverage","Mid",$A231)</f>
        <v>370.77</v>
      </c>
      <c r="N231" s="196">
        <f>_xll.GetPrice(N$9,"WeeklyAverage","Mid",$A231)</f>
        <v>332.15</v>
      </c>
      <c r="O231" s="59"/>
      <c r="P231" s="148">
        <f t="shared" ref="P231" si="53">D231-I231</f>
        <v>53.27000000000001</v>
      </c>
    </row>
    <row r="232" spans="1:16" s="251" customFormat="1" x14ac:dyDescent="0.35">
      <c r="A232" s="123">
        <f t="shared" si="29"/>
        <v>44736</v>
      </c>
      <c r="B232" s="59">
        <f>_xll.GetPrice($B$9,,"mid",A232)</f>
        <v>1.18</v>
      </c>
      <c r="C232" s="59">
        <f>_xll.GetPrice($C$9,,"mid",A232)</f>
        <v>139.72999999999999</v>
      </c>
      <c r="D232" s="59">
        <f>_xll.GetPrice($D$9,,"mid",A232)</f>
        <v>162.91999999999999</v>
      </c>
      <c r="E232" s="64">
        <f>_xll.GetPrice($E$9,,"mid",A232+3)</f>
        <v>2955</v>
      </c>
      <c r="F232" s="59"/>
      <c r="G232" s="64">
        <f>_xll.GetPrice($G$9,,"mid",A232+4)</f>
        <v>490</v>
      </c>
      <c r="H232" s="123"/>
      <c r="I232" s="196">
        <f>_xll.GetPrice(I$9,"WeeklyAverage","Mid",$A232)</f>
        <v>113.56</v>
      </c>
      <c r="J232" s="196">
        <f>_xll.GetPrice(J$9,"WeeklyAverage","Mid",$A232)</f>
        <v>130.9</v>
      </c>
      <c r="K232" s="196">
        <f>_xll.GetPrice(K$9,"WeeklyAverage","Mid",$A232)</f>
        <v>415.94</v>
      </c>
      <c r="L232" s="196">
        <f>_xll.GetPrice(L$9,"WeeklyAverage","Mid",$A232)</f>
        <v>378.03</v>
      </c>
      <c r="M232" s="196">
        <f>_xll.GetPrice(M$9,"WeeklyAverage","Mid",$A232)</f>
        <v>361.29</v>
      </c>
      <c r="N232" s="196">
        <f>_xll.GetPrice(N$9,"WeeklyAverage","Mid",$A232)</f>
        <v>325.14999999999998</v>
      </c>
      <c r="O232" s="59"/>
      <c r="P232" s="148">
        <f t="shared" ref="P232:P233" si="54">D232-I232</f>
        <v>49.359999999999985</v>
      </c>
    </row>
    <row r="233" spans="1:16" s="252" customFormat="1" x14ac:dyDescent="0.35">
      <c r="A233" s="123">
        <f t="shared" si="29"/>
        <v>44743</v>
      </c>
      <c r="B233" s="59">
        <f>_xll.GetPrice($B$9,,"mid",A233)</f>
        <v>1.1399999999999999</v>
      </c>
      <c r="C233" s="59">
        <f>_xll.GetPrice($C$9,,"mid",A233)</f>
        <v>146.36000000000001</v>
      </c>
      <c r="D233" s="59">
        <f>_xll.GetPrice($D$9,,"mid",A233)</f>
        <v>167.14</v>
      </c>
      <c r="E233" s="64">
        <f>_xll.GetPrice($E$9,,"mid",A233+3)</f>
        <v>2835</v>
      </c>
      <c r="F233" s="59"/>
      <c r="G233" s="64">
        <f>_xll.GetPrice($G$9,,"mid",A233+4)</f>
        <v>480</v>
      </c>
      <c r="H233" s="123"/>
      <c r="I233" s="196">
        <f>_xll.GetPrice(I$9,"WeeklyAverage","Mid",$A233)</f>
        <v>120.97</v>
      </c>
      <c r="J233" s="196">
        <f>_xll.GetPrice(J$9,"WeeklyAverage","Mid",$A233)</f>
        <v>136.69999999999999</v>
      </c>
      <c r="K233" s="196">
        <f>_xll.GetPrice(K$9,"WeeklyAverage","Mid",$A233)</f>
        <v>402.07</v>
      </c>
      <c r="L233" s="196">
        <f>_xll.GetPrice(L$9,"WeeklyAverage","Mid",$A233)</f>
        <v>349.37</v>
      </c>
      <c r="M233" s="196">
        <f>_xll.GetPrice(M$9,"WeeklyAverage","Mid",$A233)</f>
        <v>300.14</v>
      </c>
      <c r="N233" s="196">
        <f>_xll.GetPrice(N$9,"WeeklyAverage","Mid",$A233)</f>
        <v>280.29000000000002</v>
      </c>
      <c r="O233" s="59"/>
      <c r="P233" s="148">
        <f t="shared" si="54"/>
        <v>46.169999999999987</v>
      </c>
    </row>
    <row r="234" spans="1:16" s="253" customFormat="1" x14ac:dyDescent="0.35">
      <c r="A234" s="123">
        <f t="shared" si="29"/>
        <v>44750</v>
      </c>
      <c r="B234" s="59">
        <f>_xll.GetPrice($B$9,,"mid",A234)</f>
        <v>1.08</v>
      </c>
      <c r="C234" s="59">
        <f>_xll.GetPrice($C$9,,"mid",A234)</f>
        <v>136.96</v>
      </c>
      <c r="D234" s="59">
        <f>_xll.GetPrice($D$9,,"mid",A234)</f>
        <v>156.85</v>
      </c>
      <c r="E234" s="64">
        <f>_xll.GetPrice($E$9,,"mid",A234+3)</f>
        <v>2805</v>
      </c>
      <c r="F234" s="59"/>
      <c r="G234" s="64">
        <f>_xll.GetPrice($G$9,,"mid",A234+4)</f>
        <v>460</v>
      </c>
      <c r="H234" s="123"/>
      <c r="I234" s="196">
        <f>_xll.GetPrice(I$9,"WeeklyAverage","Mid",$A234)</f>
        <v>112.48</v>
      </c>
      <c r="J234" s="196">
        <f>_xll.GetPrice(J$9,"WeeklyAverage","Mid",$A234)</f>
        <v>126.38</v>
      </c>
      <c r="K234" s="196">
        <f>_xll.GetPrice(K$9,"WeeklyAverage","Mid",$A234)</f>
        <v>388.5</v>
      </c>
      <c r="L234" s="196">
        <f>_xll.GetPrice(L$9,"WeeklyAverage","Mid",$A234)</f>
        <v>328.46</v>
      </c>
      <c r="M234" s="196">
        <f>_xll.GetPrice(M$9,"WeeklyAverage","Mid",$A234)</f>
        <v>270.62</v>
      </c>
      <c r="N234" s="196">
        <f>_xll.GetPrice(N$9,"WeeklyAverage","Mid",$A234)</f>
        <v>242.87</v>
      </c>
      <c r="O234" s="59"/>
      <c r="P234" s="148">
        <f t="shared" ref="P234" si="55">D234-I234</f>
        <v>44.36999999999999</v>
      </c>
    </row>
    <row r="235" spans="1:16" s="254" customFormat="1" x14ac:dyDescent="0.35">
      <c r="A235" s="123">
        <f t="shared" si="29"/>
        <v>44757</v>
      </c>
      <c r="B235" s="59">
        <f>_xll.GetPrice($B$9,,"mid",A235)</f>
        <v>1.07</v>
      </c>
      <c r="C235" s="59">
        <f>_xll.GetPrice($C$9,,"mid",A235)</f>
        <v>123.12</v>
      </c>
      <c r="D235" s="59">
        <f>_xll.GetPrice($D$9,,"mid",A235)</f>
        <v>146.84</v>
      </c>
      <c r="E235" s="64">
        <f>_xll.GetPrice($E$9,,"mid",A235+3)</f>
        <v>2792.5</v>
      </c>
      <c r="F235" s="59"/>
      <c r="G235" s="64">
        <f>_xll.GetPrice($G$9,,"mid",A235+4)</f>
        <v>435</v>
      </c>
      <c r="H235" s="123"/>
      <c r="I235" s="196">
        <f>_xll.GetPrice(I$9,"WeeklyAverage","Mid",$A235)</f>
        <v>102.56</v>
      </c>
      <c r="J235" s="196">
        <f>_xll.GetPrice(J$9,"WeeklyAverage","Mid",$A235)</f>
        <v>115.4</v>
      </c>
      <c r="K235" s="196">
        <f>_xll.GetPrice(K$9,"WeeklyAverage","Mid",$A235)</f>
        <v>375.41</v>
      </c>
      <c r="L235" s="196">
        <f>_xll.GetPrice(L$9,"WeeklyAverage","Mid",$A235)</f>
        <v>300.31</v>
      </c>
      <c r="M235" s="196">
        <f>_xll.GetPrice(M$9,"WeeklyAverage","Mid",$A235)</f>
        <v>240.03</v>
      </c>
      <c r="N235" s="196">
        <f>_xll.GetPrice(N$9,"WeeklyAverage","Mid",$A235)</f>
        <v>207.09</v>
      </c>
      <c r="O235" s="59"/>
      <c r="P235" s="148">
        <f t="shared" ref="P235" si="56">D235-I235</f>
        <v>44.28</v>
      </c>
    </row>
    <row r="236" spans="1:16" s="255" customFormat="1" x14ac:dyDescent="0.35">
      <c r="A236" s="123">
        <f t="shared" si="29"/>
        <v>44764</v>
      </c>
      <c r="B236" s="59">
        <f>_xll.GetPrice($B$9,,"mid",A236)</f>
        <v>1.04</v>
      </c>
      <c r="C236" s="59">
        <f>_xll.GetPrice($C$9,,"mid",A236)</f>
        <v>115.25</v>
      </c>
      <c r="D236" s="59">
        <f>_xll.GetPrice($D$9,,"mid",A236)</f>
        <v>136.6</v>
      </c>
      <c r="E236" s="64">
        <f>_xll.GetPrice($E$9,,"mid",A236+3)</f>
        <v>2495</v>
      </c>
      <c r="F236" s="59"/>
      <c r="G236" s="64">
        <f>_xll.GetPrice($G$9,,"mid",A236+4)</f>
        <v>405</v>
      </c>
      <c r="H236" s="123"/>
      <c r="I236" s="196">
        <f>_xll.GetPrice(I$9,"WeeklyAverage","Mid",$A236)</f>
        <v>98.93</v>
      </c>
      <c r="J236" s="196">
        <f>_xll.GetPrice(J$9,"WeeklyAverage","Mid",$A236)</f>
        <v>110.72</v>
      </c>
      <c r="K236" s="196">
        <f>_xll.GetPrice(K$9,"WeeklyAverage","Mid",$A236)</f>
        <v>330.62</v>
      </c>
      <c r="L236" s="196">
        <f>_xll.GetPrice(L$9,"WeeklyAverage","Mid",$A236)</f>
        <v>270.41000000000003</v>
      </c>
      <c r="M236" s="196">
        <f>_xll.GetPrice(M$9,"WeeklyAverage","Mid",$A236)</f>
        <v>226.75</v>
      </c>
      <c r="N236" s="196">
        <f>_xll.GetPrice(N$9,"WeeklyAverage","Mid",$A236)</f>
        <v>199.59</v>
      </c>
      <c r="O236" s="59"/>
      <c r="P236" s="148">
        <f t="shared" ref="P236:P237" si="57">D236-I236</f>
        <v>37.669999999999987</v>
      </c>
    </row>
    <row r="237" spans="1:16" s="256" customFormat="1" x14ac:dyDescent="0.35">
      <c r="A237" s="123">
        <f t="shared" si="29"/>
        <v>44771</v>
      </c>
      <c r="B237" s="59">
        <f>_xll.GetPrice($B$9,,"mid",A237)</f>
        <v>1.03</v>
      </c>
      <c r="C237" s="59">
        <f>_xll.GetPrice($C$9,,"mid",A237)</f>
        <v>130.62</v>
      </c>
      <c r="D237" s="59">
        <f>_xll.GetPrice($D$9,,"mid",A237)</f>
        <v>150.74</v>
      </c>
      <c r="E237" s="64">
        <f>_xll.GetPrice($E$9,,"mid",A237+3)</f>
        <v>2230</v>
      </c>
      <c r="F237" s="59"/>
      <c r="G237" s="64">
        <f>_xll.GetPrice($G$9,,"mid",A237+4)</f>
        <v>407.5</v>
      </c>
      <c r="H237" s="123"/>
      <c r="I237" s="196">
        <f>_xll.GetPrice(I$9,"WeeklyAverage","Mid",$A237)</f>
        <v>112.4</v>
      </c>
      <c r="J237" s="196">
        <f>_xll.GetPrice(J$9,"WeeklyAverage","Mid",$A237)</f>
        <v>122.96</v>
      </c>
      <c r="K237" s="196">
        <f>_xll.GetPrice(K$9,"WeeklyAverage","Mid",$A237)</f>
        <v>311.77999999999997</v>
      </c>
      <c r="L237" s="196">
        <f>_xll.GetPrice(L$9,"WeeklyAverage","Mid",$A237)</f>
        <v>254.28</v>
      </c>
      <c r="M237" s="196">
        <f>_xll.GetPrice(M$9,"WeeklyAverage","Mid",$A237)</f>
        <v>200.37</v>
      </c>
      <c r="N237" s="196">
        <f>_xll.GetPrice(N$9,"WeeklyAverage","Mid",$A237)</f>
        <v>175.08</v>
      </c>
      <c r="O237" s="59"/>
      <c r="P237" s="148">
        <f t="shared" si="57"/>
        <v>38.340000000000003</v>
      </c>
    </row>
    <row r="238" spans="1:16" s="257" customFormat="1" x14ac:dyDescent="0.35">
      <c r="A238" s="123">
        <f t="shared" si="29"/>
        <v>44778</v>
      </c>
      <c r="B238" s="59">
        <f>_xll.GetPrice($B$9,,"mid",A238)</f>
        <v>0.99</v>
      </c>
      <c r="C238" s="59">
        <f>_xll.GetPrice($C$9,,"mid",A238)</f>
        <v>129.63999999999999</v>
      </c>
      <c r="D238" s="59">
        <f>_xll.GetPrice($D$9,,"mid",A238)</f>
        <v>152.02000000000001</v>
      </c>
      <c r="E238" s="64">
        <f>_xll.GetPrice($E$9,,"mid",A238+3)</f>
        <v>2300</v>
      </c>
      <c r="F238" s="59"/>
      <c r="G238" s="64">
        <f>_xll.GetPrice($G$9,,"mid",A238+4)</f>
        <v>420</v>
      </c>
      <c r="H238" s="123"/>
      <c r="I238" s="196">
        <f>_xll.GetPrice(I$9,"WeeklyAverage","Mid",$A238)</f>
        <v>110.05</v>
      </c>
      <c r="J238" s="196">
        <f>_xll.GetPrice(J$9,"WeeklyAverage","Mid",$A238)</f>
        <v>121.86</v>
      </c>
      <c r="K238" s="196">
        <f>_xll.GetPrice(K$9,"WeeklyAverage","Mid",$A238)</f>
        <v>300.10000000000002</v>
      </c>
      <c r="L238" s="196">
        <f>_xll.GetPrice(L$9,"WeeklyAverage","Mid",$A238)</f>
        <v>254.07</v>
      </c>
      <c r="M238" s="196">
        <f>_xll.GetPrice(M$9,"WeeklyAverage","Mid",$A238)</f>
        <v>194.99</v>
      </c>
      <c r="N238" s="196">
        <f>_xll.GetPrice(N$9,"WeeklyAverage","Mid",$A238)</f>
        <v>170.53</v>
      </c>
      <c r="O238" s="59"/>
      <c r="P238" s="148">
        <f t="shared" ref="P238" si="58">D238-I238</f>
        <v>41.970000000000013</v>
      </c>
    </row>
    <row r="239" spans="1:16" s="258" customFormat="1" x14ac:dyDescent="0.35">
      <c r="A239" s="123">
        <f t="shared" si="29"/>
        <v>44785</v>
      </c>
      <c r="B239" s="59">
        <f>_xll.GetPrice($B$9,,"mid",A239)</f>
        <v>0.98</v>
      </c>
      <c r="C239" s="59">
        <f>_xll.GetPrice($C$9,,"mid",A239)</f>
        <v>127.84</v>
      </c>
      <c r="D239" s="59">
        <f>_xll.GetPrice($D$9,,"mid",A239)</f>
        <v>149.35</v>
      </c>
      <c r="E239" s="64">
        <f>_xll.GetPrice($E$9,,"mid",A239+3)</f>
        <v>2300</v>
      </c>
      <c r="F239" s="59"/>
      <c r="G239" s="64">
        <f>_xll.GetPrice($G$9,,"mid",A239+4)</f>
        <v>425</v>
      </c>
      <c r="H239" s="123"/>
      <c r="I239" s="196">
        <f>_xll.GetPrice(I$9,"WeeklyAverage","Mid",$A239)</f>
        <v>109.9</v>
      </c>
      <c r="J239" s="196">
        <f>_xll.GetPrice(J$9,"WeeklyAverage","Mid",$A239)</f>
        <v>121.8</v>
      </c>
      <c r="K239" s="196">
        <f>_xll.GetPrice(K$9,"WeeklyAverage","Mid",$A239)</f>
        <v>301.23</v>
      </c>
      <c r="L239" s="196">
        <f>_xll.GetPrice(L$9,"WeeklyAverage","Mid",$A239)</f>
        <v>257.72000000000003</v>
      </c>
      <c r="M239" s="196">
        <f>_xll.GetPrice(M$9,"WeeklyAverage","Mid",$A239)</f>
        <v>223.54</v>
      </c>
      <c r="N239" s="196">
        <f>_xll.GetPrice(N$9,"WeeklyAverage","Mid",$A239)</f>
        <v>199.4</v>
      </c>
      <c r="O239" s="59"/>
      <c r="P239" s="148">
        <f t="shared" ref="P239:P241" si="59">D239-I239</f>
        <v>39.449999999999989</v>
      </c>
    </row>
    <row r="240" spans="1:16" s="259" customFormat="1" x14ac:dyDescent="0.35">
      <c r="A240" s="123">
        <f t="shared" si="29"/>
        <v>44792</v>
      </c>
      <c r="B240" s="59">
        <f>_xll.GetPrice($B$9,,"mid",A240)</f>
        <v>0.91</v>
      </c>
      <c r="C240" s="59">
        <f>_xll.GetPrice($C$9,,"mid",A240)</f>
        <v>117.71</v>
      </c>
      <c r="D240" s="59">
        <f>_xll.GetPrice($D$9,,"mid",A240)</f>
        <v>138.46</v>
      </c>
      <c r="E240" s="64">
        <f>_xll.GetPrice($E$9,,"mid",A240+3)</f>
        <v>2370</v>
      </c>
      <c r="F240" s="59"/>
      <c r="G240" s="64">
        <f>_xll.GetPrice($G$9,,"mid",A240+4)</f>
        <v>417.5</v>
      </c>
      <c r="H240" s="123"/>
      <c r="I240" s="196">
        <f>_xll.GetPrice(I$9,"WeeklyAverage","Mid",$A240)</f>
        <v>102.03</v>
      </c>
      <c r="J240" s="196">
        <f>_xll.GetPrice(J$9,"WeeklyAverage","Mid",$A240)</f>
        <v>114.8</v>
      </c>
      <c r="K240" s="196">
        <f>_xll.GetPrice(K$9,"WeeklyAverage","Mid",$A240)</f>
        <v>298.49</v>
      </c>
      <c r="L240" s="196">
        <f>_xll.GetPrice(L$9,"WeeklyAverage","Mid",$A240)</f>
        <v>258.95</v>
      </c>
      <c r="M240" s="196">
        <f>_xll.GetPrice(M$9,"WeeklyAverage","Mid",$A240)</f>
        <v>266.62</v>
      </c>
      <c r="N240" s="196">
        <f>_xll.GetPrice(N$9,"WeeklyAverage","Mid",$A240)</f>
        <v>236.01</v>
      </c>
      <c r="O240" s="59"/>
      <c r="P240" s="148">
        <f t="shared" si="59"/>
        <v>36.430000000000007</v>
      </c>
    </row>
    <row r="241" spans="1:16" s="260" customFormat="1" x14ac:dyDescent="0.35">
      <c r="A241" s="123">
        <f t="shared" si="29"/>
        <v>44799</v>
      </c>
      <c r="B241" s="59">
        <f>_xll.GetPrice($B$9,,"mid",A241)</f>
        <v>0.9</v>
      </c>
      <c r="C241" s="59">
        <f>_xll.GetPrice($C$9,,"mid",A241)</f>
        <v>117.82</v>
      </c>
      <c r="D241" s="59">
        <f>_xll.GetPrice($D$9,,"mid",A241)</f>
        <v>137.4</v>
      </c>
      <c r="E241" s="64">
        <f>_xll.GetPrice($E$9,,"mid",A241+3)</f>
        <v>2500</v>
      </c>
      <c r="F241" s="59"/>
      <c r="G241" s="64">
        <f>_xll.GetPrice($G$9,,"mid",A241+4)</f>
        <v>400</v>
      </c>
      <c r="H241" s="123"/>
      <c r="I241" s="196">
        <f>_xll.GetPrice(I$9,"WeeklyAverage","Mid",$A241)</f>
        <v>102.85</v>
      </c>
      <c r="J241" s="196">
        <f>_xll.GetPrice(J$9,"WeeklyAverage","Mid",$A241)</f>
        <v>115.76</v>
      </c>
      <c r="K241" s="196">
        <f>_xll.GetPrice(K$9,"WeeklyAverage","Mid",$A241)</f>
        <v>297.75</v>
      </c>
      <c r="L241" s="196">
        <f>_xll.GetPrice(L$9,"WeeklyAverage","Mid",$A241)</f>
        <v>252.63</v>
      </c>
      <c r="M241" s="196">
        <f>_xll.GetPrice(M$9,"WeeklyAverage","Mid",$A241)</f>
        <v>284.37</v>
      </c>
      <c r="N241" s="196">
        <f>_xll.GetPrice(N$9,"WeeklyAverage","Mid",$A241)</f>
        <v>257.5</v>
      </c>
      <c r="O241" s="59"/>
      <c r="P241" s="148">
        <f t="shared" si="59"/>
        <v>34.550000000000011</v>
      </c>
    </row>
    <row r="242" spans="1:16" x14ac:dyDescent="0.35">
      <c r="A242" s="123">
        <f t="shared" si="29"/>
        <v>44806</v>
      </c>
      <c r="B242" s="59">
        <f>_xll.GetPrice($B$9,,"mid",A242)</f>
        <v>0.89</v>
      </c>
      <c r="C242" s="59">
        <f>_xll.GetPrice($C$9,,"mid",A242)</f>
        <v>112.31</v>
      </c>
      <c r="D242" s="59">
        <f>_xll.GetPrice($D$9,,"mid",A242)</f>
        <v>129.80000000000001</v>
      </c>
      <c r="E242" s="64">
        <f>_xll.GetPrice($E$9,,"mid",A242+3)</f>
        <v>2530</v>
      </c>
      <c r="F242" s="59"/>
      <c r="G242" s="64">
        <f>_xll.GetPrice($G$9,,"mid",A242+4)</f>
        <v>405</v>
      </c>
      <c r="H242" s="123"/>
      <c r="I242" s="196">
        <f>_xll.GetPrice(I$9,"WeeklyAverage","Mid",$A242)</f>
        <v>98.2</v>
      </c>
      <c r="J242" s="196">
        <f>_xll.GetPrice(J$9,"WeeklyAverage","Mid",$A242)</f>
        <v>110.44</v>
      </c>
      <c r="K242" s="196">
        <f>_xll.GetPrice(K$9,"WeeklyAverage","Mid",$A242)</f>
        <v>295.24</v>
      </c>
      <c r="L242" s="196">
        <f>_xll.GetPrice(L$9,"WeeklyAverage","Mid",$A242)</f>
        <v>249.51</v>
      </c>
      <c r="M242" s="196">
        <f>_xll.GetPrice(M$9,"WeeklyAverage","Mid",$A242)</f>
        <v>278</v>
      </c>
      <c r="N242" s="196">
        <f>_xll.GetPrice(N$9,"WeeklyAverage","Mid",$A242)</f>
        <v>251.56</v>
      </c>
      <c r="O242" s="59"/>
      <c r="P242" s="148">
        <f t="shared" ref="P242:P243" si="60">D242-I242</f>
        <v>31.600000000000009</v>
      </c>
    </row>
    <row r="243" spans="1:16" x14ac:dyDescent="0.35">
      <c r="A243" s="123">
        <f t="shared" si="29"/>
        <v>44813</v>
      </c>
      <c r="B243" s="59">
        <f>_xll.GetPrice($B$9,,"mid",A243)</f>
        <v>0.89</v>
      </c>
      <c r="C243" s="59">
        <f>_xll.GetPrice($C$9,,"mid",A243)</f>
        <v>110.77</v>
      </c>
      <c r="D243" s="59">
        <f>_xll.GetPrice($D$9,,"mid",A243)</f>
        <v>130.11000000000001</v>
      </c>
      <c r="E243" s="64">
        <f>_xll.GetPrice($E$9,,"mid",A243+3)</f>
        <v>2480</v>
      </c>
      <c r="F243" s="59"/>
      <c r="G243" s="64">
        <f>_xll.GetPrice($G$9,,"mid",A243+4)</f>
        <v>397.5</v>
      </c>
      <c r="H243" s="123"/>
      <c r="I243" s="196">
        <f>_xll.GetPrice(I$9,"WeeklyAverage","Mid",$A243)</f>
        <v>99.04</v>
      </c>
      <c r="J243" s="196">
        <f>_xll.GetPrice(J$9,"WeeklyAverage","Mid",$A243)</f>
        <v>110.78</v>
      </c>
      <c r="K243" s="196">
        <f>_xll.GetPrice(K$9,"WeeklyAverage","Mid",$A243)</f>
        <v>291.45</v>
      </c>
      <c r="L243" s="196">
        <f>_xll.GetPrice(L$9,"WeeklyAverage","Mid",$A243)</f>
        <v>244.8</v>
      </c>
      <c r="M243" s="196">
        <f>_xll.GetPrice(M$9,"WeeklyAverage","Mid",$A243)</f>
        <v>273.37</v>
      </c>
      <c r="N243" s="196">
        <f>_xll.GetPrice(N$9,"WeeklyAverage","Mid",$A243)</f>
        <v>247.21</v>
      </c>
      <c r="O243" s="59"/>
      <c r="P243" s="148">
        <f t="shared" si="60"/>
        <v>31.070000000000007</v>
      </c>
    </row>
    <row r="244" spans="1:16" x14ac:dyDescent="0.35">
      <c r="A244" s="123">
        <f t="shared" si="29"/>
        <v>44820</v>
      </c>
      <c r="B244" s="59">
        <f>_xll.GetPrice($B$9,,"mid",A244)</f>
        <v>0.89</v>
      </c>
      <c r="C244" s="59">
        <f>_xll.GetPrice($C$9,,"mid",A244)</f>
        <v>112.72</v>
      </c>
      <c r="D244" s="59">
        <f>_xll.GetPrice($D$9,,"mid",A244)</f>
        <v>132.5</v>
      </c>
      <c r="E244" s="64">
        <f>_xll.GetPrice($E$9,,"mid",A244+3)</f>
        <v>2520</v>
      </c>
      <c r="F244" s="59"/>
      <c r="G244" s="64">
        <f>_xll.GetPrice($G$9,,"mid",A244+4)</f>
        <v>400</v>
      </c>
      <c r="H244" s="123"/>
      <c r="I244" s="196">
        <f>_xll.GetPrice(I$9,"WeeklyAverage","Mid",$A244)</f>
        <v>101.49</v>
      </c>
      <c r="J244" s="196">
        <f>_xll.GetPrice(J$9,"WeeklyAverage","Mid",$A244)</f>
        <v>113.44</v>
      </c>
      <c r="K244" s="196">
        <f>_xll.GetPrice(K$9,"WeeklyAverage","Mid",$A244)</f>
        <v>294.37</v>
      </c>
      <c r="L244" s="196">
        <f>_xll.GetPrice(L$9,"WeeklyAverage","Mid",$A244)</f>
        <v>247.46</v>
      </c>
      <c r="M244" s="196">
        <f>_xll.GetPrice(M$9,"WeeklyAverage","Mid",$A244)</f>
        <v>263.32</v>
      </c>
      <c r="N244" s="196">
        <f>_xll.GetPrice(N$9,"WeeklyAverage","Mid",$A244)</f>
        <v>240.36</v>
      </c>
      <c r="O244" s="59"/>
      <c r="P244" s="148">
        <f t="shared" ref="P244" si="61">D244-I244</f>
        <v>31.010000000000005</v>
      </c>
    </row>
    <row r="245" spans="1:16" x14ac:dyDescent="0.35">
      <c r="A245" s="123">
        <f t="shared" si="29"/>
        <v>44827</v>
      </c>
      <c r="B245" s="59">
        <f>_xll.GetPrice($B$9,,"mid",A245)</f>
        <v>0.92</v>
      </c>
      <c r="C245" s="59">
        <f>_xll.GetPrice($C$9,,"mid",A245)</f>
        <v>109.13</v>
      </c>
      <c r="D245" s="59">
        <f>_xll.GetPrice($D$9,,"mid",A245)</f>
        <v>129.93</v>
      </c>
      <c r="E245" s="64">
        <f>_xll.GetPrice($E$9,,"mid",A245+3)</f>
        <v>2545</v>
      </c>
      <c r="F245" s="59"/>
      <c r="G245" s="64">
        <f>_xll.GetPrice($G$9,,"mid",A245+4)</f>
        <v>405</v>
      </c>
      <c r="H245" s="123"/>
      <c r="I245" s="196">
        <f>_xll.GetPrice(I$9,"WeeklyAverage","Mid",$A245)</f>
        <v>97.68</v>
      </c>
      <c r="J245" s="196">
        <f>_xll.GetPrice(J$9,"WeeklyAverage","Mid",$A245)</f>
        <v>109.76</v>
      </c>
      <c r="K245" s="196">
        <f>_xll.GetPrice(K$9,"WeeklyAverage","Mid",$A245)</f>
        <v>299.13</v>
      </c>
      <c r="L245" s="196">
        <f>_xll.GetPrice(L$9,"WeeklyAverage","Mid",$A245)</f>
        <v>252.56</v>
      </c>
      <c r="M245" s="196">
        <f>_xll.GetPrice(M$9,"WeeklyAverage","Mid",$A245)</f>
        <v>258.31</v>
      </c>
      <c r="N245" s="196">
        <f>_xll.GetPrice(N$9,"WeeklyAverage","Mid",$A245)</f>
        <v>235.81</v>
      </c>
      <c r="O245" s="59"/>
      <c r="P245" s="148">
        <f t="shared" ref="P245" si="62">D245-I245</f>
        <v>32.25</v>
      </c>
    </row>
    <row r="246" spans="1:16" x14ac:dyDescent="0.35">
      <c r="A246" s="123">
        <f t="shared" si="29"/>
        <v>44834</v>
      </c>
      <c r="B246" s="59">
        <f>_xll.GetPrice($B$9,,"mid",A246)</f>
        <v>0.92</v>
      </c>
      <c r="C246" s="59">
        <f>_xll.GetPrice($C$9,,"mid",A246)</f>
        <v>109.74</v>
      </c>
      <c r="D246" s="59">
        <f>_xll.GetPrice($D$9,,"mid",A246)</f>
        <v>133.57</v>
      </c>
      <c r="E246" s="64">
        <f>_xll.GetPrice($E$9,,"mid",A246+3)</f>
        <v>2545</v>
      </c>
      <c r="F246" s="59"/>
      <c r="G246" s="64">
        <f>_xll.GetPrice($G$9,,"mid",A246+4)</f>
        <v>405</v>
      </c>
      <c r="H246" s="123"/>
      <c r="I246" s="196">
        <f>_xll.GetPrice(I$9,"WeeklyAverage","Mid",$A246)</f>
        <v>96.26</v>
      </c>
      <c r="J246" s="196">
        <f>_xll.GetPrice(J$9,"WeeklyAverage","Mid",$A246)</f>
        <v>109.96</v>
      </c>
      <c r="K246" s="196">
        <f>_xll.GetPrice(K$9,"WeeklyAverage","Mid",$A246)</f>
        <v>304.70999999999998</v>
      </c>
      <c r="L246" s="196">
        <f>_xll.GetPrice(L$9,"WeeklyAverage","Mid",$A246)</f>
        <v>259.39999999999998</v>
      </c>
      <c r="M246" s="196">
        <f>_xll.GetPrice(M$9,"WeeklyAverage","Mid",$A246)</f>
        <v>267.75</v>
      </c>
      <c r="N246" s="196">
        <f>_xll.GetPrice(N$9,"WeeklyAverage","Mid",$A246)</f>
        <v>243.95</v>
      </c>
      <c r="O246" s="59"/>
      <c r="P246" s="148">
        <f t="shared" ref="P246" si="63">D246-I246</f>
        <v>37.309999999999988</v>
      </c>
    </row>
    <row r="247" spans="1:16" x14ac:dyDescent="0.35">
      <c r="A247" s="123">
        <f t="shared" si="29"/>
        <v>44841</v>
      </c>
      <c r="B247" s="59">
        <f>_xll.GetPrice($B$9,,"mid",A247)</f>
        <v>0.92</v>
      </c>
      <c r="C247" s="59">
        <f>_xll.GetPrice($C$9,,"mid",A247)</f>
        <v>109.09</v>
      </c>
      <c r="D247" s="59">
        <f>_xll.GetPrice($D$9,,"mid",A247)</f>
        <v>133.05000000000001</v>
      </c>
      <c r="E247" s="64">
        <f>_xll.GetPrice($E$9,,"mid",A247+3)</f>
        <v>2565</v>
      </c>
      <c r="F247" s="59"/>
      <c r="G247" s="64">
        <f>_xll.GetPrice($G$9,,"mid",A247+4)</f>
        <v>405</v>
      </c>
      <c r="H247" s="123"/>
      <c r="I247" s="196">
        <f>_xll.GetPrice(I$9,"WeeklyAverage","Mid",$A247)</f>
        <v>94.37</v>
      </c>
      <c r="J247" s="196">
        <f>_xll.GetPrice(J$9,"WeeklyAverage","Mid",$A247)</f>
        <v>108.3</v>
      </c>
      <c r="K247" s="196">
        <f>_xll.GetPrice(K$9,"WeeklyAverage","Mid",$A247)</f>
        <v>306.13</v>
      </c>
      <c r="L247" s="196">
        <f>_xll.GetPrice(L$9,"WeeklyAverage","Mid",$A247)</f>
        <v>261.32</v>
      </c>
      <c r="M247" s="196">
        <f>_xll.GetPrice(M$9,"WeeklyAverage","Mid",$A247)</f>
        <v>273.8</v>
      </c>
      <c r="N247" s="196">
        <f>_xll.GetPrice(N$9,"WeeklyAverage","Mid",$A247)</f>
        <v>248.61</v>
      </c>
      <c r="O247" s="59"/>
      <c r="P247" s="148">
        <f t="shared" ref="P247:P249" si="64">D247-I247</f>
        <v>38.680000000000007</v>
      </c>
    </row>
    <row r="248" spans="1:16" x14ac:dyDescent="0.35">
      <c r="A248" s="123">
        <f t="shared" si="29"/>
        <v>44848</v>
      </c>
      <c r="B248" s="59">
        <f>_xll.GetPrice($B$9,,"mid",A248)</f>
        <v>0.94</v>
      </c>
      <c r="C248" s="59">
        <f>_xll.GetPrice($C$9,,"mid",A248)</f>
        <v>110.97</v>
      </c>
      <c r="D248" s="59">
        <f>_xll.GetPrice($D$9,,"mid",A248)</f>
        <v>134.44</v>
      </c>
      <c r="E248" s="64">
        <f>_xll.GetPrice($E$9,,"mid",A248+3)</f>
        <v>2615</v>
      </c>
      <c r="F248" s="59"/>
      <c r="G248" s="64">
        <f>_xll.GetPrice($G$9,,"mid",A248+4)</f>
        <v>402.5</v>
      </c>
      <c r="H248" s="123"/>
      <c r="I248" s="196">
        <f>_xll.GetPrice(I$9,"WeeklyAverage","Mid",$A248)</f>
        <v>96.3</v>
      </c>
      <c r="J248" s="196">
        <f>_xll.GetPrice(J$9,"WeeklyAverage","Mid",$A248)</f>
        <v>110.12</v>
      </c>
      <c r="K248" s="196">
        <f>_xll.GetPrice(K$9,"WeeklyAverage","Mid",$A248)</f>
        <v>307.45999999999998</v>
      </c>
      <c r="L248" s="196">
        <f>_xll.GetPrice(L$9,"WeeklyAverage","Mid",$A248)</f>
        <v>268.04000000000002</v>
      </c>
      <c r="M248" s="196">
        <f>_xll.GetPrice(M$9,"WeeklyAverage","Mid",$A248)</f>
        <v>283.82</v>
      </c>
      <c r="N248" s="196">
        <f>_xll.GetPrice(N$9,"WeeklyAverage","Mid",$A248)</f>
        <v>259.73</v>
      </c>
      <c r="O248" s="59"/>
      <c r="P248" s="148">
        <f t="shared" si="64"/>
        <v>38.14</v>
      </c>
    </row>
    <row r="249" spans="1:16" x14ac:dyDescent="0.35">
      <c r="A249" s="123">
        <f t="shared" si="29"/>
        <v>44855</v>
      </c>
      <c r="B249" s="59">
        <f>_xll.GetPrice($B$9,,"mid",A249)</f>
        <v>0.97</v>
      </c>
      <c r="C249" s="59">
        <f>_xll.GetPrice($C$9,,"mid",A249)</f>
        <v>105.25</v>
      </c>
      <c r="D249" s="59">
        <f>_xll.GetPrice($D$9,,"mid",A249)</f>
        <v>128.1</v>
      </c>
      <c r="E249" s="64">
        <f>_xll.GetPrice($E$9,,"mid",A249+3)</f>
        <v>2650</v>
      </c>
      <c r="F249" s="59"/>
      <c r="G249" s="64">
        <f>_xll.GetPrice($G$9,,"mid",A249+4)</f>
        <v>397.5</v>
      </c>
      <c r="H249" s="123"/>
      <c r="I249" s="196">
        <f>_xll.GetPrice(I$9,"WeeklyAverage","Mid",$A249)</f>
        <v>92.53</v>
      </c>
      <c r="J249" s="196">
        <f>_xll.GetPrice(J$9,"WeeklyAverage","Mid",$A249)</f>
        <v>105.18</v>
      </c>
      <c r="K249" s="196">
        <f>_xll.GetPrice(K$9,"WeeklyAverage","Mid",$A249)</f>
        <v>309.33999999999997</v>
      </c>
      <c r="L249" s="196">
        <f>_xll.GetPrice(L$9,"WeeklyAverage","Mid",$A249)</f>
        <v>268.60000000000002</v>
      </c>
      <c r="M249" s="196">
        <f>_xll.GetPrice(M$9,"WeeklyAverage","Mid",$A249)</f>
        <v>293.27</v>
      </c>
      <c r="N249" s="196">
        <f>_xll.GetPrice(N$9,"WeeklyAverage","Mid",$A249)</f>
        <v>270.7</v>
      </c>
      <c r="O249" s="59"/>
      <c r="P249" s="148">
        <f t="shared" si="64"/>
        <v>35.569999999999993</v>
      </c>
    </row>
    <row r="250" spans="1:16" x14ac:dyDescent="0.35">
      <c r="A250" s="123">
        <f t="shared" si="29"/>
        <v>44862</v>
      </c>
      <c r="B250" s="59">
        <f>_xll.GetPrice($B$9,,"mid",A250)</f>
        <v>0.97</v>
      </c>
      <c r="C250" s="59">
        <f>_xll.GetPrice($C$9,,"mid",A250)</f>
        <v>98.05</v>
      </c>
      <c r="D250" s="59">
        <f>_xll.GetPrice($D$9,,"mid",A250)</f>
        <v>120.21</v>
      </c>
      <c r="E250" s="64">
        <f>_xll.GetPrice($E$9,,"mid",A250+3)</f>
        <v>2625</v>
      </c>
      <c r="F250" s="59"/>
      <c r="G250" s="64">
        <f>_xll.GetPrice($G$9,,"mid",A250+4)</f>
        <v>392.5</v>
      </c>
      <c r="H250" s="123"/>
      <c r="I250" s="196">
        <f>_xll.GetPrice(I$9,"WeeklyAverage","Mid",$A250)</f>
        <v>85.23</v>
      </c>
      <c r="J250" s="196">
        <f>_xll.GetPrice(J$9,"WeeklyAverage","Mid",$A250)</f>
        <v>97.55</v>
      </c>
      <c r="K250" s="196">
        <f>_xll.GetPrice(K$9,"WeeklyAverage","Mid",$A250)</f>
        <v>308.7</v>
      </c>
      <c r="L250" s="196">
        <f>_xll.GetPrice(L$9,"WeeklyAverage","Mid",$A250)</f>
        <v>268.99</v>
      </c>
      <c r="M250" s="196">
        <f>_xll.GetPrice(M$9,"WeeklyAverage","Mid",$A250)</f>
        <v>305.88</v>
      </c>
      <c r="N250" s="196">
        <f>_xll.GetPrice(N$9,"WeeklyAverage","Mid",$A250)</f>
        <v>282.75</v>
      </c>
      <c r="O250" s="59"/>
      <c r="P250" s="148">
        <f t="shared" ref="P250" si="65">D250-I250</f>
        <v>34.97999999999999</v>
      </c>
    </row>
    <row r="251" spans="1:16" x14ac:dyDescent="0.35">
      <c r="A251" s="123">
        <f t="shared" si="29"/>
        <v>44869</v>
      </c>
      <c r="B251" s="59">
        <f>_xll.GetPrice($B$9,,"mid",A251)</f>
        <v>0.97</v>
      </c>
      <c r="C251" s="59">
        <f>_xll.GetPrice($C$9,,"mid",A251)</f>
        <v>93.42</v>
      </c>
      <c r="D251" s="59">
        <f>_xll.GetPrice($D$9,,"mid",A251)</f>
        <v>114.65</v>
      </c>
      <c r="E251" s="64">
        <f>_xll.GetPrice($E$9,,"mid",A251+3)</f>
        <v>2460</v>
      </c>
      <c r="F251" s="59"/>
      <c r="G251" s="64">
        <f>_xll.GetPrice($G$9,,"mid",A251+4)</f>
        <v>377.5</v>
      </c>
      <c r="H251" s="123"/>
      <c r="I251" s="196">
        <f>_xll.GetPrice(I$9,"WeeklyAverage","Mid",$A251)</f>
        <v>82.42</v>
      </c>
      <c r="J251" s="196">
        <f>_xll.GetPrice(J$9,"WeeklyAverage","Mid",$A251)</f>
        <v>93.52</v>
      </c>
      <c r="K251" s="196">
        <f>_xll.GetPrice(K$9,"WeeklyAverage","Mid",$A251)</f>
        <v>306.02999999999997</v>
      </c>
      <c r="L251" s="196">
        <f>_xll.GetPrice(L$9,"WeeklyAverage","Mid",$A251)</f>
        <v>263.70999999999998</v>
      </c>
      <c r="M251" s="196">
        <f>_xll.GetPrice(M$9,"WeeklyAverage","Mid",$A251)</f>
        <v>316.02</v>
      </c>
      <c r="N251" s="196">
        <f>_xll.GetPrice(N$9,"WeeklyAverage","Mid",$A251)</f>
        <v>293.18</v>
      </c>
      <c r="O251" s="59"/>
      <c r="P251" s="148">
        <f t="shared" ref="P251" si="66">D251-I251</f>
        <v>32.230000000000004</v>
      </c>
    </row>
    <row r="252" spans="1:16" x14ac:dyDescent="0.35">
      <c r="A252" s="123">
        <f t="shared" si="29"/>
        <v>44876</v>
      </c>
      <c r="B252" s="59">
        <f>_xll.GetPrice($B$9,,"mid",A252)</f>
        <v>0.97</v>
      </c>
      <c r="C252" s="59">
        <f>_xll.GetPrice($C$9,,"mid",A252)</f>
        <v>99.8</v>
      </c>
      <c r="D252" s="59">
        <f>_xll.GetPrice($D$9,,"mid",A252)</f>
        <v>120.51</v>
      </c>
      <c r="E252" s="64">
        <f>_xll.GetPrice($E$9,,"mid",A252+3)</f>
        <v>2460</v>
      </c>
      <c r="F252" s="59"/>
      <c r="G252" s="64">
        <f>_xll.GetPrice($G$9,,"mid",A252+4)</f>
        <v>372.5</v>
      </c>
      <c r="H252" s="123"/>
      <c r="I252" s="196">
        <f>_xll.GetPrice(I$9,"WeeklyAverage","Mid",$A252)</f>
        <v>89.03</v>
      </c>
      <c r="J252" s="196">
        <f>_xll.GetPrice(J$9,"WeeklyAverage","Mid",$A252)</f>
        <v>100.08</v>
      </c>
      <c r="K252" s="196">
        <f>_xll.GetPrice(K$9,"WeeklyAverage","Mid",$A252)</f>
        <v>301.37</v>
      </c>
      <c r="L252" s="196">
        <f>_xll.GetPrice(L$9,"WeeklyAverage","Mid",$A252)</f>
        <v>259.36</v>
      </c>
      <c r="M252" s="196">
        <f>_xll.GetPrice(M$9,"WeeklyAverage","Mid",$A252)</f>
        <v>316.23</v>
      </c>
      <c r="N252" s="196">
        <f>_xll.GetPrice(N$9,"WeeklyAverage","Mid",$A252)</f>
        <v>294</v>
      </c>
      <c r="O252" s="59"/>
      <c r="P252" s="148">
        <f t="shared" ref="P252" si="67">D252-I252</f>
        <v>31.480000000000004</v>
      </c>
    </row>
    <row r="253" spans="1:16" s="264" customFormat="1" x14ac:dyDescent="0.35">
      <c r="A253" s="123">
        <f t="shared" si="29"/>
        <v>44883</v>
      </c>
      <c r="B253" s="59">
        <f>_xll.GetPrice($B$9,,"mid",A253)</f>
        <v>0.96</v>
      </c>
      <c r="C253" s="59">
        <f>_xll.GetPrice($C$9,,"mid",A253)</f>
        <v>108.9</v>
      </c>
      <c r="D253" s="59">
        <f>_xll.GetPrice($D$9,,"mid",A253)</f>
        <v>130.07</v>
      </c>
      <c r="E253" s="64">
        <f>_xll.GetPrice($E$9,,"mid",A253+3)</f>
        <v>2460</v>
      </c>
      <c r="F253" s="59"/>
      <c r="G253" s="64">
        <f>_xll.GetPrice($G$9,,"mid",A253+4)</f>
        <v>380</v>
      </c>
      <c r="H253" s="123"/>
      <c r="I253" s="196">
        <f>_xll.GetPrice(I$9,"WeeklyAverage","Mid",$A253)</f>
        <v>96.82</v>
      </c>
      <c r="J253" s="196">
        <f>_xll.GetPrice(J$9,"WeeklyAverage","Mid",$A253)</f>
        <v>108.26</v>
      </c>
      <c r="K253" s="196">
        <f>_xll.GetPrice(K$9,"WeeklyAverage","Mid",$A253)</f>
        <v>299.12</v>
      </c>
      <c r="L253" s="196">
        <f>_xll.GetPrice(L$9,"WeeklyAverage","Mid",$A253)</f>
        <v>257.43</v>
      </c>
      <c r="M253" s="196">
        <f>_xll.GetPrice(M$9,"WeeklyAverage","Mid",$A253)</f>
        <v>278.32</v>
      </c>
      <c r="N253" s="196">
        <f>_xll.GetPrice(N$9,"WeeklyAverage","Mid",$A253)</f>
        <v>257.77999999999997</v>
      </c>
      <c r="O253" s="59"/>
      <c r="P253" s="148">
        <f t="shared" ref="P253" si="68">D253-I253</f>
        <v>33.25</v>
      </c>
    </row>
    <row r="254" spans="1:16" x14ac:dyDescent="0.35">
      <c r="A254" s="123">
        <f t="shared" si="29"/>
        <v>44890</v>
      </c>
      <c r="B254" s="59">
        <f>_xll.GetPrice($B$9,,"mid",A254)</f>
        <v>0.95</v>
      </c>
      <c r="C254" s="59">
        <f>_xll.GetPrice($C$9,,"mid",A254)</f>
        <v>108.76</v>
      </c>
      <c r="D254" s="59">
        <f>_xll.GetPrice($D$9,,"mid",A254)</f>
        <v>130.72999999999999</v>
      </c>
      <c r="E254" s="64">
        <f>_xll.GetPrice($E$9,,"mid",A254+3)</f>
        <v>2460</v>
      </c>
      <c r="F254" s="59"/>
      <c r="G254" s="64">
        <f>_xll.GetPrice($G$9,,"mid",A254+4)</f>
        <v>387.5</v>
      </c>
      <c r="H254" s="123"/>
      <c r="I254" s="196">
        <f>_xll.GetPrice(I$9,"WeeklyAverage","Mid",$A254)</f>
        <v>96.29</v>
      </c>
      <c r="J254" s="196">
        <f>_xll.GetPrice(J$9,"WeeklyAverage","Mid",$A254)</f>
        <v>108.14</v>
      </c>
      <c r="K254" s="196">
        <f>_xll.GetPrice(K$9,"WeeklyAverage","Mid",$A254)</f>
        <v>299.87</v>
      </c>
      <c r="L254" s="196">
        <f>_xll.GetPrice(L$9,"WeeklyAverage","Mid",$A254)</f>
        <v>260.11</v>
      </c>
      <c r="M254" s="196">
        <f>_xll.GetPrice(M$9,"WeeklyAverage","Mid",$A254)</f>
        <v>249.33</v>
      </c>
      <c r="N254" s="196">
        <f>_xll.GetPrice(N$9,"WeeklyAverage","Mid",$A254)</f>
        <v>228.7</v>
      </c>
      <c r="O254" s="59"/>
      <c r="P254" s="148">
        <f t="shared" ref="P254" si="69">D254-I254</f>
        <v>34.439999999999984</v>
      </c>
    </row>
    <row r="255" spans="1:16" s="265" customFormat="1" x14ac:dyDescent="0.35">
      <c r="A255" s="123">
        <f t="shared" si="29"/>
        <v>44897</v>
      </c>
      <c r="B255" s="59">
        <f>_xll.GetPrice($B$9,,"mid",A255)</f>
        <v>0.93</v>
      </c>
      <c r="C255" s="59">
        <f>_xll.GetPrice($C$9,,"mid",A255)</f>
        <v>116.91</v>
      </c>
      <c r="D255" s="59">
        <f>_xll.GetPrice($D$9,,"mid",A255)</f>
        <v>137.22</v>
      </c>
      <c r="E255" s="64">
        <f>_xll.GetPrice($E$9,,"mid",A255+3)</f>
        <v>2545</v>
      </c>
      <c r="F255" s="59"/>
      <c r="G255" s="64">
        <f>_xll.GetPrice($G$9,,"mid",A255+4)</f>
        <v>407.5</v>
      </c>
      <c r="H255" s="123"/>
      <c r="I255" s="196">
        <f>_xll.GetPrice(I$9,"WeeklyAverage","Mid",$A255)</f>
        <v>102.39</v>
      </c>
      <c r="J255" s="196">
        <f>_xll.GetPrice(J$9,"WeeklyAverage","Mid",$A255)</f>
        <v>114.64</v>
      </c>
      <c r="K255" s="196">
        <f>_xll.GetPrice(K$9,"WeeklyAverage","Mid",$A255)</f>
        <v>298.44</v>
      </c>
      <c r="L255" s="196">
        <f>_xll.GetPrice(L$9,"WeeklyAverage","Mid",$A255)</f>
        <v>259.04000000000002</v>
      </c>
      <c r="M255" s="196">
        <f>_xll.GetPrice(M$9,"WeeklyAverage","Mid",$A255)</f>
        <v>247.51</v>
      </c>
      <c r="N255" s="196">
        <f>_xll.GetPrice(N$9,"WeeklyAverage","Mid",$A255)</f>
        <v>226.2</v>
      </c>
      <c r="O255" s="59"/>
      <c r="P255" s="148">
        <f t="shared" ref="P255:P256" si="70">D255-I255</f>
        <v>34.83</v>
      </c>
    </row>
    <row r="256" spans="1:16" x14ac:dyDescent="0.35">
      <c r="A256" s="123">
        <f t="shared" si="29"/>
        <v>44904</v>
      </c>
      <c r="B256" s="59">
        <f>_xll.GetPrice($B$9,,"mid",A256)</f>
        <v>0.93</v>
      </c>
      <c r="C256" s="59">
        <f>_xll.GetPrice($C$9,,"mid",A256)</f>
        <v>125.39</v>
      </c>
      <c r="D256" s="59">
        <f>_xll.GetPrice($D$9,,"mid",A256)</f>
        <v>143.53</v>
      </c>
      <c r="E256" s="64">
        <f>_xll.GetPrice($E$9,,"mid",A256+3)</f>
        <v>2645</v>
      </c>
      <c r="F256" s="59"/>
      <c r="G256" s="64">
        <f>_xll.GetPrice($G$9,,"mid",A256+4)</f>
        <v>412.5</v>
      </c>
      <c r="H256" s="123"/>
      <c r="I256" s="196">
        <f>_xll.GetPrice(I$9,"WeeklyAverage","Mid",$A256)</f>
        <v>110.14</v>
      </c>
      <c r="J256" s="196">
        <f>_xll.GetPrice(J$9,"WeeklyAverage","Mid",$A256)</f>
        <v>122.3</v>
      </c>
      <c r="K256" s="196">
        <f>_xll.GetPrice(K$9,"WeeklyAverage","Mid",$A256)</f>
        <v>307.52999999999997</v>
      </c>
      <c r="L256" s="196">
        <f>_xll.GetPrice(L$9,"WeeklyAverage","Mid",$A256)</f>
        <v>263.24</v>
      </c>
      <c r="M256" s="196">
        <f>_xll.GetPrice(M$9,"WeeklyAverage","Mid",$A256)</f>
        <v>254.81</v>
      </c>
      <c r="N256" s="196">
        <f>_xll.GetPrice(N$9,"WeeklyAverage","Mid",$A256)</f>
        <v>235.28</v>
      </c>
      <c r="O256" s="59"/>
      <c r="P256" s="148">
        <f t="shared" si="70"/>
        <v>33.39</v>
      </c>
    </row>
    <row r="257" spans="1:16" s="266" customFormat="1" x14ac:dyDescent="0.35">
      <c r="A257" s="123">
        <f t="shared" si="29"/>
        <v>44911</v>
      </c>
      <c r="B257" s="59">
        <f>_xll.GetPrice($B$9,,"mid",A257)</f>
        <v>0.95</v>
      </c>
      <c r="C257" s="59">
        <f>_xll.GetPrice($C$9,,"mid",A257)</f>
        <v>126.09</v>
      </c>
      <c r="D257" s="59">
        <f>_xll.GetPrice($D$9,,"mid",A257)</f>
        <v>143.78</v>
      </c>
      <c r="E257" s="64">
        <f>_xll.GetPrice($E$9,,"mid",A257+3)</f>
        <v>2725</v>
      </c>
      <c r="F257" s="59"/>
      <c r="G257" s="64">
        <f>_xll.GetPrice($G$9,,"mid",A257+4)</f>
        <v>415</v>
      </c>
      <c r="H257" s="123"/>
      <c r="I257" s="196">
        <f>_xll.GetPrice(I$9,"WeeklyAverage","Mid",$A257)</f>
        <v>111.05</v>
      </c>
      <c r="J257" s="196">
        <f>_xll.GetPrice(J$9,"WeeklyAverage","Mid",$A257)</f>
        <v>124.9</v>
      </c>
      <c r="K257" s="196">
        <f>_xll.GetPrice(K$9,"WeeklyAverage","Mid",$A257)</f>
        <v>312.26</v>
      </c>
      <c r="L257" s="196">
        <f>_xll.GetPrice(L$9,"WeeklyAverage","Mid",$A257)</f>
        <v>270.5</v>
      </c>
      <c r="M257" s="196">
        <f>_xll.GetPrice(M$9,"WeeklyAverage","Mid",$A257)</f>
        <v>255.83</v>
      </c>
      <c r="N257" s="196">
        <f>_xll.GetPrice(N$9,"WeeklyAverage","Mid",$A257)</f>
        <v>234.94</v>
      </c>
      <c r="O257" s="59"/>
      <c r="P257" s="148">
        <f t="shared" ref="P257" si="71">D257-I257</f>
        <v>32.730000000000004</v>
      </c>
    </row>
    <row r="258" spans="1:16" x14ac:dyDescent="0.35">
      <c r="A258" s="123">
        <f t="shared" si="29"/>
        <v>44918</v>
      </c>
      <c r="B258" s="59">
        <f>_xll.GetPrice($B$9,,"mid",A258)</f>
        <v>1</v>
      </c>
      <c r="C258" s="59">
        <f>_xll.GetPrice($C$9,,"mid",A258)</f>
        <v>128.25</v>
      </c>
      <c r="D258" s="59">
        <f>_xll.GetPrice($D$9,,"mid",A258)</f>
        <v>142.38999999999999</v>
      </c>
      <c r="E258" s="64">
        <f>_xll.GetPrice($E$9,,"mid",A258+3)</f>
        <v>2780</v>
      </c>
      <c r="F258" s="59"/>
      <c r="G258" s="64">
        <f>_xll.GetPrice($G$9,,"mid",A258+4)</f>
        <v>432.5</v>
      </c>
      <c r="H258" s="123"/>
      <c r="I258" s="196">
        <f>_xll.GetPrice(I$9,"WeeklyAverage","Mid",$A258)</f>
        <v>111.15</v>
      </c>
      <c r="J258" s="196">
        <f>_xll.GetPrice(J$9,"WeeklyAverage","Mid",$A258)</f>
        <v>126.06</v>
      </c>
      <c r="K258" s="196">
        <f>_xll.GetPrice(K$9,"WeeklyAverage","Mid",$A258)</f>
        <v>311.62</v>
      </c>
      <c r="L258" s="196">
        <f>_xll.GetPrice(L$9,"WeeklyAverage","Mid",$A258)</f>
        <v>274.95999999999998</v>
      </c>
      <c r="M258" s="196">
        <f>_xll.GetPrice(M$9,"WeeklyAverage","Mid",$A258)</f>
        <v>272.77</v>
      </c>
      <c r="N258" s="196">
        <f>_xll.GetPrice(N$9,"WeeklyAverage","Mid",$A258)</f>
        <v>249.45</v>
      </c>
      <c r="O258" s="59"/>
      <c r="P258" s="148">
        <f t="shared" ref="P258:P259" si="72">D258-I258</f>
        <v>31.239999999999981</v>
      </c>
    </row>
    <row r="259" spans="1:16" x14ac:dyDescent="0.35">
      <c r="A259" s="123">
        <f t="shared" si="29"/>
        <v>44925</v>
      </c>
      <c r="B259" s="59">
        <f>_xll.GetPrice($B$9,,"mid",A259)</f>
        <v>1</v>
      </c>
      <c r="C259" s="59">
        <f>_xll.GetPrice($C$9,,"mid",A259)</f>
        <v>131.49</v>
      </c>
      <c r="D259" s="59">
        <f>_xll.GetPrice($D$9,,"mid",A259)</f>
        <v>144.97999999999999</v>
      </c>
      <c r="E259" s="64">
        <f>_xll.GetPrice($E$9,,"mid",A259+3)</f>
        <v>2780</v>
      </c>
      <c r="F259" s="59"/>
      <c r="G259" s="64">
        <f>_xll.GetPrice($G$9,,"mid",A259+4)</f>
        <v>422.5</v>
      </c>
      <c r="H259" s="123"/>
      <c r="I259" s="196">
        <f>_xll.GetPrice(I$9,"WeeklyAverage","Mid",$A259)</f>
        <v>115.41</v>
      </c>
      <c r="J259" s="196">
        <f>_xll.GetPrice(J$9,"WeeklyAverage","Mid",$A259)</f>
        <v>129.9</v>
      </c>
      <c r="K259" s="196">
        <f>_xll.GetPrice(K$9,"WeeklyAverage","Mid",$A259)</f>
        <v>315.05</v>
      </c>
      <c r="L259" s="196">
        <f>_xll.GetPrice(L$9,"WeeklyAverage","Mid",$A259)</f>
        <v>280.02999999999997</v>
      </c>
      <c r="M259" s="196">
        <f>_xll.GetPrice(M$9,"WeeklyAverage","Mid",$A259)</f>
        <v>289.92</v>
      </c>
      <c r="N259" s="196">
        <f>_xll.GetPrice(N$9,"WeeklyAverage","Mid",$A259)</f>
        <v>267.7</v>
      </c>
      <c r="O259" s="59"/>
      <c r="P259" s="148">
        <f t="shared" si="72"/>
        <v>29.569999999999993</v>
      </c>
    </row>
    <row r="260" spans="1:16" x14ac:dyDescent="0.35">
      <c r="A260" s="123">
        <f t="shared" si="29"/>
        <v>44932</v>
      </c>
      <c r="B260" s="59">
        <f>_xll.GetPrice($B$9,,"mid",A260)</f>
        <v>1</v>
      </c>
      <c r="C260" s="59">
        <f>_xll.GetPrice($C$9,,"mid",A260)</f>
        <v>134.66</v>
      </c>
      <c r="D260" s="59">
        <f>_xll.GetPrice($D$9,,"mid",A260)</f>
        <v>146.74</v>
      </c>
      <c r="E260" s="64">
        <f>_xll.GetPrice($E$9,,"mid",A260+3)</f>
        <v>2720</v>
      </c>
      <c r="F260" s="59"/>
      <c r="G260" s="64">
        <f>_xll.GetPrice($G$9,,"mid",A260+4)</f>
        <v>410</v>
      </c>
      <c r="H260" s="123"/>
      <c r="I260" s="196">
        <f>_xll.GetPrice(I$9,"WeeklyAverage","Mid",$A260)</f>
        <v>117.73</v>
      </c>
      <c r="J260" s="196">
        <f>_xll.GetPrice(J$9,"WeeklyAverage","Mid",$A260)</f>
        <v>131.94999999999999</v>
      </c>
      <c r="K260" s="196">
        <f>_xll.GetPrice(K$9,"WeeklyAverage","Mid",$A260)</f>
        <v>310.68</v>
      </c>
      <c r="L260" s="196">
        <f>_xll.GetPrice(L$9,"WeeklyAverage","Mid",$A260)</f>
        <v>274.27</v>
      </c>
      <c r="M260" s="196">
        <f>_xll.GetPrice(M$9,"WeeklyAverage","Mid",$A260)</f>
        <v>306.51</v>
      </c>
      <c r="N260" s="196">
        <f>_xll.GetPrice(N$9,"WeeklyAverage","Mid",$A260)</f>
        <v>281.66000000000003</v>
      </c>
      <c r="O260" s="59"/>
      <c r="P260" s="148">
        <f t="shared" ref="P260" si="73">D260-I260</f>
        <v>29.010000000000005</v>
      </c>
    </row>
    <row r="261" spans="1:16" s="267" customFormat="1" x14ac:dyDescent="0.35">
      <c r="A261" s="123">
        <f t="shared" si="29"/>
        <v>44939</v>
      </c>
      <c r="B261" s="59">
        <f>_xll.GetPrice($B$9,,"mid",A261)</f>
        <v>1.07</v>
      </c>
      <c r="C261" s="59">
        <f>_xll.GetPrice($C$9,,"mid",A261)</f>
        <v>139.9</v>
      </c>
      <c r="D261" s="59">
        <f>_xll.GetPrice($D$9,,"mid",A261)</f>
        <v>152.04</v>
      </c>
      <c r="E261" s="64">
        <f>_xll.GetPrice($E$9,,"mid",A261+3)</f>
        <v>2580</v>
      </c>
      <c r="F261" s="59"/>
      <c r="G261" s="64">
        <f>_xll.GetPrice($G$9,,"mid",A261+4)</f>
        <v>407.5</v>
      </c>
      <c r="H261" s="123"/>
      <c r="I261" s="196">
        <f>_xll.GetPrice(I$9,"WeeklyAverage","Mid",$A261)</f>
        <v>122.65</v>
      </c>
      <c r="J261" s="196">
        <f>_xll.GetPrice(J$9,"WeeklyAverage","Mid",$A261)</f>
        <v>137.26</v>
      </c>
      <c r="K261" s="196">
        <f>_xll.GetPrice(K$9,"WeeklyAverage","Mid",$A261)</f>
        <v>309.25</v>
      </c>
      <c r="L261" s="196">
        <f>_xll.GetPrice(L$9,"WeeklyAverage","Mid",$A261)</f>
        <v>272.60000000000002</v>
      </c>
      <c r="M261" s="196">
        <f>_xll.GetPrice(M$9,"WeeklyAverage","Mid",$A261)</f>
        <v>307.73</v>
      </c>
      <c r="N261" s="196">
        <f>_xll.GetPrice(N$9,"WeeklyAverage","Mid",$A261)</f>
        <v>284.12</v>
      </c>
      <c r="O261" s="59"/>
      <c r="P261" s="148">
        <f t="shared" ref="P261:P262" si="74">D261-I261</f>
        <v>29.389999999999986</v>
      </c>
    </row>
    <row r="262" spans="1:16" s="268" customFormat="1" x14ac:dyDescent="0.35">
      <c r="A262" s="123">
        <f t="shared" si="29"/>
        <v>44946</v>
      </c>
      <c r="B262" s="59">
        <f>_xll.GetPrice($B$9,,"mid",A262)</f>
        <v>1.07</v>
      </c>
      <c r="C262" s="59">
        <f>_xll.GetPrice($C$9,,"mid",A262)</f>
        <v>140.13</v>
      </c>
      <c r="D262" s="59">
        <f>_xll.GetPrice($D$9,,"mid",A262)</f>
        <v>153.03</v>
      </c>
      <c r="E262" s="64">
        <f>_xll.GetPrice($E$9,,"mid",A262+3)</f>
        <v>2580</v>
      </c>
      <c r="F262" s="59"/>
      <c r="G262" s="64">
        <f>_xll.GetPrice($G$9,,"mid",A262+4)</f>
        <v>407.5</v>
      </c>
      <c r="H262" s="123"/>
      <c r="I262" s="196">
        <f>_xll.GetPrice(I$9,"WeeklyAverage","Mid",$A262)</f>
        <v>123.18</v>
      </c>
      <c r="J262" s="196">
        <f>_xll.GetPrice(J$9,"WeeklyAverage","Mid",$A262)</f>
        <v>137.19999999999999</v>
      </c>
      <c r="K262" s="196">
        <f>_xll.GetPrice(K$9,"WeeklyAverage","Mid",$A262)</f>
        <v>309.05</v>
      </c>
      <c r="L262" s="196">
        <f>_xll.GetPrice(L$9,"WeeklyAverage","Mid",$A262)</f>
        <v>271.79000000000002</v>
      </c>
      <c r="M262" s="196">
        <f>_xll.GetPrice(M$9,"WeeklyAverage","Mid",$A262)</f>
        <v>320.14999999999998</v>
      </c>
      <c r="N262" s="196">
        <f>_xll.GetPrice(N$9,"WeeklyAverage","Mid",$A262)</f>
        <v>295.83</v>
      </c>
      <c r="O262" s="59"/>
      <c r="P262" s="148">
        <f t="shared" si="74"/>
        <v>29.849999999999994</v>
      </c>
    </row>
    <row r="263" spans="1:16" s="269" customFormat="1" x14ac:dyDescent="0.35">
      <c r="A263" s="123">
        <f t="shared" si="29"/>
        <v>44953</v>
      </c>
      <c r="B263" s="59">
        <f>_xll.GetPrice($B$9,,"mid",A263)</f>
        <v>1.07</v>
      </c>
      <c r="C263" s="59">
        <f>_xll.GetPrice($C$9,,"mid",A263)</f>
        <v>144.18</v>
      </c>
      <c r="D263" s="59">
        <f>_xll.GetPrice($D$9,,"mid",A263)</f>
        <v>157.08000000000001</v>
      </c>
      <c r="E263" s="64">
        <f>_xll.GetPrice($E$9,,"mid",A263+3)</f>
        <v>2605</v>
      </c>
      <c r="F263" s="59"/>
      <c r="G263" s="64">
        <f>_xll.GetPrice($G$9,,"mid",A263+4)</f>
        <v>415</v>
      </c>
      <c r="H263" s="123"/>
      <c r="I263" s="196">
        <f>_xll.GetPrice(I$9,"WeeklyAverage","Mid",$A263)</f>
        <v>126.73</v>
      </c>
      <c r="J263" s="196">
        <f>_xll.GetPrice(J$9,"WeeklyAverage","Mid",$A263)</f>
        <v>141.37</v>
      </c>
      <c r="K263" s="196">
        <f>_xll.GetPrice(K$9,"WeeklyAverage","Mid",$A263)</f>
        <v>309.05</v>
      </c>
      <c r="L263" s="196">
        <f>_xll.GetPrice(L$9,"WeeklyAverage","Mid",$A263)</f>
        <v>271.79000000000002</v>
      </c>
      <c r="M263" s="196">
        <f>_xll.GetPrice(M$9,"WeeklyAverage","Mid",$A263)</f>
        <v>329.18</v>
      </c>
      <c r="N263" s="196">
        <f>_xll.GetPrice(N$9,"WeeklyAverage","Mid",$A263)</f>
        <v>303.98</v>
      </c>
      <c r="O263" s="59"/>
      <c r="P263" s="148">
        <f t="shared" ref="P263" si="75">D263-I263</f>
        <v>30.350000000000009</v>
      </c>
    </row>
    <row r="264" spans="1:16" x14ac:dyDescent="0.35">
      <c r="A264" s="123">
        <f t="shared" si="29"/>
        <v>44960</v>
      </c>
      <c r="B264" s="59">
        <f>_xll.GetPrice($B$9,,"mid",A264)</f>
        <v>1.1000000000000001</v>
      </c>
      <c r="C264" s="59">
        <f>_xll.GetPrice($C$9,,"mid",A264)</f>
        <v>145.05000000000001</v>
      </c>
      <c r="D264" s="59">
        <f>_xll.GetPrice($D$9,,"mid",A264)</f>
        <v>158.27000000000001</v>
      </c>
      <c r="E264" s="64">
        <f>_xll.GetPrice($E$9,,"mid",A264+3)</f>
        <v>2605</v>
      </c>
      <c r="F264" s="59"/>
      <c r="G264" s="64">
        <f>_xll.GetPrice($G$9,,"mid",A264+4)</f>
        <v>410</v>
      </c>
      <c r="H264" s="123"/>
      <c r="I264" s="196">
        <f>_xll.GetPrice(I$9,"WeeklyAverage","Mid",$A264)</f>
        <v>127.4</v>
      </c>
      <c r="J264" s="196">
        <f>_xll.GetPrice(J$9,"WeeklyAverage","Mid",$A264)</f>
        <v>142.47999999999999</v>
      </c>
      <c r="K264" s="196">
        <f>_xll.GetPrice(K$9,"WeeklyAverage","Mid",$A264)</f>
        <v>319.58999999999997</v>
      </c>
      <c r="L264" s="196">
        <f>_xll.GetPrice(L$9,"WeeklyAverage","Mid",$A264)</f>
        <v>279.62</v>
      </c>
      <c r="M264" s="196">
        <f>_xll.GetPrice(M$9,"WeeklyAverage","Mid",$A264)</f>
        <v>344.21</v>
      </c>
      <c r="N264" s="196">
        <f>_xll.GetPrice(N$9,"WeeklyAverage","Mid",$A264)</f>
        <v>313.02999999999997</v>
      </c>
      <c r="O264" s="59"/>
      <c r="P264" s="148">
        <f t="shared" ref="P264" si="76">D264-I264</f>
        <v>30.870000000000005</v>
      </c>
    </row>
    <row r="265" spans="1:16" s="270" customFormat="1" x14ac:dyDescent="0.35">
      <c r="A265" s="123">
        <f t="shared" si="29"/>
        <v>44967</v>
      </c>
      <c r="B265" s="59">
        <f>_xll.GetPrice($B$9,,"mid",A265)</f>
        <v>1.1000000000000001</v>
      </c>
      <c r="C265" s="59">
        <f>_xll.GetPrice($C$9,,"mid",A265)</f>
        <v>140.97</v>
      </c>
      <c r="D265" s="59">
        <f>_xll.GetPrice($D$9,,"mid",A265)</f>
        <v>154.63999999999999</v>
      </c>
      <c r="E265" s="64">
        <f>_xll.GetPrice($E$9,,"mid",A265+3)</f>
        <v>2600</v>
      </c>
      <c r="F265" s="59"/>
      <c r="G265" s="64">
        <f>_xll.GetPrice($G$9,,"mid",A265+4)</f>
        <v>410</v>
      </c>
      <c r="H265" s="123"/>
      <c r="I265" s="196">
        <f>_xll.GetPrice(I$9,"WeeklyAverage","Mid",$A265)</f>
        <v>124.07</v>
      </c>
      <c r="J265" s="196">
        <f>_xll.GetPrice(J$9,"WeeklyAverage","Mid",$A265)</f>
        <v>139.04</v>
      </c>
      <c r="K265" s="196">
        <f>_xll.GetPrice(K$9,"WeeklyAverage","Mid",$A265)</f>
        <v>321.08</v>
      </c>
      <c r="L265" s="196">
        <f>_xll.GetPrice(L$9,"WeeklyAverage","Mid",$A265)</f>
        <v>289.99</v>
      </c>
      <c r="M265" s="196">
        <f>_xll.GetPrice(M$9,"WeeklyAverage","Mid",$A265)</f>
        <v>365.94</v>
      </c>
      <c r="N265" s="196">
        <f>_xll.GetPrice(N$9,"WeeklyAverage","Mid",$A265)</f>
        <v>330.72</v>
      </c>
      <c r="O265" s="59"/>
      <c r="P265" s="148">
        <f t="shared" ref="P265" si="77">D265-I265</f>
        <v>30.569999999999993</v>
      </c>
    </row>
    <row r="266" spans="1:16" x14ac:dyDescent="0.35">
      <c r="A266" s="123">
        <f t="shared" si="29"/>
        <v>44974</v>
      </c>
      <c r="B266" s="59">
        <f>_xll.GetPrice($B$9,,"mid",A266)</f>
        <v>1.1000000000000001</v>
      </c>
      <c r="C266" s="59">
        <f>_xll.GetPrice($C$9,,"mid",A266)</f>
        <v>140.82</v>
      </c>
      <c r="D266" s="59">
        <f>_xll.GetPrice($D$9,,"mid",A266)</f>
        <v>154.53</v>
      </c>
      <c r="E266" s="64">
        <f>_xll.GetPrice($E$9,,"mid",A266+3)</f>
        <v>2602.5</v>
      </c>
      <c r="F266" s="59"/>
      <c r="G266" s="64">
        <f>_xll.GetPrice($G$9,,"mid",A266+4)</f>
        <v>410</v>
      </c>
      <c r="H266" s="123"/>
      <c r="I266" s="196">
        <f>_xll.GetPrice(I$9,"WeeklyAverage","Mid",$A266)</f>
        <v>124.27</v>
      </c>
      <c r="J266" s="196">
        <f>_xll.GetPrice(J$9,"WeeklyAverage","Mid",$A266)</f>
        <v>139.12</v>
      </c>
      <c r="K266" s="196">
        <f>_xll.GetPrice(K$9,"WeeklyAverage","Mid",$A266)</f>
        <v>320.85000000000002</v>
      </c>
      <c r="L266" s="196">
        <f>_xll.GetPrice(L$9,"WeeklyAverage","Mid",$A266)</f>
        <v>284.89999999999998</v>
      </c>
      <c r="M266" s="196">
        <f>_xll.GetPrice(M$9,"WeeklyAverage","Mid",$A266)</f>
        <v>384.91</v>
      </c>
      <c r="N266" s="196">
        <f>_xll.GetPrice(N$9,"WeeklyAverage","Mid",$A266)</f>
        <v>347.75</v>
      </c>
      <c r="O266" s="59"/>
      <c r="P266" s="148">
        <f t="shared" ref="P266" si="78">D266-I266</f>
        <v>30.260000000000005</v>
      </c>
    </row>
    <row r="267" spans="1:16" x14ac:dyDescent="0.35">
      <c r="A267" s="123">
        <f t="shared" si="29"/>
        <v>44981</v>
      </c>
      <c r="B267" s="59">
        <f>_xll.GetPrice($B$9,,"mid",A267)</f>
        <v>1.1000000000000001</v>
      </c>
      <c r="C267" s="59">
        <f>_xll.GetPrice($C$9,,"mid",A267)</f>
        <v>144.82</v>
      </c>
      <c r="D267" s="59">
        <f>_xll.GetPrice($D$9,,"mid",A267)</f>
        <v>159.54</v>
      </c>
      <c r="E267" s="64">
        <f>_xll.GetPrice($E$9,,"mid",A267+3)</f>
        <v>2630</v>
      </c>
      <c r="F267" s="59"/>
      <c r="G267" s="64">
        <f>_xll.GetPrice($G$9,,"mid",A267+4)</f>
        <v>415</v>
      </c>
      <c r="H267" s="123"/>
      <c r="I267" s="196">
        <f>_xll.GetPrice(I$9,"WeeklyAverage","Mid",$A267)</f>
        <v>129.55000000000001</v>
      </c>
      <c r="J267" s="196">
        <f>_xll.GetPrice(J$9,"WeeklyAverage","Mid",$A267)</f>
        <v>144.63999999999999</v>
      </c>
      <c r="K267" s="196">
        <f>_xll.GetPrice(K$9,"WeeklyAverage","Mid",$A267)</f>
        <v>328.93</v>
      </c>
      <c r="L267" s="196">
        <f>_xll.GetPrice(L$9,"WeeklyAverage","Mid",$A267)</f>
        <v>292.77</v>
      </c>
      <c r="M267" s="196">
        <f>_xll.GetPrice(M$9,"WeeklyAverage","Mid",$A267)</f>
        <v>375.46</v>
      </c>
      <c r="N267" s="196">
        <f>_xll.GetPrice(N$9,"WeeklyAverage","Mid",$A267)</f>
        <v>339.37</v>
      </c>
      <c r="O267" s="59"/>
      <c r="P267" s="148">
        <f t="shared" ref="P267" si="79">D267-I267</f>
        <v>29.989999999999981</v>
      </c>
    </row>
    <row r="268" spans="1:16" x14ac:dyDescent="0.35">
      <c r="A268" s="123">
        <f t="shared" si="29"/>
        <v>44988</v>
      </c>
      <c r="B268" s="59">
        <f>_xll.GetPrice($B$9,,"mid",A268)</f>
        <v>1.1000000000000001</v>
      </c>
      <c r="C268" s="59">
        <f>_xll.GetPrice($C$9,,"mid",A268)</f>
        <v>139.83000000000001</v>
      </c>
      <c r="D268" s="59">
        <f>_xll.GetPrice($D$9,,"mid",A268)</f>
        <v>155.36000000000001</v>
      </c>
      <c r="E268" s="64">
        <f>_xll.GetPrice($E$9,,"mid",A268+3)</f>
        <v>2680</v>
      </c>
      <c r="F268" s="59"/>
      <c r="G268" s="64">
        <f>_xll.GetPrice($G$9,,"mid",A268+4)</f>
        <v>410</v>
      </c>
      <c r="H268" s="123"/>
      <c r="I268" s="196">
        <f>_xll.GetPrice(I$9,"WeeklyAverage","Mid",$A268)</f>
        <v>125.54</v>
      </c>
      <c r="J268" s="196">
        <f>_xll.GetPrice(J$9,"WeeklyAverage","Mid",$A268)</f>
        <v>139.72</v>
      </c>
      <c r="K268" s="196">
        <f>_xll.GetPrice(K$9,"WeeklyAverage","Mid",$A268)</f>
        <v>329.16</v>
      </c>
      <c r="L268" s="196">
        <f>_xll.GetPrice(L$9,"WeeklyAverage","Mid",$A268)</f>
        <v>293.26</v>
      </c>
      <c r="M268" s="196">
        <f>_xll.GetPrice(M$9,"WeeklyAverage","Mid",$A268)</f>
        <v>355.76</v>
      </c>
      <c r="N268" s="196">
        <f>_xll.GetPrice(N$9,"WeeklyAverage","Mid",$A268)</f>
        <v>320.92</v>
      </c>
      <c r="O268" s="59"/>
      <c r="P268" s="148">
        <f t="shared" ref="P268" si="80">D268-I268</f>
        <v>29.820000000000007</v>
      </c>
    </row>
    <row r="269" spans="1:16" s="271" customFormat="1" x14ac:dyDescent="0.35">
      <c r="A269" s="123">
        <f t="shared" si="29"/>
        <v>44995</v>
      </c>
      <c r="B269" s="59">
        <f>_xll.GetPrice($B$9,,"mid",A269)</f>
        <v>1.1000000000000001</v>
      </c>
      <c r="C269" s="59">
        <f>_xll.GetPrice($C$9,,"mid",A269)</f>
        <v>142.07</v>
      </c>
      <c r="D269" s="59">
        <f>_xll.GetPrice($D$9,,"mid",A269)</f>
        <v>156.56</v>
      </c>
      <c r="E269" s="64">
        <f>_xll.GetPrice($E$9,,"mid",A269+3)</f>
        <v>2672.5</v>
      </c>
      <c r="F269" s="59"/>
      <c r="G269" s="64">
        <f>_xll.GetPrice($G$9,,"mid",A269+4)</f>
        <v>415</v>
      </c>
      <c r="H269" s="123"/>
      <c r="I269" s="196">
        <f>_xll.GetPrice(I$9,"WeeklyAverage","Mid",$A269)</f>
        <v>127.71</v>
      </c>
      <c r="J269" s="196">
        <f>_xll.GetPrice(J$9,"WeeklyAverage","Mid",$A269)</f>
        <v>142.78</v>
      </c>
      <c r="K269" s="196">
        <f>_xll.GetPrice(K$9,"WeeklyAverage","Mid",$A269)</f>
        <v>326.25</v>
      </c>
      <c r="L269" s="196">
        <f>_xll.GetPrice(L$9,"WeeklyAverage","Mid",$A269)</f>
        <v>285.20999999999998</v>
      </c>
      <c r="M269" s="196">
        <f>_xll.GetPrice(M$9,"WeeklyAverage","Mid",$A269)</f>
        <v>359.84</v>
      </c>
      <c r="N269" s="196">
        <f>_xll.GetPrice(N$9,"WeeklyAverage","Mid",$A269)</f>
        <v>325.08</v>
      </c>
      <c r="O269" s="59"/>
      <c r="P269" s="148">
        <f t="shared" ref="P269" si="81">D269-I269</f>
        <v>28.850000000000009</v>
      </c>
    </row>
    <row r="270" spans="1:16" x14ac:dyDescent="0.35">
      <c r="A270" s="123">
        <f t="shared" si="29"/>
        <v>45002</v>
      </c>
      <c r="B270" s="59">
        <f>_xll.GetPrice($B$9,,"mid",A270)</f>
        <v>1.1000000000000001</v>
      </c>
      <c r="C270" s="59">
        <f>_xll.GetPrice($C$9,,"mid",A270)</f>
        <v>146.99</v>
      </c>
      <c r="D270" s="59">
        <f>_xll.GetPrice($D$9,,"mid",A270)</f>
        <v>161.37</v>
      </c>
      <c r="E270" s="64">
        <f>_xll.GetPrice($E$9,,"mid",A270+3)</f>
        <v>2530</v>
      </c>
      <c r="F270" s="59"/>
      <c r="G270" s="64">
        <f>_xll.GetPrice($G$9,,"mid",A270+4)</f>
        <v>407.5</v>
      </c>
      <c r="H270" s="123"/>
      <c r="I270" s="196">
        <f>_xll.GetPrice(I$9,"WeeklyAverage","Mid",$A270)</f>
        <v>131.85</v>
      </c>
      <c r="J270" s="196">
        <f>_xll.GetPrice(J$9,"WeeklyAverage","Mid",$A270)</f>
        <v>148.04</v>
      </c>
      <c r="K270" s="196">
        <f>_xll.GetPrice(K$9,"WeeklyAverage","Mid",$A270)</f>
        <v>319.26</v>
      </c>
      <c r="L270" s="196">
        <f>_xll.GetPrice(L$9,"WeeklyAverage","Mid",$A270)</f>
        <v>279.87</v>
      </c>
      <c r="M270" s="196">
        <f>_xll.GetPrice(M$9,"WeeklyAverage","Mid",$A270)</f>
        <v>347.65</v>
      </c>
      <c r="N270" s="196">
        <f>_xll.GetPrice(N$9,"WeeklyAverage","Mid",$A270)</f>
        <v>317.92</v>
      </c>
      <c r="O270" s="59"/>
      <c r="P270" s="148">
        <f t="shared" ref="P270" si="82">D270-I270</f>
        <v>29.52000000000001</v>
      </c>
    </row>
    <row r="271" spans="1:16" x14ac:dyDescent="0.35">
      <c r="A271" s="123">
        <f t="shared" si="29"/>
        <v>45009</v>
      </c>
      <c r="B271" s="59">
        <f>_xll.GetPrice($B$9,,"mid",A271)</f>
        <v>1.08</v>
      </c>
      <c r="C271" s="59">
        <f>_xll.GetPrice($C$9,,"mid",A271)</f>
        <v>139.46</v>
      </c>
      <c r="D271" s="59">
        <f>_xll.GetPrice($D$9,,"mid",A271)</f>
        <v>152.12</v>
      </c>
      <c r="E271" s="64">
        <f>_xll.GetPrice($E$9,,"mid",A271+3)</f>
        <v>2530</v>
      </c>
      <c r="F271" s="59"/>
      <c r="G271" s="64">
        <f>_xll.GetPrice($G$9,,"mid",A271+4)</f>
        <v>410</v>
      </c>
      <c r="H271" s="123"/>
      <c r="I271" s="196">
        <f>_xll.GetPrice(I$9,"WeeklyAverage","Mid",$A271)</f>
        <v>122.72</v>
      </c>
      <c r="J271" s="196">
        <f>_xll.GetPrice(J$9,"WeeklyAverage","Mid",$A271)</f>
        <v>138.91999999999999</v>
      </c>
      <c r="K271" s="196">
        <f>_xll.GetPrice(K$9,"WeeklyAverage","Mid",$A271)</f>
        <v>313.48</v>
      </c>
      <c r="L271" s="196">
        <f>_xll.GetPrice(L$9,"WeeklyAverage","Mid",$A271)</f>
        <v>278.74</v>
      </c>
      <c r="M271" s="196">
        <f>_xll.GetPrice(M$9,"WeeklyAverage","Mid",$A271)</f>
        <v>332.16</v>
      </c>
      <c r="N271" s="196">
        <f>_xll.GetPrice(N$9,"WeeklyAverage","Mid",$A271)</f>
        <v>302.68</v>
      </c>
      <c r="O271" s="59"/>
      <c r="P271" s="148">
        <f t="shared" ref="P271" si="83">D271-I271</f>
        <v>29.400000000000006</v>
      </c>
    </row>
    <row r="272" spans="1:16" s="272" customFormat="1" x14ac:dyDescent="0.35">
      <c r="A272" s="123">
        <f t="shared" si="29"/>
        <v>45016</v>
      </c>
      <c r="B272" s="59">
        <f>_xll.GetPrice($B$9,,"mid",A272)</f>
        <v>1.08</v>
      </c>
      <c r="C272" s="59">
        <f>_xll.GetPrice($C$9,,"mid",A272)</f>
        <v>140.97</v>
      </c>
      <c r="D272" s="59">
        <f>_xll.GetPrice($D$9,,"mid",A272)</f>
        <v>153.43</v>
      </c>
      <c r="E272" s="64">
        <f>_xll.GetPrice($E$9,,"mid",A272+3)</f>
        <v>2415</v>
      </c>
      <c r="F272" s="59"/>
      <c r="G272" s="64">
        <f>_xll.GetPrice($G$9,,"mid",A272+4)</f>
        <v>407.5</v>
      </c>
      <c r="H272" s="123"/>
      <c r="I272" s="196">
        <f>_xll.GetPrice(I$9,"WeeklyAverage","Mid",$A272)</f>
        <v>124.33</v>
      </c>
      <c r="J272" s="196">
        <f>_xll.GetPrice(J$9,"WeeklyAverage","Mid",$A272)</f>
        <v>140.56</v>
      </c>
      <c r="K272" s="196">
        <f>_xll.GetPrice(K$9,"WeeklyAverage","Mid",$A272)</f>
        <v>306.81</v>
      </c>
      <c r="L272" s="196">
        <f>_xll.GetPrice(L$9,"WeeklyAverage","Mid",$A272)</f>
        <v>277.25</v>
      </c>
      <c r="M272" s="196">
        <f>_xll.GetPrice(M$9,"WeeklyAverage","Mid",$A272)</f>
        <v>310.67</v>
      </c>
      <c r="N272" s="196">
        <f>_xll.GetPrice(N$9,"WeeklyAverage","Mid",$A272)</f>
        <v>282.39999999999998</v>
      </c>
      <c r="O272" s="59"/>
      <c r="P272" s="148">
        <f t="shared" ref="P272" si="84">D272-I272</f>
        <v>29.100000000000009</v>
      </c>
    </row>
    <row r="273" spans="1:16" s="273" customFormat="1" x14ac:dyDescent="0.35">
      <c r="A273" s="123">
        <f t="shared" si="29"/>
        <v>45023</v>
      </c>
      <c r="B273" s="59">
        <f>_xll.GetPrice($B$9,,"mid",A273)</f>
        <v>1.02</v>
      </c>
      <c r="C273" s="59">
        <f>_xll.GetPrice($C$9,,"mid",A273)</f>
        <v>133.93</v>
      </c>
      <c r="D273" s="59">
        <f>_xll.GetPrice($D$9,,"mid",A273)</f>
        <v>148.84</v>
      </c>
      <c r="E273" s="64">
        <f>_xll.GetPrice($E$9,,"mid",A273+3)</f>
        <v>2315</v>
      </c>
      <c r="F273" s="59"/>
      <c r="G273" s="64">
        <f>_xll.GetPrice($G$9,,"mid",A273+4)</f>
        <v>392.5</v>
      </c>
      <c r="H273" s="123"/>
      <c r="I273" s="196">
        <f>_xll.GetPrice(I$9,"WeeklyAverage","Mid",$A273)</f>
        <v>120.53</v>
      </c>
      <c r="J273" s="196">
        <f>_xll.GetPrice(J$9,"WeeklyAverage","Mid",$A273)</f>
        <v>136.43</v>
      </c>
      <c r="K273" s="196">
        <f>_xll.GetPrice(K$9,"WeeklyAverage","Mid",$A273)</f>
        <v>303.99</v>
      </c>
      <c r="L273" s="196">
        <f>_xll.GetPrice(L$9,"WeeklyAverage","Mid",$A273)</f>
        <v>271.88</v>
      </c>
      <c r="M273" s="196">
        <f>_xll.GetPrice(M$9,"WeeklyAverage","Mid",$A273)</f>
        <v>293.01</v>
      </c>
      <c r="N273" s="196">
        <f>_xll.GetPrice(N$9,"WeeklyAverage","Mid",$A273)</f>
        <v>266.38</v>
      </c>
      <c r="O273" s="59"/>
      <c r="P273" s="148">
        <f t="shared" ref="P273:P274" si="85">D273-I273</f>
        <v>28.310000000000002</v>
      </c>
    </row>
    <row r="274" spans="1:16" s="274" customFormat="1" x14ac:dyDescent="0.35">
      <c r="A274" s="123">
        <f t="shared" si="29"/>
        <v>45030</v>
      </c>
      <c r="B274" s="59">
        <f>_xll.GetPrice($B$9,,"mid",A274)</f>
        <v>1.02</v>
      </c>
      <c r="C274" s="59">
        <f>_xll.GetPrice($C$9,,"mid",A274)</f>
        <v>128.97999999999999</v>
      </c>
      <c r="D274" s="59">
        <f>_xll.GetPrice($D$9,,"mid",A274)</f>
        <v>147.31</v>
      </c>
      <c r="E274" s="64">
        <f>_xll.GetPrice($E$9,,"mid",A274+3)</f>
        <v>2195</v>
      </c>
      <c r="F274" s="59"/>
      <c r="G274" s="64">
        <f>_xll.GetPrice($G$9,,"mid",A274+4)</f>
        <v>392.5</v>
      </c>
      <c r="H274" s="123"/>
      <c r="I274" s="196">
        <f>_xll.GetPrice(I$9,"WeeklyAverage","Mid",$A274)</f>
        <v>119.33</v>
      </c>
      <c r="J274" s="196">
        <f>_xll.GetPrice(J$9,"WeeklyAverage","Mid",$A274)</f>
        <v>134.78</v>
      </c>
      <c r="K274" s="196">
        <f>_xll.GetPrice(K$9,"WeeklyAverage","Mid",$A274)</f>
        <v>289.82</v>
      </c>
      <c r="L274" s="196">
        <f>_xll.GetPrice(L$9,"WeeklyAverage","Mid",$A274)</f>
        <v>260.79000000000002</v>
      </c>
      <c r="M274" s="196">
        <f>_xll.GetPrice(M$9,"WeeklyAverage","Mid",$A274)</f>
        <v>281.48</v>
      </c>
      <c r="N274" s="196">
        <f>_xll.GetPrice(N$9,"WeeklyAverage","Mid",$A274)</f>
        <v>253.83</v>
      </c>
      <c r="O274" s="59"/>
      <c r="P274" s="148">
        <f t="shared" si="85"/>
        <v>27.980000000000004</v>
      </c>
    </row>
    <row r="275" spans="1:16" x14ac:dyDescent="0.35">
      <c r="E275" s="123"/>
      <c r="F275" s="59"/>
      <c r="H275" s="123"/>
      <c r="I275" s="59"/>
      <c r="K275" s="123"/>
      <c r="L275" s="59"/>
      <c r="N275" s="123"/>
      <c r="O275" s="59"/>
    </row>
    <row r="276" spans="1:16" x14ac:dyDescent="0.35">
      <c r="E276" s="123"/>
      <c r="F276" s="59"/>
      <c r="H276" s="123"/>
      <c r="I276" s="59"/>
      <c r="K276" s="123"/>
      <c r="L276" s="59"/>
      <c r="N276" s="123"/>
      <c r="O276" s="59"/>
    </row>
    <row r="277" spans="1:16" x14ac:dyDescent="0.35">
      <c r="E277" s="123"/>
      <c r="F277" s="59"/>
      <c r="H277" s="123"/>
      <c r="I277" s="59"/>
      <c r="K277" s="123"/>
      <c r="L277" s="59"/>
      <c r="N277" s="123"/>
      <c r="O277" s="59"/>
    </row>
    <row r="278" spans="1:16" x14ac:dyDescent="0.35">
      <c r="E278" s="123"/>
      <c r="F278" s="59"/>
      <c r="H278" s="123"/>
      <c r="I278" s="59"/>
      <c r="K278" s="123"/>
      <c r="L278" s="59"/>
      <c r="N278" s="123"/>
      <c r="O278" s="59"/>
    </row>
    <row r="279" spans="1:16" x14ac:dyDescent="0.35">
      <c r="E279" s="123"/>
      <c r="F279" s="59"/>
      <c r="H279" s="123"/>
      <c r="I279" s="59"/>
      <c r="K279" s="123"/>
      <c r="L279" s="59"/>
      <c r="N279" s="123"/>
      <c r="O279" s="59"/>
    </row>
    <row r="280" spans="1:16" x14ac:dyDescent="0.35">
      <c r="E280" s="123"/>
      <c r="F280" s="59"/>
      <c r="H280" s="123"/>
      <c r="I280" s="59"/>
      <c r="K280" s="123"/>
      <c r="L280" s="59"/>
      <c r="N280" s="123"/>
      <c r="O280" s="59"/>
    </row>
    <row r="281" spans="1:16" x14ac:dyDescent="0.35">
      <c r="E281" s="123"/>
      <c r="F281" s="59"/>
      <c r="H281" s="123"/>
      <c r="I281" s="59"/>
      <c r="K281" s="123"/>
      <c r="L281" s="59"/>
      <c r="N281" s="123"/>
      <c r="O281" s="59"/>
    </row>
    <row r="282" spans="1:16" x14ac:dyDescent="0.35">
      <c r="E282" s="123"/>
      <c r="F282" s="59"/>
      <c r="H282" s="123"/>
      <c r="I282" s="59"/>
      <c r="K282" s="123"/>
      <c r="L282" s="59"/>
      <c r="N282" s="123"/>
      <c r="O282" s="59"/>
    </row>
    <row r="283" spans="1:16" x14ac:dyDescent="0.35">
      <c r="E283" s="123"/>
      <c r="F283" s="59"/>
      <c r="H283" s="123"/>
      <c r="I283" s="59"/>
      <c r="K283" s="123"/>
      <c r="L283" s="59"/>
      <c r="N283" s="123"/>
      <c r="O283" s="59"/>
    </row>
    <row r="284" spans="1:16" x14ac:dyDescent="0.35">
      <c r="E284" s="123"/>
      <c r="F284" s="59"/>
      <c r="H284" s="123"/>
      <c r="I284" s="59"/>
      <c r="K284" s="123"/>
      <c r="L284" s="59"/>
      <c r="N284" s="123"/>
      <c r="O284" s="59"/>
    </row>
    <row r="285" spans="1:16" x14ac:dyDescent="0.35">
      <c r="E285" s="123"/>
      <c r="F285" s="59"/>
      <c r="H285" s="123"/>
      <c r="I285" s="59"/>
      <c r="K285" s="123"/>
      <c r="L285" s="59"/>
      <c r="N285" s="123"/>
      <c r="O285" s="59"/>
    </row>
    <row r="286" spans="1:16" x14ac:dyDescent="0.35">
      <c r="E286" s="123"/>
      <c r="F286" s="59"/>
      <c r="H286" s="123"/>
      <c r="I286" s="59"/>
      <c r="K286" s="123"/>
      <c r="L286" s="59"/>
      <c r="N286" s="123"/>
      <c r="O286" s="59"/>
    </row>
    <row r="287" spans="1:16" x14ac:dyDescent="0.35">
      <c r="E287" s="123"/>
      <c r="F287" s="59"/>
      <c r="H287" s="123"/>
      <c r="I287" s="59"/>
      <c r="K287" s="123"/>
      <c r="L287" s="59"/>
      <c r="N287" s="123"/>
      <c r="O287" s="59"/>
    </row>
    <row r="288" spans="1:16" x14ac:dyDescent="0.35">
      <c r="E288" s="123"/>
      <c r="F288" s="59"/>
      <c r="H288" s="123"/>
      <c r="I288" s="59"/>
      <c r="K288" s="123"/>
      <c r="L288" s="59"/>
      <c r="N288" s="123"/>
      <c r="O288" s="59"/>
    </row>
    <row r="289" spans="5:15" x14ac:dyDescent="0.35">
      <c r="E289" s="123"/>
      <c r="F289" s="59"/>
      <c r="H289" s="123"/>
      <c r="I289" s="59"/>
      <c r="K289" s="123"/>
      <c r="L289" s="59"/>
      <c r="N289" s="123"/>
      <c r="O289" s="59"/>
    </row>
    <row r="290" spans="5:15" x14ac:dyDescent="0.35">
      <c r="E290" s="123"/>
      <c r="F290" s="59"/>
      <c r="H290" s="123"/>
      <c r="I290" s="59"/>
      <c r="K290" s="123"/>
      <c r="L290" s="59"/>
      <c r="N290" s="123"/>
      <c r="O290" s="59"/>
    </row>
    <row r="291" spans="5:15" x14ac:dyDescent="0.35">
      <c r="E291" s="123"/>
      <c r="F291" s="59"/>
      <c r="H291" s="123"/>
      <c r="I291" s="59"/>
      <c r="K291" s="123"/>
      <c r="L291" s="59"/>
      <c r="N291" s="123"/>
      <c r="O291" s="59"/>
    </row>
    <row r="292" spans="5:15" x14ac:dyDescent="0.35">
      <c r="E292" s="123"/>
      <c r="F292" s="59"/>
      <c r="H292" s="123"/>
      <c r="I292" s="59"/>
      <c r="K292" s="123"/>
      <c r="L292" s="59"/>
      <c r="N292" s="123"/>
      <c r="O292" s="59"/>
    </row>
    <row r="293" spans="5:15" x14ac:dyDescent="0.35">
      <c r="E293" s="123"/>
      <c r="F293" s="59"/>
      <c r="H293" s="123"/>
      <c r="I293" s="59"/>
      <c r="K293" s="123"/>
      <c r="L293" s="59"/>
      <c r="N293" s="123"/>
      <c r="O293" s="59"/>
    </row>
    <row r="294" spans="5:15" x14ac:dyDescent="0.35">
      <c r="E294" s="123"/>
      <c r="F294" s="59"/>
      <c r="H294" s="123"/>
      <c r="I294" s="59"/>
      <c r="K294" s="123"/>
      <c r="L294" s="59"/>
      <c r="N294" s="123"/>
      <c r="O294" s="59"/>
    </row>
    <row r="295" spans="5:15" x14ac:dyDescent="0.35">
      <c r="E295" s="123"/>
      <c r="F295" s="59"/>
      <c r="H295" s="123"/>
      <c r="I295" s="59"/>
      <c r="K295" s="123"/>
      <c r="L295" s="59"/>
      <c r="N295" s="123"/>
      <c r="O295" s="59"/>
    </row>
    <row r="296" spans="5:15" x14ac:dyDescent="0.35">
      <c r="E296" s="123"/>
      <c r="F296" s="59"/>
      <c r="H296" s="123"/>
      <c r="I296" s="59"/>
      <c r="K296" s="123"/>
      <c r="L296" s="59"/>
      <c r="N296" s="123"/>
      <c r="O296" s="59"/>
    </row>
    <row r="297" spans="5:15" x14ac:dyDescent="0.35">
      <c r="E297" s="123"/>
      <c r="F297" s="59"/>
      <c r="H297" s="123"/>
      <c r="I297" s="59"/>
      <c r="K297" s="123"/>
      <c r="L297" s="59"/>
      <c r="N297" s="123"/>
      <c r="O297" s="59"/>
    </row>
    <row r="298" spans="5:15" x14ac:dyDescent="0.35">
      <c r="E298" s="123"/>
      <c r="F298" s="59"/>
      <c r="H298" s="123"/>
      <c r="I298" s="59"/>
      <c r="K298" s="123"/>
      <c r="L298" s="59"/>
      <c r="N298" s="123"/>
      <c r="O298" s="59"/>
    </row>
    <row r="299" spans="5:15" x14ac:dyDescent="0.35">
      <c r="E299" s="123"/>
      <c r="F299" s="59"/>
      <c r="H299" s="123"/>
      <c r="I299" s="59"/>
      <c r="K299" s="123"/>
      <c r="L299" s="59"/>
      <c r="N299" s="123"/>
      <c r="O299" s="59"/>
    </row>
    <row r="300" spans="5:15" x14ac:dyDescent="0.35">
      <c r="E300" s="123"/>
      <c r="F300" s="59"/>
      <c r="H300" s="123"/>
      <c r="I300" s="59"/>
      <c r="K300" s="123"/>
      <c r="L300" s="59"/>
      <c r="N300" s="123"/>
      <c r="O300" s="59"/>
    </row>
    <row r="301" spans="5:15" x14ac:dyDescent="0.35">
      <c r="E301" s="123"/>
      <c r="F301" s="59"/>
      <c r="H301" s="123"/>
      <c r="I301" s="59"/>
      <c r="K301" s="123"/>
      <c r="L301" s="59"/>
      <c r="N301" s="123"/>
      <c r="O301" s="59"/>
    </row>
    <row r="302" spans="5:15" x14ac:dyDescent="0.35">
      <c r="E302" s="123"/>
      <c r="F302" s="59"/>
      <c r="H302" s="123"/>
      <c r="I302" s="59"/>
      <c r="K302" s="123"/>
      <c r="L302" s="59"/>
      <c r="N302" s="123"/>
      <c r="O302" s="59"/>
    </row>
    <row r="303" spans="5:15" x14ac:dyDescent="0.35">
      <c r="E303" s="123"/>
      <c r="F303" s="59"/>
      <c r="H303" s="123"/>
      <c r="I303" s="59"/>
      <c r="K303" s="123"/>
      <c r="L303" s="59"/>
      <c r="N303" s="123"/>
      <c r="O303" s="59"/>
    </row>
    <row r="304" spans="5:15" x14ac:dyDescent="0.35">
      <c r="E304" s="123"/>
      <c r="F304" s="59"/>
      <c r="H304" s="123"/>
      <c r="I304" s="59"/>
      <c r="K304" s="123"/>
      <c r="L304" s="59"/>
      <c r="N304" s="123"/>
      <c r="O304" s="59"/>
    </row>
    <row r="305" spans="5:15" x14ac:dyDescent="0.35">
      <c r="E305" s="123"/>
      <c r="F305" s="59"/>
      <c r="H305" s="123"/>
      <c r="I305" s="59"/>
      <c r="K305" s="123"/>
      <c r="L305" s="59"/>
      <c r="N305" s="123"/>
      <c r="O305" s="59"/>
    </row>
    <row r="306" spans="5:15" x14ac:dyDescent="0.35">
      <c r="E306" s="123"/>
      <c r="F306" s="59"/>
      <c r="H306" s="123"/>
      <c r="I306" s="59"/>
      <c r="K306" s="123"/>
      <c r="L306" s="59"/>
      <c r="N306" s="123"/>
      <c r="O306" s="59"/>
    </row>
    <row r="307" spans="5:15" x14ac:dyDescent="0.35">
      <c r="E307" s="123"/>
      <c r="F307" s="59"/>
      <c r="H307" s="123"/>
      <c r="I307" s="59"/>
      <c r="K307" s="123"/>
      <c r="L307" s="59"/>
      <c r="N307" s="123"/>
      <c r="O307" s="59"/>
    </row>
    <row r="308" spans="5:15" x14ac:dyDescent="0.35">
      <c r="E308" s="123"/>
      <c r="F308" s="59"/>
      <c r="H308" s="123"/>
      <c r="I308" s="59"/>
      <c r="K308" s="123"/>
      <c r="L308" s="59"/>
      <c r="N308" s="123"/>
      <c r="O308" s="59"/>
    </row>
    <row r="309" spans="5:15" x14ac:dyDescent="0.35">
      <c r="E309" s="123"/>
      <c r="F309" s="59"/>
      <c r="H309" s="123"/>
      <c r="I309" s="59"/>
      <c r="K309" s="123"/>
      <c r="L309" s="59"/>
      <c r="N309" s="123"/>
      <c r="O309" s="59"/>
    </row>
    <row r="310" spans="5:15" x14ac:dyDescent="0.35">
      <c r="E310" s="123"/>
      <c r="F310" s="59"/>
      <c r="H310" s="123"/>
      <c r="I310" s="59"/>
      <c r="K310" s="123"/>
      <c r="L310" s="59"/>
      <c r="N310" s="123"/>
      <c r="O310" s="59"/>
    </row>
    <row r="311" spans="5:15" x14ac:dyDescent="0.35">
      <c r="E311" s="123"/>
      <c r="F311" s="59"/>
      <c r="H311" s="123"/>
      <c r="I311" s="59"/>
      <c r="K311" s="123"/>
      <c r="L311" s="59"/>
      <c r="N311" s="123"/>
      <c r="O311" s="59"/>
    </row>
    <row r="312" spans="5:15" x14ac:dyDescent="0.35">
      <c r="E312" s="123"/>
      <c r="F312" s="59"/>
      <c r="H312" s="123"/>
      <c r="I312" s="59"/>
      <c r="K312" s="123"/>
      <c r="L312" s="59"/>
      <c r="N312" s="123"/>
      <c r="O312" s="59"/>
    </row>
    <row r="313" spans="5:15" x14ac:dyDescent="0.35">
      <c r="E313" s="123"/>
      <c r="F313" s="59"/>
      <c r="H313" s="123"/>
      <c r="I313" s="59"/>
      <c r="K313" s="123"/>
      <c r="L313" s="59"/>
      <c r="N313" s="123"/>
      <c r="O313" s="59"/>
    </row>
    <row r="314" spans="5:15" x14ac:dyDescent="0.35">
      <c r="E314" s="123"/>
      <c r="F314" s="59"/>
      <c r="H314" s="123"/>
      <c r="I314" s="59"/>
      <c r="K314" s="123"/>
      <c r="L314" s="59"/>
      <c r="N314" s="123"/>
      <c r="O314" s="59"/>
    </row>
    <row r="315" spans="5:15" x14ac:dyDescent="0.35">
      <c r="E315" s="123"/>
      <c r="F315" s="59"/>
      <c r="H315" s="123"/>
      <c r="I315" s="59"/>
      <c r="K315" s="123"/>
      <c r="L315" s="59"/>
      <c r="N315" s="123"/>
      <c r="O315" s="59"/>
    </row>
    <row r="316" spans="5:15" x14ac:dyDescent="0.35">
      <c r="E316" s="123"/>
      <c r="F316" s="59"/>
      <c r="H316" s="123"/>
      <c r="I316" s="59"/>
      <c r="K316" s="123"/>
      <c r="L316" s="59"/>
      <c r="N316" s="123"/>
      <c r="O316" s="59"/>
    </row>
    <row r="317" spans="5:15" x14ac:dyDescent="0.35">
      <c r="E317" s="123"/>
      <c r="F317" s="59"/>
      <c r="H317" s="123"/>
      <c r="I317" s="59"/>
      <c r="K317" s="123"/>
      <c r="L317" s="59"/>
      <c r="N317" s="123"/>
      <c r="O317" s="59"/>
    </row>
    <row r="318" spans="5:15" x14ac:dyDescent="0.35">
      <c r="E318" s="123"/>
      <c r="F318" s="59"/>
      <c r="H318" s="123"/>
      <c r="I318" s="59"/>
      <c r="K318" s="123"/>
      <c r="L318" s="59"/>
      <c r="N318" s="123"/>
      <c r="O318" s="59"/>
    </row>
    <row r="319" spans="5:15" x14ac:dyDescent="0.35">
      <c r="E319" s="123"/>
      <c r="F319" s="59"/>
      <c r="H319" s="123"/>
      <c r="I319" s="59"/>
      <c r="K319" s="123"/>
      <c r="L319" s="59"/>
      <c r="N319" s="123"/>
      <c r="O319" s="59"/>
    </row>
    <row r="320" spans="5:15" x14ac:dyDescent="0.35">
      <c r="E320" s="123"/>
      <c r="F320" s="59"/>
      <c r="H320" s="123"/>
      <c r="I320" s="59"/>
      <c r="K320" s="123"/>
      <c r="L320" s="59"/>
      <c r="N320" s="123"/>
      <c r="O320" s="59"/>
    </row>
    <row r="321" spans="5:15" x14ac:dyDescent="0.35">
      <c r="E321" s="123"/>
      <c r="F321" s="59"/>
      <c r="H321" s="123"/>
      <c r="I321" s="59"/>
      <c r="K321" s="123"/>
      <c r="L321" s="59"/>
      <c r="N321" s="123"/>
      <c r="O321" s="59"/>
    </row>
    <row r="322" spans="5:15" x14ac:dyDescent="0.35">
      <c r="E322" s="123"/>
      <c r="F322" s="59"/>
      <c r="H322" s="123"/>
      <c r="I322" s="59"/>
      <c r="K322" s="123"/>
      <c r="L322" s="59"/>
      <c r="N322" s="123"/>
      <c r="O322" s="59"/>
    </row>
    <row r="323" spans="5:15" x14ac:dyDescent="0.35">
      <c r="E323" s="123"/>
      <c r="F323" s="59"/>
      <c r="H323" s="123"/>
      <c r="I323" s="59"/>
      <c r="K323" s="123"/>
      <c r="L323" s="59"/>
      <c r="N323" s="123"/>
      <c r="O323" s="59"/>
    </row>
    <row r="324" spans="5:15" x14ac:dyDescent="0.35">
      <c r="E324" s="123"/>
      <c r="F324" s="59"/>
      <c r="H324" s="123"/>
      <c r="I324" s="59"/>
      <c r="K324" s="123"/>
      <c r="L324" s="59"/>
      <c r="N324" s="123"/>
      <c r="O324" s="59"/>
    </row>
    <row r="325" spans="5:15" x14ac:dyDescent="0.35">
      <c r="E325" s="123"/>
      <c r="F325" s="59"/>
      <c r="H325" s="123"/>
      <c r="I325" s="59"/>
      <c r="K325" s="123"/>
      <c r="L325" s="59"/>
      <c r="N325" s="123"/>
      <c r="O325" s="59"/>
    </row>
    <row r="326" spans="5:15" x14ac:dyDescent="0.35">
      <c r="E326" s="123"/>
      <c r="F326" s="59"/>
      <c r="H326" s="123"/>
      <c r="I326" s="59"/>
      <c r="K326" s="123"/>
      <c r="L326" s="59"/>
      <c r="N326" s="123"/>
      <c r="O326" s="59"/>
    </row>
    <row r="327" spans="5:15" x14ac:dyDescent="0.35">
      <c r="E327" s="123"/>
      <c r="F327" s="59"/>
      <c r="H327" s="123"/>
      <c r="I327" s="59"/>
      <c r="K327" s="123"/>
      <c r="L327" s="59"/>
      <c r="N327" s="123"/>
      <c r="O327" s="59"/>
    </row>
    <row r="328" spans="5:15" x14ac:dyDescent="0.35">
      <c r="E328" s="123"/>
      <c r="F328" s="59"/>
      <c r="H328" s="123"/>
      <c r="I328" s="59"/>
      <c r="K328" s="123"/>
      <c r="L328" s="59"/>
      <c r="N328" s="123"/>
      <c r="O328" s="59"/>
    </row>
    <row r="329" spans="5:15" x14ac:dyDescent="0.35">
      <c r="E329" s="123"/>
      <c r="F329" s="59"/>
      <c r="H329" s="123"/>
      <c r="I329" s="59"/>
      <c r="K329" s="123"/>
      <c r="L329" s="59"/>
      <c r="N329" s="123"/>
      <c r="O329" s="59"/>
    </row>
    <row r="330" spans="5:15" x14ac:dyDescent="0.35">
      <c r="E330" s="123"/>
      <c r="F330" s="59"/>
      <c r="H330" s="123"/>
      <c r="I330" s="59"/>
      <c r="K330" s="123"/>
      <c r="L330" s="59"/>
      <c r="N330" s="123"/>
      <c r="O330" s="59"/>
    </row>
    <row r="331" spans="5:15" x14ac:dyDescent="0.35">
      <c r="E331" s="123"/>
      <c r="F331" s="59"/>
      <c r="H331" s="123"/>
      <c r="I331" s="59"/>
      <c r="K331" s="123"/>
      <c r="L331" s="59"/>
      <c r="N331" s="123"/>
      <c r="O331" s="59"/>
    </row>
    <row r="332" spans="5:15" x14ac:dyDescent="0.35">
      <c r="E332" s="123"/>
      <c r="F332" s="59"/>
      <c r="H332" s="123"/>
      <c r="I332" s="59"/>
      <c r="K332" s="123"/>
      <c r="L332" s="59"/>
      <c r="N332" s="123"/>
      <c r="O332" s="59"/>
    </row>
    <row r="333" spans="5:15" x14ac:dyDescent="0.35">
      <c r="E333" s="123"/>
      <c r="F333" s="59"/>
      <c r="H333" s="123"/>
      <c r="I333" s="59"/>
      <c r="K333" s="123"/>
      <c r="L333" s="59"/>
      <c r="N333" s="123"/>
      <c r="O333" s="59"/>
    </row>
    <row r="334" spans="5:15" x14ac:dyDescent="0.35">
      <c r="E334" s="123"/>
      <c r="F334" s="59"/>
      <c r="H334" s="123"/>
      <c r="I334" s="59"/>
      <c r="K334" s="123"/>
      <c r="L334" s="59"/>
      <c r="N334" s="123"/>
      <c r="O334" s="59"/>
    </row>
    <row r="335" spans="5:15" x14ac:dyDescent="0.35">
      <c r="E335" s="123"/>
      <c r="F335" s="59"/>
      <c r="H335" s="123"/>
      <c r="I335" s="59"/>
      <c r="K335" s="123"/>
      <c r="L335" s="59"/>
      <c r="N335" s="123"/>
      <c r="O335" s="59"/>
    </row>
    <row r="336" spans="5:15" x14ac:dyDescent="0.35">
      <c r="E336" s="123"/>
      <c r="F336" s="59"/>
      <c r="H336" s="123"/>
      <c r="I336" s="59"/>
      <c r="K336" s="123"/>
      <c r="L336" s="59"/>
      <c r="N336" s="123"/>
      <c r="O336" s="59"/>
    </row>
    <row r="337" spans="5:15" x14ac:dyDescent="0.35">
      <c r="E337" s="123"/>
      <c r="F337" s="59"/>
      <c r="H337" s="123"/>
      <c r="I337" s="59"/>
      <c r="K337" s="123"/>
      <c r="L337" s="59"/>
      <c r="N337" s="123"/>
      <c r="O337" s="59"/>
    </row>
    <row r="338" spans="5:15" x14ac:dyDescent="0.35">
      <c r="E338" s="123"/>
      <c r="F338" s="59"/>
      <c r="H338" s="123"/>
      <c r="I338" s="59"/>
      <c r="K338" s="123"/>
      <c r="L338" s="59"/>
      <c r="N338" s="123"/>
      <c r="O338" s="59"/>
    </row>
    <row r="339" spans="5:15" x14ac:dyDescent="0.35">
      <c r="E339" s="123"/>
      <c r="F339" s="59"/>
      <c r="H339" s="123"/>
      <c r="I339" s="59"/>
      <c r="K339" s="123"/>
      <c r="L339" s="59"/>
      <c r="N339" s="123"/>
      <c r="O339" s="59"/>
    </row>
    <row r="340" spans="5:15" x14ac:dyDescent="0.35">
      <c r="E340" s="123"/>
      <c r="F340" s="59"/>
      <c r="H340" s="123"/>
      <c r="I340" s="59"/>
      <c r="K340" s="123"/>
      <c r="L340" s="59"/>
      <c r="N340" s="123"/>
      <c r="O340" s="59"/>
    </row>
    <row r="341" spans="5:15" x14ac:dyDescent="0.35">
      <c r="E341" s="123"/>
      <c r="F341" s="59"/>
      <c r="H341" s="123"/>
      <c r="I341" s="59"/>
      <c r="K341" s="123"/>
      <c r="L341" s="59"/>
      <c r="N341" s="123"/>
      <c r="O341" s="59"/>
    </row>
    <row r="342" spans="5:15" x14ac:dyDescent="0.35">
      <c r="E342" s="123"/>
      <c r="F342" s="59"/>
      <c r="H342" s="123"/>
      <c r="I342" s="59"/>
      <c r="K342" s="123"/>
      <c r="L342" s="59"/>
      <c r="N342" s="123"/>
      <c r="O342" s="59"/>
    </row>
    <row r="343" spans="5:15" x14ac:dyDescent="0.35">
      <c r="E343" s="123"/>
      <c r="F343" s="59"/>
      <c r="H343" s="123"/>
      <c r="I343" s="59"/>
      <c r="K343" s="123"/>
      <c r="L343" s="59"/>
      <c r="N343" s="123"/>
      <c r="O343" s="59"/>
    </row>
    <row r="344" spans="5:15" x14ac:dyDescent="0.35">
      <c r="E344" s="123"/>
      <c r="F344" s="59"/>
      <c r="H344" s="123"/>
      <c r="I344" s="59"/>
      <c r="K344" s="123"/>
      <c r="L344" s="59"/>
      <c r="N344" s="123"/>
      <c r="O344" s="59"/>
    </row>
    <row r="345" spans="5:15" x14ac:dyDescent="0.35">
      <c r="E345" s="123"/>
      <c r="F345" s="59"/>
      <c r="H345" s="123"/>
      <c r="I345" s="59"/>
      <c r="K345" s="123"/>
      <c r="L345" s="59"/>
      <c r="N345" s="123"/>
      <c r="O345" s="59"/>
    </row>
    <row r="346" spans="5:15" x14ac:dyDescent="0.35">
      <c r="E346" s="123"/>
      <c r="F346" s="59"/>
      <c r="H346" s="123"/>
      <c r="I346" s="59"/>
      <c r="K346" s="123"/>
      <c r="L346" s="59"/>
      <c r="N346" s="123"/>
      <c r="O346" s="59"/>
    </row>
    <row r="347" spans="5:15" x14ac:dyDescent="0.35">
      <c r="E347" s="123"/>
      <c r="F347" s="59"/>
      <c r="H347" s="123"/>
      <c r="I347" s="59"/>
      <c r="K347" s="123"/>
      <c r="L347" s="59"/>
      <c r="N347" s="123"/>
      <c r="O347" s="59"/>
    </row>
    <row r="348" spans="5:15" x14ac:dyDescent="0.35">
      <c r="E348" s="123"/>
      <c r="F348" s="59"/>
      <c r="H348" s="123"/>
      <c r="I348" s="59"/>
      <c r="K348" s="123"/>
      <c r="L348" s="59"/>
      <c r="N348" s="123"/>
      <c r="O348" s="59"/>
    </row>
    <row r="349" spans="5:15" x14ac:dyDescent="0.35">
      <c r="E349" s="123"/>
      <c r="F349" s="59"/>
      <c r="H349" s="123"/>
      <c r="I349" s="59"/>
      <c r="K349" s="123"/>
      <c r="L349" s="59"/>
      <c r="N349" s="123"/>
      <c r="O349" s="59"/>
    </row>
    <row r="350" spans="5:15" x14ac:dyDescent="0.35">
      <c r="E350" s="123"/>
      <c r="F350" s="59"/>
      <c r="H350" s="123"/>
      <c r="I350" s="59"/>
      <c r="K350" s="123"/>
      <c r="L350" s="59"/>
      <c r="N350" s="123"/>
      <c r="O350" s="59"/>
    </row>
    <row r="351" spans="5:15" x14ac:dyDescent="0.35">
      <c r="E351" s="123"/>
      <c r="F351" s="59"/>
      <c r="H351" s="123"/>
      <c r="I351" s="59"/>
      <c r="K351" s="123"/>
      <c r="L351" s="59"/>
      <c r="N351" s="123"/>
      <c r="O351" s="59"/>
    </row>
    <row r="352" spans="5:15" x14ac:dyDescent="0.35">
      <c r="E352" s="123"/>
      <c r="F352" s="59"/>
      <c r="H352" s="123"/>
      <c r="I352" s="59"/>
      <c r="K352" s="123"/>
      <c r="L352" s="59"/>
      <c r="N352" s="123"/>
      <c r="O352" s="59"/>
    </row>
    <row r="353" spans="5:15" x14ac:dyDescent="0.35">
      <c r="E353" s="123"/>
      <c r="F353" s="59"/>
      <c r="H353" s="123"/>
      <c r="I353" s="59"/>
      <c r="K353" s="123"/>
      <c r="L353" s="59"/>
      <c r="N353" s="123"/>
      <c r="O353" s="59"/>
    </row>
    <row r="354" spans="5:15" x14ac:dyDescent="0.35">
      <c r="E354" s="123"/>
      <c r="F354" s="59"/>
      <c r="H354" s="123"/>
      <c r="I354" s="59"/>
      <c r="K354" s="123"/>
      <c r="L354" s="59"/>
      <c r="N354" s="123"/>
      <c r="O354" s="59"/>
    </row>
    <row r="355" spans="5:15" x14ac:dyDescent="0.35">
      <c r="E355" s="123"/>
      <c r="F355" s="59"/>
      <c r="H355" s="123"/>
      <c r="I355" s="59"/>
      <c r="K355" s="123"/>
      <c r="L355" s="59"/>
      <c r="N355" s="123"/>
      <c r="O355" s="59"/>
    </row>
    <row r="356" spans="5:15" x14ac:dyDescent="0.35">
      <c r="E356" s="123"/>
      <c r="F356" s="59"/>
      <c r="H356" s="123"/>
      <c r="I356" s="59"/>
      <c r="K356" s="123"/>
      <c r="L356" s="59"/>
      <c r="N356" s="123"/>
      <c r="O356" s="59"/>
    </row>
    <row r="357" spans="5:15" x14ac:dyDescent="0.35">
      <c r="E357" s="123"/>
      <c r="F357" s="59"/>
      <c r="H357" s="123"/>
      <c r="I357" s="59"/>
      <c r="K357" s="123"/>
      <c r="L357" s="59"/>
      <c r="N357" s="123"/>
      <c r="O357" s="59"/>
    </row>
    <row r="358" spans="5:15" x14ac:dyDescent="0.35">
      <c r="E358" s="123"/>
      <c r="F358" s="59"/>
      <c r="H358" s="123"/>
      <c r="I358" s="59"/>
      <c r="K358" s="123"/>
      <c r="L358" s="59"/>
      <c r="N358" s="123"/>
      <c r="O358" s="59"/>
    </row>
    <row r="359" spans="5:15" x14ac:dyDescent="0.35">
      <c r="E359" s="123"/>
      <c r="F359" s="59"/>
      <c r="H359" s="123"/>
      <c r="I359" s="59"/>
      <c r="K359" s="123"/>
      <c r="L359" s="59"/>
      <c r="N359" s="123"/>
      <c r="O359" s="59"/>
    </row>
    <row r="360" spans="5:15" x14ac:dyDescent="0.35">
      <c r="E360" s="123"/>
      <c r="F360" s="59"/>
      <c r="H360" s="123"/>
      <c r="I360" s="59"/>
      <c r="K360" s="123"/>
      <c r="L360" s="59"/>
      <c r="N360" s="123"/>
      <c r="O360" s="59"/>
    </row>
    <row r="361" spans="5:15" x14ac:dyDescent="0.35">
      <c r="E361" s="123"/>
      <c r="F361" s="59"/>
      <c r="H361" s="123"/>
      <c r="I361" s="59"/>
      <c r="K361" s="123"/>
      <c r="L361" s="59"/>
      <c r="N361" s="123"/>
      <c r="O361" s="59"/>
    </row>
    <row r="362" spans="5:15" x14ac:dyDescent="0.35">
      <c r="E362" s="123"/>
      <c r="F362" s="59"/>
      <c r="H362" s="123"/>
      <c r="I362" s="59"/>
      <c r="K362" s="123"/>
      <c r="L362" s="59"/>
      <c r="N362" s="123"/>
      <c r="O362" s="59"/>
    </row>
    <row r="363" spans="5:15" x14ac:dyDescent="0.35">
      <c r="E363" s="123"/>
      <c r="F363" s="59"/>
      <c r="H363" s="123"/>
      <c r="I363" s="59"/>
      <c r="K363" s="123"/>
      <c r="L363" s="59"/>
      <c r="N363" s="123"/>
      <c r="O363" s="59"/>
    </row>
    <row r="364" spans="5:15" x14ac:dyDescent="0.35">
      <c r="E364" s="123"/>
      <c r="F364" s="59"/>
      <c r="H364" s="123"/>
      <c r="I364" s="59"/>
      <c r="K364" s="123"/>
      <c r="L364" s="59"/>
      <c r="N364" s="123"/>
      <c r="O364" s="59"/>
    </row>
    <row r="365" spans="5:15" x14ac:dyDescent="0.35">
      <c r="E365" s="123"/>
      <c r="F365" s="59"/>
      <c r="H365" s="123"/>
      <c r="I365" s="59"/>
      <c r="K365" s="123"/>
      <c r="L365" s="59"/>
      <c r="N365" s="123"/>
      <c r="O365" s="59"/>
    </row>
    <row r="366" spans="5:15" x14ac:dyDescent="0.35">
      <c r="E366" s="123"/>
      <c r="F366" s="59"/>
      <c r="H366" s="123"/>
      <c r="I366" s="59"/>
      <c r="K366" s="123"/>
      <c r="L366" s="59"/>
      <c r="N366" s="123"/>
      <c r="O366" s="59"/>
    </row>
    <row r="367" spans="5:15" x14ac:dyDescent="0.35">
      <c r="E367" s="123"/>
      <c r="F367" s="59"/>
      <c r="H367" s="123"/>
      <c r="I367" s="59"/>
      <c r="K367" s="123"/>
      <c r="L367" s="59"/>
      <c r="N367" s="123"/>
      <c r="O367" s="59"/>
    </row>
    <row r="368" spans="5:15" x14ac:dyDescent="0.35">
      <c r="E368" s="123"/>
      <c r="F368" s="59"/>
      <c r="H368" s="123"/>
      <c r="I368" s="59"/>
      <c r="K368" s="123"/>
      <c r="L368" s="59"/>
      <c r="N368" s="123"/>
      <c r="O368" s="59"/>
    </row>
    <row r="369" spans="5:15" x14ac:dyDescent="0.35">
      <c r="E369" s="123"/>
      <c r="F369" s="59"/>
      <c r="H369" s="123"/>
      <c r="I369" s="59"/>
      <c r="K369" s="123"/>
      <c r="L369" s="59"/>
      <c r="N369" s="123"/>
      <c r="O369" s="59"/>
    </row>
    <row r="370" spans="5:15" x14ac:dyDescent="0.35">
      <c r="E370" s="123"/>
      <c r="F370" s="59"/>
      <c r="H370" s="123"/>
      <c r="I370" s="59"/>
      <c r="K370" s="123"/>
      <c r="L370" s="59"/>
      <c r="N370" s="123"/>
      <c r="O370" s="59"/>
    </row>
    <row r="371" spans="5:15" x14ac:dyDescent="0.35">
      <c r="E371" s="123"/>
      <c r="F371" s="59"/>
      <c r="H371" s="123"/>
      <c r="I371" s="59"/>
      <c r="K371" s="123"/>
      <c r="L371" s="59"/>
      <c r="N371" s="123"/>
      <c r="O371" s="59"/>
    </row>
    <row r="372" spans="5:15" x14ac:dyDescent="0.35">
      <c r="E372" s="123"/>
      <c r="F372" s="59"/>
      <c r="H372" s="123"/>
      <c r="I372" s="59"/>
      <c r="K372" s="123"/>
      <c r="L372" s="59"/>
      <c r="N372" s="123"/>
      <c r="O372" s="59"/>
    </row>
    <row r="373" spans="5:15" x14ac:dyDescent="0.35">
      <c r="E373" s="123"/>
      <c r="F373" s="59"/>
      <c r="H373" s="123"/>
      <c r="I373" s="59"/>
      <c r="K373" s="123"/>
      <c r="L373" s="59"/>
      <c r="N373" s="123"/>
      <c r="O373" s="59"/>
    </row>
    <row r="374" spans="5:15" x14ac:dyDescent="0.35">
      <c r="E374" s="123"/>
      <c r="F374" s="59"/>
      <c r="H374" s="123"/>
      <c r="I374" s="59"/>
      <c r="K374" s="123"/>
      <c r="L374" s="59"/>
      <c r="N374" s="123"/>
      <c r="O374" s="59"/>
    </row>
    <row r="375" spans="5:15" x14ac:dyDescent="0.35">
      <c r="E375" s="123"/>
      <c r="F375" s="59"/>
      <c r="H375" s="123"/>
      <c r="I375" s="59"/>
      <c r="K375" s="123"/>
      <c r="L375" s="59"/>
      <c r="N375" s="123"/>
      <c r="O375" s="59"/>
    </row>
    <row r="376" spans="5:15" x14ac:dyDescent="0.35">
      <c r="E376" s="123"/>
      <c r="F376" s="59"/>
      <c r="H376" s="123"/>
      <c r="I376" s="59"/>
      <c r="K376" s="123"/>
      <c r="L376" s="59"/>
      <c r="N376" s="123"/>
      <c r="O376" s="59"/>
    </row>
    <row r="377" spans="5:15" x14ac:dyDescent="0.35">
      <c r="E377" s="123"/>
      <c r="F377" s="59"/>
      <c r="H377" s="123"/>
      <c r="I377" s="59"/>
      <c r="K377" s="123"/>
      <c r="L377" s="59"/>
      <c r="N377" s="123"/>
      <c r="O377" s="59"/>
    </row>
    <row r="378" spans="5:15" x14ac:dyDescent="0.35">
      <c r="E378" s="123"/>
      <c r="F378" s="59"/>
      <c r="H378" s="123"/>
      <c r="I378" s="59"/>
      <c r="K378" s="123"/>
      <c r="L378" s="59"/>
      <c r="N378" s="123"/>
      <c r="O378" s="59"/>
    </row>
    <row r="379" spans="5:15" x14ac:dyDescent="0.35">
      <c r="E379" s="123"/>
      <c r="F379" s="59"/>
      <c r="H379" s="123"/>
      <c r="I379" s="59"/>
      <c r="K379" s="123"/>
      <c r="L379" s="59"/>
      <c r="N379" s="123"/>
      <c r="O379" s="59"/>
    </row>
    <row r="380" spans="5:15" x14ac:dyDescent="0.35">
      <c r="E380" s="123"/>
      <c r="F380" s="59"/>
      <c r="H380" s="123"/>
      <c r="I380" s="59"/>
      <c r="K380" s="123"/>
      <c r="L380" s="59"/>
      <c r="N380" s="123"/>
      <c r="O380" s="59"/>
    </row>
    <row r="381" spans="5:15" x14ac:dyDescent="0.35">
      <c r="E381" s="123"/>
      <c r="F381" s="59"/>
      <c r="H381" s="123"/>
      <c r="I381" s="59"/>
      <c r="K381" s="123"/>
      <c r="L381" s="59"/>
      <c r="N381" s="123"/>
      <c r="O381" s="59"/>
    </row>
    <row r="382" spans="5:15" x14ac:dyDescent="0.35">
      <c r="E382" s="123"/>
      <c r="F382" s="59"/>
      <c r="H382" s="123"/>
      <c r="I382" s="59"/>
      <c r="K382" s="123"/>
      <c r="L382" s="59"/>
      <c r="N382" s="123"/>
      <c r="O382" s="59"/>
    </row>
    <row r="383" spans="5:15" x14ac:dyDescent="0.35">
      <c r="E383" s="123"/>
      <c r="F383" s="59"/>
      <c r="H383" s="123"/>
      <c r="I383" s="59"/>
      <c r="K383" s="123"/>
      <c r="L383" s="59"/>
      <c r="N383" s="123"/>
      <c r="O383" s="59"/>
    </row>
    <row r="384" spans="5:15" x14ac:dyDescent="0.35">
      <c r="E384" s="123"/>
      <c r="F384" s="59"/>
      <c r="H384" s="123"/>
      <c r="I384" s="59"/>
      <c r="K384" s="123"/>
      <c r="L384" s="59"/>
      <c r="N384" s="123"/>
      <c r="O384" s="59"/>
    </row>
    <row r="385" spans="5:15" x14ac:dyDescent="0.35">
      <c r="E385" s="123"/>
      <c r="F385" s="59"/>
      <c r="H385" s="123"/>
      <c r="I385" s="59"/>
      <c r="K385" s="123"/>
      <c r="L385" s="59"/>
      <c r="N385" s="123"/>
      <c r="O385" s="59"/>
    </row>
    <row r="386" spans="5:15" x14ac:dyDescent="0.35">
      <c r="E386" s="123"/>
      <c r="F386" s="59"/>
      <c r="H386" s="123"/>
      <c r="I386" s="59"/>
      <c r="K386" s="123"/>
      <c r="L386" s="59"/>
      <c r="N386" s="123"/>
      <c r="O386" s="59"/>
    </row>
    <row r="387" spans="5:15" x14ac:dyDescent="0.35">
      <c r="E387" s="123"/>
      <c r="F387" s="59"/>
      <c r="H387" s="123"/>
      <c r="I387" s="59"/>
      <c r="K387" s="123"/>
      <c r="L387" s="59"/>
      <c r="N387" s="123"/>
      <c r="O387" s="59"/>
    </row>
    <row r="388" spans="5:15" x14ac:dyDescent="0.35">
      <c r="E388" s="123"/>
      <c r="F388" s="59"/>
      <c r="H388" s="123"/>
      <c r="I388" s="59"/>
      <c r="K388" s="123"/>
      <c r="L388" s="59"/>
      <c r="N388" s="123"/>
      <c r="O388" s="59"/>
    </row>
    <row r="389" spans="5:15" x14ac:dyDescent="0.35">
      <c r="E389" s="123"/>
      <c r="F389" s="59"/>
      <c r="H389" s="123"/>
      <c r="I389" s="59"/>
      <c r="K389" s="123"/>
      <c r="L389" s="59"/>
      <c r="N389" s="123"/>
      <c r="O389" s="59"/>
    </row>
    <row r="390" spans="5:15" x14ac:dyDescent="0.35">
      <c r="E390" s="123"/>
      <c r="F390" s="59"/>
      <c r="H390" s="123"/>
      <c r="I390" s="59"/>
      <c r="K390" s="123"/>
      <c r="L390" s="59"/>
      <c r="N390" s="123"/>
      <c r="O390" s="59"/>
    </row>
    <row r="391" spans="5:15" x14ac:dyDescent="0.35">
      <c r="E391" s="123"/>
      <c r="F391" s="59"/>
      <c r="H391" s="123"/>
      <c r="I391" s="59"/>
      <c r="K391" s="123"/>
      <c r="L391" s="59"/>
      <c r="N391" s="123"/>
      <c r="O391" s="59"/>
    </row>
    <row r="392" spans="5:15" x14ac:dyDescent="0.35">
      <c r="E392" s="123"/>
      <c r="F392" s="59"/>
      <c r="H392" s="123"/>
      <c r="I392" s="59"/>
      <c r="K392" s="123"/>
      <c r="L392" s="59"/>
      <c r="N392" s="123"/>
      <c r="O392" s="59"/>
    </row>
    <row r="393" spans="5:15" x14ac:dyDescent="0.35">
      <c r="E393" s="123"/>
      <c r="F393" s="59"/>
      <c r="H393" s="123"/>
      <c r="I393" s="59"/>
      <c r="K393" s="123"/>
      <c r="L393" s="59"/>
      <c r="N393" s="123"/>
      <c r="O393" s="59"/>
    </row>
    <row r="394" spans="5:15" x14ac:dyDescent="0.35">
      <c r="E394" s="123"/>
      <c r="F394" s="59"/>
      <c r="H394" s="123"/>
      <c r="I394" s="59"/>
      <c r="K394" s="123"/>
      <c r="L394" s="59"/>
      <c r="N394" s="123"/>
      <c r="O394" s="59"/>
    </row>
    <row r="395" spans="5:15" x14ac:dyDescent="0.35">
      <c r="E395" s="123"/>
      <c r="F395" s="59"/>
      <c r="H395" s="123"/>
      <c r="I395" s="59"/>
      <c r="K395" s="123"/>
      <c r="L395" s="59"/>
      <c r="N395" s="123"/>
      <c r="O395" s="59"/>
    </row>
    <row r="396" spans="5:15" x14ac:dyDescent="0.35">
      <c r="E396" s="123"/>
      <c r="F396" s="59"/>
      <c r="H396" s="123"/>
      <c r="I396" s="59"/>
      <c r="K396" s="123"/>
      <c r="L396" s="59"/>
      <c r="N396" s="123"/>
      <c r="O396" s="59"/>
    </row>
    <row r="397" spans="5:15" x14ac:dyDescent="0.35">
      <c r="E397" s="123"/>
      <c r="F397" s="59"/>
      <c r="H397" s="123"/>
      <c r="I397" s="59"/>
      <c r="K397" s="123"/>
      <c r="L397" s="59"/>
      <c r="N397" s="123"/>
      <c r="O397" s="59"/>
    </row>
    <row r="398" spans="5:15" x14ac:dyDescent="0.35">
      <c r="E398" s="123"/>
      <c r="F398" s="59"/>
      <c r="H398" s="123"/>
      <c r="I398" s="59"/>
      <c r="K398" s="123"/>
      <c r="L398" s="59"/>
      <c r="N398" s="123"/>
      <c r="O398" s="59"/>
    </row>
    <row r="399" spans="5:15" x14ac:dyDescent="0.35">
      <c r="E399" s="123"/>
      <c r="F399" s="59"/>
      <c r="H399" s="123"/>
      <c r="I399" s="59"/>
      <c r="K399" s="123"/>
      <c r="L399" s="59"/>
      <c r="N399" s="123"/>
      <c r="O399" s="59"/>
    </row>
    <row r="400" spans="5:15" x14ac:dyDescent="0.35">
      <c r="E400" s="123"/>
      <c r="F400" s="59"/>
      <c r="H400" s="123"/>
      <c r="I400" s="59"/>
      <c r="K400" s="123"/>
      <c r="L400" s="59"/>
      <c r="N400" s="123"/>
      <c r="O400" s="59"/>
    </row>
    <row r="401" spans="5:15" x14ac:dyDescent="0.35">
      <c r="E401" s="123"/>
      <c r="F401" s="59"/>
      <c r="H401" s="123"/>
      <c r="I401" s="59"/>
      <c r="K401" s="123"/>
      <c r="L401" s="59"/>
      <c r="N401" s="123"/>
      <c r="O401" s="59"/>
    </row>
    <row r="402" spans="5:15" x14ac:dyDescent="0.35">
      <c r="E402" s="123"/>
      <c r="F402" s="59"/>
      <c r="H402" s="123"/>
      <c r="I402" s="59"/>
      <c r="K402" s="123"/>
      <c r="L402" s="59"/>
      <c r="N402" s="123"/>
      <c r="O402" s="59"/>
    </row>
    <row r="403" spans="5:15" x14ac:dyDescent="0.35">
      <c r="E403" s="123"/>
      <c r="F403" s="59"/>
      <c r="H403" s="123"/>
      <c r="I403" s="59"/>
      <c r="K403" s="123"/>
      <c r="L403" s="59"/>
      <c r="N403" s="123"/>
      <c r="O403" s="59"/>
    </row>
    <row r="404" spans="5:15" x14ac:dyDescent="0.35">
      <c r="E404" s="123"/>
      <c r="F404" s="59"/>
      <c r="H404" s="123"/>
      <c r="I404" s="59"/>
      <c r="K404" s="123"/>
      <c r="L404" s="59"/>
      <c r="N404" s="123"/>
      <c r="O404" s="59"/>
    </row>
    <row r="405" spans="5:15" x14ac:dyDescent="0.35">
      <c r="E405" s="123"/>
      <c r="F405" s="59"/>
      <c r="H405" s="123"/>
      <c r="I405" s="59"/>
      <c r="K405" s="123"/>
      <c r="L405" s="59"/>
      <c r="N405" s="123"/>
      <c r="O405" s="59"/>
    </row>
    <row r="406" spans="5:15" x14ac:dyDescent="0.35">
      <c r="E406" s="123"/>
      <c r="F406" s="59"/>
      <c r="H406" s="123"/>
      <c r="I406" s="59"/>
      <c r="K406" s="123"/>
      <c r="L406" s="59"/>
      <c r="N406" s="123"/>
      <c r="O406" s="59"/>
    </row>
    <row r="407" spans="5:15" x14ac:dyDescent="0.35">
      <c r="E407" s="123"/>
      <c r="F407" s="59"/>
      <c r="H407" s="123"/>
      <c r="I407" s="59"/>
      <c r="K407" s="123"/>
      <c r="L407" s="59"/>
      <c r="N407" s="123"/>
      <c r="O407" s="59"/>
    </row>
    <row r="408" spans="5:15" x14ac:dyDescent="0.35">
      <c r="E408" s="123"/>
      <c r="F408" s="59"/>
      <c r="H408" s="123"/>
      <c r="I408" s="59"/>
      <c r="K408" s="123"/>
      <c r="L408" s="59"/>
      <c r="N408" s="123"/>
      <c r="O408" s="59"/>
    </row>
    <row r="409" spans="5:15" x14ac:dyDescent="0.35">
      <c r="E409" s="123"/>
      <c r="F409" s="59"/>
      <c r="H409" s="123"/>
      <c r="I409" s="59"/>
      <c r="K409" s="123"/>
      <c r="L409" s="59"/>
      <c r="N409" s="123"/>
      <c r="O409" s="59"/>
    </row>
    <row r="410" spans="5:15" x14ac:dyDescent="0.35">
      <c r="E410" s="123"/>
      <c r="F410" s="59"/>
      <c r="H410" s="123"/>
      <c r="I410" s="59"/>
      <c r="K410" s="123"/>
      <c r="L410" s="59"/>
      <c r="N410" s="123"/>
      <c r="O410" s="59"/>
    </row>
    <row r="411" spans="5:15" x14ac:dyDescent="0.35">
      <c r="E411" s="123"/>
      <c r="F411" s="59"/>
      <c r="H411" s="123"/>
      <c r="I411" s="59"/>
      <c r="K411" s="123"/>
      <c r="L411" s="59"/>
      <c r="N411" s="123"/>
      <c r="O411" s="59"/>
    </row>
    <row r="412" spans="5:15" x14ac:dyDescent="0.35">
      <c r="E412" s="123"/>
      <c r="F412" s="59"/>
      <c r="H412" s="123"/>
      <c r="I412" s="59"/>
      <c r="K412" s="123"/>
      <c r="L412" s="59"/>
      <c r="N412" s="123"/>
      <c r="O412" s="59"/>
    </row>
    <row r="413" spans="5:15" x14ac:dyDescent="0.35">
      <c r="E413" s="123"/>
      <c r="F413" s="59"/>
      <c r="H413" s="123"/>
      <c r="I413" s="59"/>
      <c r="K413" s="123"/>
      <c r="L413" s="59"/>
      <c r="N413" s="123"/>
      <c r="O413" s="59"/>
    </row>
    <row r="414" spans="5:15" x14ac:dyDescent="0.35">
      <c r="E414" s="123"/>
      <c r="F414" s="59"/>
      <c r="H414" s="123"/>
      <c r="I414" s="59"/>
      <c r="K414" s="123"/>
      <c r="L414" s="59"/>
      <c r="N414" s="123"/>
      <c r="O414" s="59"/>
    </row>
    <row r="415" spans="5:15" x14ac:dyDescent="0.35">
      <c r="E415" s="123"/>
      <c r="F415" s="59"/>
      <c r="H415" s="123"/>
      <c r="I415" s="59"/>
      <c r="K415" s="123"/>
      <c r="L415" s="59"/>
      <c r="N415" s="123"/>
      <c r="O415" s="59"/>
    </row>
    <row r="416" spans="5:15" x14ac:dyDescent="0.35">
      <c r="E416" s="123"/>
      <c r="F416" s="59"/>
      <c r="H416" s="123"/>
      <c r="I416" s="59"/>
      <c r="K416" s="123"/>
      <c r="L416" s="59"/>
      <c r="N416" s="123"/>
      <c r="O416" s="59"/>
    </row>
    <row r="417" spans="5:15" x14ac:dyDescent="0.35">
      <c r="E417" s="123"/>
      <c r="F417" s="59"/>
      <c r="H417" s="123"/>
      <c r="I417" s="59"/>
      <c r="K417" s="123"/>
      <c r="L417" s="59"/>
      <c r="N417" s="123"/>
      <c r="O417" s="59"/>
    </row>
    <row r="418" spans="5:15" x14ac:dyDescent="0.35">
      <c r="E418" s="123"/>
      <c r="F418" s="59"/>
      <c r="H418" s="123"/>
      <c r="I418" s="59"/>
      <c r="K418" s="123"/>
      <c r="L418" s="59"/>
      <c r="N418" s="123"/>
      <c r="O418" s="59"/>
    </row>
    <row r="419" spans="5:15" x14ac:dyDescent="0.35">
      <c r="E419" s="123"/>
      <c r="F419" s="59"/>
      <c r="H419" s="123"/>
      <c r="I419" s="59"/>
      <c r="K419" s="123"/>
      <c r="L419" s="59"/>
      <c r="N419" s="123"/>
      <c r="O419" s="59"/>
    </row>
    <row r="420" spans="5:15" x14ac:dyDescent="0.35">
      <c r="E420" s="123"/>
      <c r="F420" s="59"/>
      <c r="H420" s="123"/>
      <c r="I420" s="59"/>
      <c r="K420" s="123"/>
      <c r="L420" s="59"/>
      <c r="N420" s="123"/>
      <c r="O420" s="59"/>
    </row>
    <row r="421" spans="5:15" x14ac:dyDescent="0.35">
      <c r="E421" s="123"/>
      <c r="F421" s="59"/>
      <c r="H421" s="123"/>
      <c r="I421" s="59"/>
      <c r="K421" s="123"/>
      <c r="L421" s="59"/>
      <c r="N421" s="123"/>
      <c r="O421" s="59"/>
    </row>
    <row r="422" spans="5:15" x14ac:dyDescent="0.35">
      <c r="E422" s="123"/>
      <c r="F422" s="59"/>
      <c r="H422" s="123"/>
      <c r="I422" s="59"/>
      <c r="K422" s="123"/>
      <c r="L422" s="59"/>
      <c r="N422" s="123"/>
      <c r="O422" s="59"/>
    </row>
    <row r="423" spans="5:15" x14ac:dyDescent="0.35">
      <c r="E423" s="123"/>
      <c r="F423" s="59"/>
      <c r="H423" s="123"/>
      <c r="I423" s="59"/>
      <c r="K423" s="123"/>
      <c r="L423" s="59"/>
      <c r="N423" s="123"/>
      <c r="O423" s="59"/>
    </row>
    <row r="424" spans="5:15" x14ac:dyDescent="0.35">
      <c r="E424" s="123"/>
      <c r="F424" s="59"/>
      <c r="H424" s="123"/>
      <c r="I424" s="59"/>
      <c r="K424" s="123"/>
      <c r="L424" s="59"/>
      <c r="N424" s="123"/>
      <c r="O424" s="59"/>
    </row>
    <row r="425" spans="5:15" x14ac:dyDescent="0.35">
      <c r="E425" s="123"/>
      <c r="F425" s="59"/>
      <c r="H425" s="123"/>
      <c r="I425" s="59"/>
      <c r="K425" s="123"/>
      <c r="L425" s="59"/>
      <c r="N425" s="123"/>
      <c r="O425" s="59"/>
    </row>
    <row r="426" spans="5:15" x14ac:dyDescent="0.35">
      <c r="E426" s="123"/>
      <c r="F426" s="59"/>
      <c r="H426" s="123"/>
      <c r="I426" s="59"/>
      <c r="K426" s="123"/>
      <c r="L426" s="59"/>
      <c r="N426" s="123"/>
      <c r="O426" s="59"/>
    </row>
    <row r="427" spans="5:15" x14ac:dyDescent="0.35">
      <c r="E427" s="123"/>
      <c r="F427" s="59"/>
      <c r="H427" s="123"/>
      <c r="I427" s="59"/>
      <c r="K427" s="123"/>
      <c r="L427" s="59"/>
      <c r="N427" s="123"/>
      <c r="O427" s="59"/>
    </row>
    <row r="428" spans="5:15" x14ac:dyDescent="0.35">
      <c r="E428" s="123"/>
      <c r="F428" s="59"/>
      <c r="H428" s="123"/>
      <c r="I428" s="59"/>
      <c r="K428" s="123"/>
      <c r="L428" s="59"/>
      <c r="N428" s="123"/>
      <c r="O428" s="59"/>
    </row>
    <row r="429" spans="5:15" x14ac:dyDescent="0.35">
      <c r="E429" s="123"/>
      <c r="F429" s="59"/>
      <c r="H429" s="123"/>
      <c r="I429" s="59"/>
      <c r="K429" s="123"/>
      <c r="L429" s="59"/>
      <c r="N429" s="123"/>
      <c r="O429" s="59"/>
    </row>
    <row r="430" spans="5:15" x14ac:dyDescent="0.35">
      <c r="E430" s="123"/>
      <c r="F430" s="59"/>
      <c r="H430" s="123"/>
      <c r="I430" s="59"/>
      <c r="K430" s="123"/>
      <c r="L430" s="59"/>
      <c r="N430" s="123"/>
      <c r="O430" s="59"/>
    </row>
    <row r="431" spans="5:15" x14ac:dyDescent="0.35">
      <c r="E431" s="123"/>
      <c r="F431" s="59"/>
      <c r="H431" s="123"/>
      <c r="I431" s="59"/>
      <c r="K431" s="123"/>
      <c r="L431" s="59"/>
      <c r="N431" s="123"/>
      <c r="O431" s="59"/>
    </row>
    <row r="432" spans="5:15" x14ac:dyDescent="0.35">
      <c r="E432" s="123"/>
      <c r="F432" s="59"/>
      <c r="H432" s="123"/>
      <c r="I432" s="59"/>
      <c r="K432" s="123"/>
      <c r="L432" s="59"/>
      <c r="N432" s="123"/>
      <c r="O432" s="59"/>
    </row>
    <row r="433" spans="5:15" x14ac:dyDescent="0.35">
      <c r="E433" s="123"/>
      <c r="F433" s="59"/>
      <c r="H433" s="123"/>
      <c r="I433" s="59"/>
      <c r="K433" s="123"/>
      <c r="L433" s="59"/>
      <c r="N433" s="123"/>
      <c r="O433" s="59"/>
    </row>
    <row r="434" spans="5:15" x14ac:dyDescent="0.35">
      <c r="E434" s="123"/>
      <c r="F434" s="59"/>
      <c r="H434" s="123"/>
      <c r="I434" s="59"/>
      <c r="K434" s="123"/>
      <c r="L434" s="59"/>
      <c r="N434" s="123"/>
      <c r="O434" s="59"/>
    </row>
    <row r="435" spans="5:15" x14ac:dyDescent="0.35">
      <c r="E435" s="123"/>
      <c r="F435" s="59"/>
      <c r="H435" s="123"/>
      <c r="I435" s="59"/>
      <c r="K435" s="123"/>
      <c r="L435" s="59"/>
      <c r="N435" s="123"/>
      <c r="O435" s="59"/>
    </row>
    <row r="436" spans="5:15" x14ac:dyDescent="0.35">
      <c r="E436" s="123"/>
      <c r="F436" s="59"/>
      <c r="H436" s="123"/>
      <c r="I436" s="59"/>
      <c r="K436" s="123"/>
      <c r="L436" s="59"/>
      <c r="N436" s="123"/>
      <c r="O436" s="59"/>
    </row>
    <row r="437" spans="5:15" x14ac:dyDescent="0.35">
      <c r="E437" s="123"/>
      <c r="F437" s="59"/>
      <c r="H437" s="123"/>
      <c r="I437" s="59"/>
      <c r="K437" s="123"/>
      <c r="L437" s="59"/>
      <c r="N437" s="123"/>
      <c r="O437" s="59"/>
    </row>
    <row r="438" spans="5:15" x14ac:dyDescent="0.35">
      <c r="E438" s="123"/>
      <c r="F438" s="59"/>
      <c r="H438" s="123"/>
      <c r="I438" s="59"/>
      <c r="K438" s="123"/>
      <c r="L438" s="59"/>
      <c r="N438" s="123"/>
      <c r="O438" s="59"/>
    </row>
    <row r="439" spans="5:15" x14ac:dyDescent="0.35">
      <c r="E439" s="123"/>
      <c r="F439" s="59"/>
      <c r="H439" s="123"/>
      <c r="I439" s="59"/>
      <c r="K439" s="123"/>
      <c r="L439" s="59"/>
      <c r="N439" s="123"/>
      <c r="O439" s="59"/>
    </row>
    <row r="440" spans="5:15" x14ac:dyDescent="0.35">
      <c r="E440" s="123"/>
      <c r="F440" s="59"/>
      <c r="H440" s="123"/>
      <c r="I440" s="59"/>
      <c r="K440" s="123"/>
      <c r="L440" s="59"/>
      <c r="N440" s="123"/>
      <c r="O440" s="59"/>
    </row>
    <row r="441" spans="5:15" x14ac:dyDescent="0.35">
      <c r="E441" s="123"/>
      <c r="F441" s="59"/>
      <c r="H441" s="123"/>
      <c r="I441" s="59"/>
      <c r="K441" s="123"/>
      <c r="L441" s="59"/>
      <c r="N441" s="123"/>
      <c r="O441" s="59"/>
    </row>
    <row r="442" spans="5:15" x14ac:dyDescent="0.35">
      <c r="E442" s="123"/>
      <c r="F442" s="59"/>
      <c r="H442" s="123"/>
      <c r="I442" s="59"/>
      <c r="K442" s="123"/>
      <c r="L442" s="59"/>
      <c r="N442" s="123"/>
      <c r="O442" s="59"/>
    </row>
    <row r="443" spans="5:15" x14ac:dyDescent="0.35">
      <c r="E443" s="123"/>
      <c r="F443" s="59"/>
      <c r="H443" s="123"/>
      <c r="I443" s="59"/>
      <c r="K443" s="123"/>
      <c r="L443" s="59"/>
      <c r="N443" s="123"/>
      <c r="O443" s="59"/>
    </row>
    <row r="444" spans="5:15" x14ac:dyDescent="0.35">
      <c r="E444" s="123"/>
      <c r="F444" s="59"/>
      <c r="H444" s="123"/>
      <c r="I444" s="59"/>
      <c r="K444" s="123"/>
      <c r="L444" s="59"/>
      <c r="N444" s="123"/>
      <c r="O444" s="59"/>
    </row>
    <row r="445" spans="5:15" x14ac:dyDescent="0.35">
      <c r="E445" s="123"/>
      <c r="F445" s="59"/>
      <c r="H445" s="123"/>
      <c r="I445" s="59"/>
      <c r="K445" s="123"/>
      <c r="L445" s="59"/>
      <c r="N445" s="123"/>
      <c r="O445" s="59"/>
    </row>
    <row r="446" spans="5:15" x14ac:dyDescent="0.35">
      <c r="E446" s="123"/>
      <c r="F446" s="59"/>
      <c r="H446" s="123"/>
      <c r="I446" s="59"/>
      <c r="K446" s="123"/>
      <c r="L446" s="59"/>
      <c r="N446" s="123"/>
      <c r="O446" s="59"/>
    </row>
    <row r="447" spans="5:15" x14ac:dyDescent="0.35">
      <c r="E447" s="123"/>
      <c r="F447" s="59"/>
      <c r="H447" s="123"/>
      <c r="I447" s="59"/>
      <c r="K447" s="123"/>
      <c r="L447" s="59"/>
      <c r="N447" s="123"/>
      <c r="O447" s="59"/>
    </row>
    <row r="448" spans="5:15" x14ac:dyDescent="0.35">
      <c r="E448" s="123"/>
      <c r="F448" s="59"/>
      <c r="H448" s="123"/>
      <c r="I448" s="59"/>
      <c r="K448" s="123"/>
      <c r="L448" s="59"/>
      <c r="N448" s="123"/>
      <c r="O448" s="59"/>
    </row>
    <row r="449" spans="5:15" x14ac:dyDescent="0.35">
      <c r="E449" s="123"/>
      <c r="F449" s="59"/>
      <c r="H449" s="123"/>
      <c r="I449" s="59"/>
      <c r="K449" s="123"/>
      <c r="L449" s="59"/>
      <c r="N449" s="123"/>
      <c r="O449" s="59"/>
    </row>
    <row r="450" spans="5:15" x14ac:dyDescent="0.35">
      <c r="E450" s="123"/>
      <c r="F450" s="59"/>
      <c r="H450" s="123"/>
      <c r="I450" s="59"/>
      <c r="K450" s="123"/>
      <c r="L450" s="59"/>
      <c r="N450" s="123"/>
      <c r="O450" s="59"/>
    </row>
    <row r="451" spans="5:15" x14ac:dyDescent="0.35">
      <c r="E451" s="123"/>
      <c r="F451" s="59"/>
      <c r="H451" s="123"/>
      <c r="I451" s="59"/>
      <c r="K451" s="123"/>
      <c r="L451" s="59"/>
      <c r="N451" s="123"/>
      <c r="O451" s="59"/>
    </row>
    <row r="452" spans="5:15" x14ac:dyDescent="0.35">
      <c r="E452" s="123"/>
      <c r="F452" s="59"/>
      <c r="H452" s="123"/>
      <c r="I452" s="59"/>
      <c r="K452" s="123"/>
      <c r="L452" s="59"/>
      <c r="N452" s="123"/>
      <c r="O452" s="59"/>
    </row>
    <row r="453" spans="5:15" x14ac:dyDescent="0.35">
      <c r="E453" s="123"/>
      <c r="F453" s="59"/>
      <c r="H453" s="123"/>
      <c r="I453" s="59"/>
      <c r="K453" s="123"/>
      <c r="L453" s="59"/>
      <c r="N453" s="123"/>
      <c r="O453" s="59"/>
    </row>
    <row r="454" spans="5:15" x14ac:dyDescent="0.35">
      <c r="E454" s="123"/>
      <c r="F454" s="59"/>
      <c r="H454" s="123"/>
      <c r="I454" s="59"/>
      <c r="K454" s="123"/>
      <c r="L454" s="59"/>
      <c r="N454" s="123"/>
      <c r="O454" s="59"/>
    </row>
    <row r="455" spans="5:15" x14ac:dyDescent="0.35">
      <c r="E455" s="123"/>
      <c r="F455" s="59"/>
      <c r="H455" s="123"/>
      <c r="I455" s="59"/>
      <c r="K455" s="123"/>
      <c r="L455" s="59"/>
      <c r="N455" s="123"/>
      <c r="O455" s="59"/>
    </row>
    <row r="456" spans="5:15" x14ac:dyDescent="0.35">
      <c r="E456" s="123"/>
      <c r="F456" s="59"/>
      <c r="H456" s="123"/>
      <c r="I456" s="59"/>
      <c r="K456" s="123"/>
      <c r="L456" s="59"/>
      <c r="N456" s="123"/>
      <c r="O456" s="59"/>
    </row>
    <row r="457" spans="5:15" x14ac:dyDescent="0.35">
      <c r="E457" s="123"/>
      <c r="F457" s="59"/>
      <c r="H457" s="123"/>
      <c r="I457" s="59"/>
      <c r="K457" s="123"/>
      <c r="L457" s="59"/>
      <c r="N457" s="123"/>
      <c r="O457" s="59"/>
    </row>
    <row r="458" spans="5:15" x14ac:dyDescent="0.35">
      <c r="E458" s="123"/>
      <c r="F458" s="59"/>
      <c r="H458" s="123"/>
      <c r="I458" s="59"/>
      <c r="K458" s="123"/>
      <c r="L458" s="59"/>
      <c r="N458" s="123"/>
      <c r="O458" s="59"/>
    </row>
    <row r="459" spans="5:15" x14ac:dyDescent="0.35">
      <c r="E459" s="123"/>
      <c r="F459" s="59"/>
      <c r="H459" s="123"/>
      <c r="I459" s="59"/>
      <c r="K459" s="123"/>
      <c r="L459" s="59"/>
      <c r="N459" s="123"/>
      <c r="O459" s="59"/>
    </row>
    <row r="460" spans="5:15" x14ac:dyDescent="0.35">
      <c r="E460" s="123"/>
      <c r="F460" s="59"/>
      <c r="H460" s="123"/>
      <c r="I460" s="59"/>
      <c r="K460" s="123"/>
      <c r="L460" s="59"/>
      <c r="N460" s="123"/>
      <c r="O460" s="59"/>
    </row>
    <row r="461" spans="5:15" x14ac:dyDescent="0.35">
      <c r="E461" s="123"/>
      <c r="F461" s="59"/>
      <c r="H461" s="123"/>
      <c r="I461" s="59"/>
      <c r="K461" s="123"/>
      <c r="L461" s="59"/>
      <c r="N461" s="123"/>
      <c r="O461" s="59"/>
    </row>
    <row r="462" spans="5:15" x14ac:dyDescent="0.35">
      <c r="E462" s="123"/>
      <c r="F462" s="59"/>
      <c r="H462" s="123"/>
      <c r="I462" s="59"/>
      <c r="K462" s="123"/>
      <c r="L462" s="59"/>
      <c r="N462" s="123"/>
      <c r="O462" s="59"/>
    </row>
    <row r="463" spans="5:15" x14ac:dyDescent="0.35">
      <c r="E463" s="123"/>
      <c r="F463" s="59"/>
      <c r="H463" s="123"/>
      <c r="I463" s="59"/>
      <c r="K463" s="123"/>
      <c r="L463" s="59"/>
      <c r="N463" s="123"/>
      <c r="O463" s="59"/>
    </row>
    <row r="464" spans="5:15" x14ac:dyDescent="0.35">
      <c r="E464" s="123"/>
      <c r="F464" s="59"/>
      <c r="H464" s="123"/>
      <c r="I464" s="59"/>
      <c r="K464" s="123"/>
      <c r="L464" s="59"/>
      <c r="N464" s="123"/>
      <c r="O464" s="59"/>
    </row>
    <row r="465" spans="5:15" x14ac:dyDescent="0.35">
      <c r="E465" s="123"/>
      <c r="F465" s="59"/>
      <c r="H465" s="123"/>
      <c r="I465" s="59"/>
      <c r="K465" s="123"/>
      <c r="L465" s="59"/>
      <c r="N465" s="123"/>
      <c r="O465" s="59"/>
    </row>
    <row r="466" spans="5:15" x14ac:dyDescent="0.35">
      <c r="E466" s="123"/>
      <c r="F466" s="59"/>
      <c r="H466" s="123"/>
      <c r="I466" s="59"/>
      <c r="K466" s="123"/>
      <c r="L466" s="59"/>
      <c r="N466" s="123"/>
      <c r="O466" s="59"/>
    </row>
    <row r="467" spans="5:15" x14ac:dyDescent="0.35">
      <c r="E467" s="123"/>
      <c r="F467" s="59"/>
      <c r="H467" s="123"/>
      <c r="I467" s="59"/>
      <c r="K467" s="123"/>
      <c r="L467" s="59"/>
      <c r="N467" s="123"/>
      <c r="O467" s="59"/>
    </row>
    <row r="468" spans="5:15" x14ac:dyDescent="0.35">
      <c r="E468" s="123"/>
      <c r="F468" s="59"/>
      <c r="H468" s="123"/>
      <c r="I468" s="59"/>
      <c r="K468" s="123"/>
      <c r="L468" s="59"/>
      <c r="N468" s="123"/>
      <c r="O468" s="59"/>
    </row>
    <row r="469" spans="5:15" x14ac:dyDescent="0.35">
      <c r="E469" s="123"/>
      <c r="F469" s="59"/>
      <c r="H469" s="123"/>
      <c r="I469" s="59"/>
      <c r="K469" s="123"/>
      <c r="L469" s="59"/>
      <c r="N469" s="123"/>
      <c r="O469" s="59"/>
    </row>
    <row r="470" spans="5:15" x14ac:dyDescent="0.35">
      <c r="E470" s="123"/>
      <c r="F470" s="59"/>
      <c r="H470" s="123"/>
      <c r="I470" s="59"/>
      <c r="K470" s="123"/>
      <c r="L470" s="59"/>
      <c r="N470" s="123"/>
      <c r="O470" s="59"/>
    </row>
    <row r="471" spans="5:15" x14ac:dyDescent="0.35">
      <c r="E471" s="123"/>
      <c r="F471" s="59"/>
      <c r="H471" s="123"/>
      <c r="I471" s="59"/>
      <c r="K471" s="123"/>
      <c r="L471" s="59"/>
      <c r="N471" s="123"/>
      <c r="O471" s="59"/>
    </row>
    <row r="472" spans="5:15" x14ac:dyDescent="0.35">
      <c r="E472" s="123"/>
      <c r="F472" s="59"/>
      <c r="H472" s="123"/>
      <c r="I472" s="59"/>
      <c r="K472" s="123"/>
      <c r="L472" s="59"/>
      <c r="N472" s="123"/>
      <c r="O472" s="59"/>
    </row>
    <row r="473" spans="5:15" x14ac:dyDescent="0.35">
      <c r="E473" s="123"/>
      <c r="F473" s="59"/>
      <c r="H473" s="123"/>
      <c r="I473" s="59"/>
      <c r="K473" s="123"/>
      <c r="L473" s="59"/>
      <c r="N473" s="123"/>
      <c r="O473" s="59"/>
    </row>
    <row r="474" spans="5:15" x14ac:dyDescent="0.35">
      <c r="E474" s="123"/>
      <c r="F474" s="59"/>
      <c r="H474" s="123"/>
      <c r="I474" s="59"/>
      <c r="K474" s="123"/>
      <c r="L474" s="59"/>
      <c r="N474" s="123"/>
      <c r="O474" s="59"/>
    </row>
    <row r="475" spans="5:15" x14ac:dyDescent="0.35">
      <c r="E475" s="123"/>
      <c r="F475" s="59"/>
      <c r="H475" s="123"/>
      <c r="I475" s="59"/>
      <c r="K475" s="123"/>
      <c r="L475" s="59"/>
      <c r="N475" s="123"/>
      <c r="O475" s="59"/>
    </row>
    <row r="476" spans="5:15" x14ac:dyDescent="0.35">
      <c r="E476" s="123"/>
      <c r="F476" s="59"/>
      <c r="H476" s="123"/>
      <c r="I476" s="59"/>
      <c r="K476" s="123"/>
      <c r="L476" s="59"/>
      <c r="N476" s="123"/>
      <c r="O476" s="59"/>
    </row>
    <row r="477" spans="5:15" x14ac:dyDescent="0.35">
      <c r="E477" s="123"/>
      <c r="F477" s="59"/>
      <c r="H477" s="123"/>
      <c r="I477" s="59"/>
      <c r="K477" s="123"/>
      <c r="L477" s="59"/>
      <c r="N477" s="123"/>
      <c r="O477" s="59"/>
    </row>
    <row r="478" spans="5:15" x14ac:dyDescent="0.35">
      <c r="E478" s="123"/>
      <c r="F478" s="59"/>
      <c r="H478" s="123"/>
      <c r="I478" s="59"/>
      <c r="K478" s="123"/>
      <c r="L478" s="59"/>
      <c r="N478" s="123"/>
      <c r="O478" s="59"/>
    </row>
    <row r="479" spans="5:15" x14ac:dyDescent="0.35">
      <c r="E479" s="123"/>
      <c r="F479" s="59"/>
      <c r="H479" s="123"/>
      <c r="I479" s="59"/>
      <c r="K479" s="123"/>
      <c r="L479" s="59"/>
      <c r="N479" s="123"/>
      <c r="O479" s="59"/>
    </row>
    <row r="480" spans="5:15" x14ac:dyDescent="0.35">
      <c r="E480" s="123"/>
      <c r="F480" s="59"/>
      <c r="H480" s="123"/>
      <c r="I480" s="59"/>
      <c r="K480" s="123"/>
      <c r="L480" s="59"/>
      <c r="N480" s="123"/>
      <c r="O480" s="59"/>
    </row>
    <row r="481" spans="5:15" x14ac:dyDescent="0.35">
      <c r="E481" s="123"/>
      <c r="F481" s="59"/>
      <c r="H481" s="123"/>
      <c r="I481" s="59"/>
      <c r="K481" s="123"/>
      <c r="L481" s="59"/>
      <c r="N481" s="123"/>
      <c r="O481" s="59"/>
    </row>
    <row r="482" spans="5:15" x14ac:dyDescent="0.35">
      <c r="E482" s="123"/>
      <c r="F482" s="59"/>
      <c r="H482" s="123"/>
      <c r="I482" s="59"/>
      <c r="K482" s="123"/>
      <c r="L482" s="59"/>
      <c r="N482" s="123"/>
      <c r="O482" s="59"/>
    </row>
    <row r="483" spans="5:15" x14ac:dyDescent="0.35">
      <c r="E483" s="123"/>
      <c r="F483" s="59"/>
      <c r="H483" s="123"/>
      <c r="I483" s="59"/>
      <c r="K483" s="123"/>
      <c r="L483" s="59"/>
      <c r="N483" s="123"/>
      <c r="O483" s="59"/>
    </row>
    <row r="484" spans="5:15" x14ac:dyDescent="0.35">
      <c r="E484" s="123"/>
      <c r="F484" s="59"/>
      <c r="H484" s="123"/>
      <c r="I484" s="59"/>
      <c r="K484" s="123"/>
      <c r="L484" s="59"/>
      <c r="N484" s="123"/>
      <c r="O484" s="59"/>
    </row>
    <row r="485" spans="5:15" x14ac:dyDescent="0.35">
      <c r="E485" s="123"/>
      <c r="F485" s="59"/>
      <c r="H485" s="123"/>
      <c r="I485" s="59"/>
      <c r="K485" s="123"/>
      <c r="L485" s="59"/>
      <c r="N485" s="123"/>
      <c r="O485" s="59"/>
    </row>
    <row r="486" spans="5:15" x14ac:dyDescent="0.35">
      <c r="E486" s="123"/>
      <c r="F486" s="59"/>
      <c r="H486" s="123"/>
      <c r="I486" s="59"/>
      <c r="K486" s="123"/>
      <c r="L486" s="59"/>
      <c r="N486" s="123"/>
      <c r="O486" s="59"/>
    </row>
    <row r="487" spans="5:15" x14ac:dyDescent="0.35">
      <c r="E487" s="123"/>
      <c r="F487" s="59"/>
      <c r="H487" s="123"/>
      <c r="I487" s="59"/>
      <c r="K487" s="123"/>
      <c r="L487" s="59"/>
      <c r="N487" s="123"/>
      <c r="O487" s="59"/>
    </row>
    <row r="488" spans="5:15" x14ac:dyDescent="0.35">
      <c r="E488" s="123"/>
      <c r="F488" s="59"/>
      <c r="H488" s="123"/>
      <c r="I488" s="59"/>
      <c r="K488" s="123"/>
      <c r="L488" s="59"/>
      <c r="N488" s="123"/>
      <c r="O488" s="59"/>
    </row>
    <row r="489" spans="5:15" x14ac:dyDescent="0.35">
      <c r="E489" s="123"/>
      <c r="F489" s="59"/>
      <c r="H489" s="123"/>
      <c r="I489" s="59"/>
      <c r="K489" s="123"/>
      <c r="L489" s="59"/>
      <c r="N489" s="123"/>
      <c r="O489" s="59"/>
    </row>
    <row r="490" spans="5:15" x14ac:dyDescent="0.35">
      <c r="E490" s="123"/>
      <c r="F490" s="59"/>
      <c r="H490" s="123"/>
      <c r="I490" s="59"/>
      <c r="K490" s="123"/>
      <c r="L490" s="59"/>
      <c r="N490" s="123"/>
      <c r="O490" s="59"/>
    </row>
    <row r="491" spans="5:15" x14ac:dyDescent="0.35">
      <c r="E491" s="123"/>
      <c r="F491" s="59"/>
      <c r="H491" s="123"/>
      <c r="I491" s="59"/>
      <c r="K491" s="123"/>
      <c r="L491" s="59"/>
      <c r="N491" s="123"/>
      <c r="O491" s="59"/>
    </row>
    <row r="492" spans="5:15" x14ac:dyDescent="0.35">
      <c r="E492" s="123"/>
      <c r="F492" s="59"/>
      <c r="H492" s="123"/>
      <c r="I492" s="59"/>
      <c r="K492" s="123"/>
      <c r="L492" s="59"/>
      <c r="N492" s="123"/>
      <c r="O492" s="59"/>
    </row>
    <row r="493" spans="5:15" x14ac:dyDescent="0.35">
      <c r="E493" s="123"/>
      <c r="F493" s="59"/>
      <c r="H493" s="123"/>
      <c r="I493" s="59"/>
      <c r="K493" s="123"/>
      <c r="L493" s="59"/>
      <c r="N493" s="123"/>
      <c r="O493" s="59"/>
    </row>
    <row r="494" spans="5:15" x14ac:dyDescent="0.35">
      <c r="E494" s="123"/>
      <c r="F494" s="59"/>
      <c r="H494" s="123"/>
      <c r="I494" s="59"/>
      <c r="K494" s="123"/>
      <c r="L494" s="59"/>
      <c r="N494" s="123"/>
      <c r="O494" s="59"/>
    </row>
    <row r="495" spans="5:15" x14ac:dyDescent="0.35">
      <c r="E495" s="123"/>
      <c r="F495" s="59"/>
      <c r="H495" s="123"/>
      <c r="I495" s="59"/>
      <c r="K495" s="123"/>
      <c r="L495" s="59"/>
      <c r="N495" s="123"/>
      <c r="O495" s="59"/>
    </row>
    <row r="496" spans="5:15" x14ac:dyDescent="0.35">
      <c r="E496" s="123"/>
      <c r="F496" s="59"/>
      <c r="H496" s="123"/>
      <c r="I496" s="59"/>
      <c r="K496" s="123"/>
      <c r="L496" s="59"/>
      <c r="N496" s="123"/>
      <c r="O496" s="59"/>
    </row>
    <row r="497" spans="5:15" x14ac:dyDescent="0.35">
      <c r="E497" s="123"/>
      <c r="F497" s="59"/>
      <c r="H497" s="123"/>
      <c r="I497" s="59"/>
      <c r="K497" s="123"/>
      <c r="L497" s="59"/>
      <c r="N497" s="123"/>
      <c r="O497" s="59"/>
    </row>
    <row r="498" spans="5:15" x14ac:dyDescent="0.35">
      <c r="E498" s="123"/>
      <c r="F498" s="59"/>
      <c r="H498" s="123"/>
      <c r="I498" s="59"/>
      <c r="K498" s="123"/>
      <c r="L498" s="59"/>
      <c r="N498" s="123"/>
      <c r="O498" s="59"/>
    </row>
    <row r="499" spans="5:15" x14ac:dyDescent="0.35">
      <c r="E499" s="123"/>
      <c r="F499" s="59"/>
      <c r="H499" s="123"/>
      <c r="I499" s="59"/>
      <c r="K499" s="123"/>
      <c r="L499" s="59"/>
      <c r="N499" s="123"/>
      <c r="O499" s="59"/>
    </row>
    <row r="500" spans="5:15" x14ac:dyDescent="0.35">
      <c r="E500" s="123"/>
      <c r="F500" s="59"/>
      <c r="H500" s="123"/>
      <c r="I500" s="59"/>
      <c r="K500" s="123"/>
      <c r="L500" s="59"/>
      <c r="N500" s="123"/>
      <c r="O500" s="59"/>
    </row>
    <row r="501" spans="5:15" x14ac:dyDescent="0.35">
      <c r="E501" s="123"/>
      <c r="F501" s="59"/>
      <c r="H501" s="123"/>
      <c r="I501" s="59"/>
      <c r="K501" s="123"/>
      <c r="L501" s="59"/>
      <c r="N501" s="123"/>
      <c r="O501" s="59"/>
    </row>
    <row r="502" spans="5:15" x14ac:dyDescent="0.35">
      <c r="E502" s="123"/>
      <c r="F502" s="59"/>
      <c r="H502" s="123"/>
      <c r="I502" s="59"/>
      <c r="K502" s="123"/>
      <c r="L502" s="59"/>
      <c r="N502" s="123"/>
      <c r="O502" s="59"/>
    </row>
    <row r="503" spans="5:15" x14ac:dyDescent="0.35">
      <c r="E503" s="123"/>
      <c r="F503" s="59"/>
      <c r="H503" s="123"/>
      <c r="I503" s="59"/>
      <c r="K503" s="123"/>
      <c r="L503" s="59"/>
      <c r="N503" s="123"/>
      <c r="O503" s="59"/>
    </row>
    <row r="504" spans="5:15" x14ac:dyDescent="0.35">
      <c r="E504" s="123"/>
      <c r="F504" s="59"/>
      <c r="H504" s="123"/>
      <c r="I504" s="59"/>
      <c r="K504" s="123"/>
      <c r="L504" s="59"/>
      <c r="N504" s="123"/>
      <c r="O504" s="59"/>
    </row>
    <row r="505" spans="5:15" x14ac:dyDescent="0.35">
      <c r="E505" s="123"/>
      <c r="F505" s="59"/>
      <c r="H505" s="123"/>
      <c r="I505" s="59"/>
      <c r="K505" s="123"/>
      <c r="L505" s="59"/>
      <c r="N505" s="123"/>
      <c r="O505" s="59"/>
    </row>
    <row r="506" spans="5:15" x14ac:dyDescent="0.35">
      <c r="E506" s="123"/>
      <c r="F506" s="59"/>
      <c r="H506" s="123"/>
      <c r="I506" s="59"/>
      <c r="K506" s="123"/>
      <c r="L506" s="59"/>
      <c r="N506" s="123"/>
      <c r="O506" s="59"/>
    </row>
    <row r="507" spans="5:15" x14ac:dyDescent="0.35">
      <c r="E507" s="123"/>
      <c r="F507" s="59"/>
      <c r="H507" s="123"/>
      <c r="I507" s="59"/>
      <c r="K507" s="123"/>
      <c r="L507" s="59"/>
      <c r="N507" s="123"/>
      <c r="O507" s="59"/>
    </row>
    <row r="508" spans="5:15" x14ac:dyDescent="0.35">
      <c r="E508" s="123"/>
      <c r="F508" s="59"/>
      <c r="H508" s="123"/>
      <c r="I508" s="59"/>
      <c r="K508" s="123"/>
      <c r="L508" s="59"/>
      <c r="N508" s="123"/>
      <c r="O508" s="59"/>
    </row>
    <row r="509" spans="5:15" x14ac:dyDescent="0.35">
      <c r="E509" s="123"/>
      <c r="F509" s="59"/>
      <c r="H509" s="123"/>
      <c r="I509" s="59"/>
      <c r="K509" s="123"/>
      <c r="L509" s="59"/>
      <c r="N509" s="123"/>
      <c r="O509" s="59"/>
    </row>
    <row r="510" spans="5:15" x14ac:dyDescent="0.35">
      <c r="E510" s="123"/>
      <c r="F510" s="59"/>
      <c r="H510" s="123"/>
      <c r="I510" s="59"/>
      <c r="K510" s="123"/>
      <c r="L510" s="59"/>
      <c r="N510" s="123"/>
      <c r="O510" s="59"/>
    </row>
    <row r="511" spans="5:15" x14ac:dyDescent="0.35">
      <c r="E511" s="123"/>
      <c r="F511" s="59"/>
      <c r="H511" s="123"/>
      <c r="I511" s="59"/>
      <c r="K511" s="123"/>
      <c r="L511" s="59"/>
      <c r="N511" s="123"/>
      <c r="O511" s="59"/>
    </row>
    <row r="512" spans="5:15" x14ac:dyDescent="0.35">
      <c r="E512" s="123"/>
      <c r="F512" s="59"/>
      <c r="H512" s="123"/>
      <c r="I512" s="59"/>
      <c r="K512" s="123"/>
      <c r="L512" s="59"/>
      <c r="N512" s="123"/>
      <c r="O512" s="59"/>
    </row>
    <row r="513" spans="5:15" x14ac:dyDescent="0.35">
      <c r="E513" s="123"/>
      <c r="F513" s="59"/>
      <c r="H513" s="123"/>
      <c r="I513" s="59"/>
      <c r="K513" s="123"/>
      <c r="L513" s="59"/>
      <c r="N513" s="123"/>
      <c r="O513" s="59"/>
    </row>
    <row r="514" spans="5:15" x14ac:dyDescent="0.35">
      <c r="E514" s="123"/>
      <c r="F514" s="59"/>
      <c r="H514" s="123"/>
      <c r="I514" s="59"/>
      <c r="K514" s="123"/>
      <c r="L514" s="59"/>
      <c r="N514" s="123"/>
      <c r="O514" s="59"/>
    </row>
    <row r="515" spans="5:15" x14ac:dyDescent="0.35">
      <c r="E515" s="123"/>
      <c r="F515" s="59"/>
      <c r="H515" s="123"/>
      <c r="I515" s="59"/>
      <c r="K515" s="123"/>
      <c r="L515" s="59"/>
      <c r="N515" s="123"/>
      <c r="O515" s="59"/>
    </row>
    <row r="516" spans="5:15" x14ac:dyDescent="0.35">
      <c r="E516" s="123"/>
      <c r="F516" s="59"/>
      <c r="H516" s="123"/>
      <c r="I516" s="59"/>
      <c r="K516" s="123"/>
      <c r="L516" s="59"/>
      <c r="N516" s="123"/>
      <c r="O516" s="59"/>
    </row>
    <row r="517" spans="5:15" x14ac:dyDescent="0.35">
      <c r="E517" s="123"/>
      <c r="F517" s="59"/>
      <c r="H517" s="123"/>
      <c r="I517" s="59"/>
      <c r="K517" s="123"/>
      <c r="L517" s="59"/>
      <c r="N517" s="123"/>
      <c r="O517" s="59"/>
    </row>
    <row r="518" spans="5:15" x14ac:dyDescent="0.35">
      <c r="E518" s="123"/>
      <c r="F518" s="59"/>
      <c r="H518" s="123"/>
      <c r="I518" s="59"/>
      <c r="K518" s="123"/>
      <c r="L518" s="59"/>
      <c r="N518" s="123"/>
      <c r="O518" s="59"/>
    </row>
    <row r="519" spans="5:15" x14ac:dyDescent="0.35">
      <c r="E519" s="123"/>
      <c r="F519" s="59"/>
      <c r="H519" s="123"/>
      <c r="I519" s="59"/>
      <c r="K519" s="123"/>
      <c r="L519" s="59"/>
      <c r="N519" s="123"/>
      <c r="O519" s="59"/>
    </row>
    <row r="520" spans="5:15" x14ac:dyDescent="0.35">
      <c r="E520" s="123"/>
      <c r="F520" s="59"/>
      <c r="H520" s="123"/>
      <c r="I520" s="59"/>
      <c r="K520" s="123"/>
      <c r="L520" s="59"/>
      <c r="N520" s="123"/>
      <c r="O520" s="59"/>
    </row>
    <row r="521" spans="5:15" x14ac:dyDescent="0.35">
      <c r="E521" s="123"/>
      <c r="F521" s="59"/>
      <c r="H521" s="123"/>
      <c r="I521" s="59"/>
      <c r="K521" s="123"/>
      <c r="L521" s="59"/>
      <c r="N521" s="123"/>
      <c r="O521" s="59"/>
    </row>
    <row r="522" spans="5:15" x14ac:dyDescent="0.35">
      <c r="E522" s="123"/>
      <c r="F522" s="59"/>
      <c r="H522" s="123"/>
      <c r="I522" s="59"/>
      <c r="K522" s="123"/>
      <c r="L522" s="59"/>
      <c r="N522" s="123"/>
      <c r="O522" s="59"/>
    </row>
    <row r="523" spans="5:15" x14ac:dyDescent="0.35">
      <c r="E523" s="123"/>
      <c r="F523" s="59"/>
      <c r="H523" s="123"/>
      <c r="I523" s="59"/>
      <c r="K523" s="123"/>
      <c r="L523" s="59"/>
      <c r="N523" s="123"/>
      <c r="O523" s="59"/>
    </row>
    <row r="524" spans="5:15" x14ac:dyDescent="0.35">
      <c r="E524" s="123"/>
      <c r="F524" s="59"/>
      <c r="H524" s="123"/>
      <c r="I524" s="59"/>
      <c r="K524" s="123"/>
      <c r="L524" s="59"/>
      <c r="N524" s="123"/>
      <c r="O524" s="59"/>
    </row>
    <row r="525" spans="5:15" x14ac:dyDescent="0.35">
      <c r="E525" s="123"/>
      <c r="F525" s="59"/>
      <c r="H525" s="123"/>
      <c r="I525" s="59"/>
      <c r="K525" s="123"/>
      <c r="L525" s="59"/>
      <c r="N525" s="123"/>
      <c r="O525" s="59"/>
    </row>
    <row r="526" spans="5:15" x14ac:dyDescent="0.35">
      <c r="E526" s="123"/>
      <c r="F526" s="59"/>
      <c r="H526" s="123"/>
      <c r="I526" s="59"/>
      <c r="K526" s="123"/>
      <c r="L526" s="59"/>
      <c r="N526" s="123"/>
      <c r="O526" s="59"/>
    </row>
    <row r="527" spans="5:15" x14ac:dyDescent="0.35">
      <c r="E527" s="123"/>
      <c r="F527" s="59"/>
      <c r="H527" s="123"/>
      <c r="I527" s="59"/>
      <c r="K527" s="123"/>
      <c r="L527" s="59"/>
      <c r="N527" s="123"/>
      <c r="O527" s="59"/>
    </row>
    <row r="528" spans="5:15" x14ac:dyDescent="0.35">
      <c r="E528" s="123"/>
      <c r="F528" s="59"/>
      <c r="H528" s="123"/>
      <c r="I528" s="59"/>
      <c r="K528" s="123"/>
      <c r="L528" s="59"/>
      <c r="N528" s="123"/>
      <c r="O528" s="59"/>
    </row>
    <row r="529" spans="5:15" x14ac:dyDescent="0.35">
      <c r="E529" s="123"/>
      <c r="F529" s="59"/>
      <c r="H529" s="123"/>
      <c r="I529" s="59"/>
      <c r="K529" s="123"/>
      <c r="L529" s="59"/>
      <c r="N529" s="123"/>
      <c r="O529" s="59"/>
    </row>
    <row r="530" spans="5:15" x14ac:dyDescent="0.35">
      <c r="E530" s="123"/>
      <c r="F530" s="59"/>
      <c r="H530" s="123"/>
      <c r="I530" s="59"/>
      <c r="K530" s="123"/>
      <c r="L530" s="59"/>
      <c r="N530" s="123"/>
      <c r="O530" s="59"/>
    </row>
    <row r="531" spans="5:15" x14ac:dyDescent="0.35">
      <c r="E531" s="123"/>
      <c r="F531" s="59"/>
      <c r="H531" s="123"/>
      <c r="I531" s="59"/>
      <c r="K531" s="123"/>
      <c r="L531" s="59"/>
      <c r="N531" s="123"/>
      <c r="O531" s="59"/>
    </row>
    <row r="532" spans="5:15" x14ac:dyDescent="0.35">
      <c r="E532" s="123"/>
      <c r="F532" s="59"/>
      <c r="H532" s="123"/>
      <c r="I532" s="59"/>
      <c r="K532" s="123"/>
      <c r="L532" s="59"/>
      <c r="N532" s="123"/>
      <c r="O532" s="59"/>
    </row>
    <row r="533" spans="5:15" x14ac:dyDescent="0.35">
      <c r="E533" s="123"/>
      <c r="F533" s="59"/>
      <c r="H533" s="123"/>
      <c r="I533" s="59"/>
      <c r="K533" s="123"/>
      <c r="L533" s="59"/>
      <c r="N533" s="123"/>
      <c r="O533" s="59"/>
    </row>
    <row r="534" spans="5:15" x14ac:dyDescent="0.35">
      <c r="E534" s="123"/>
      <c r="F534" s="59"/>
      <c r="H534" s="123"/>
      <c r="I534" s="59"/>
      <c r="K534" s="123"/>
      <c r="L534" s="59"/>
      <c r="N534" s="123"/>
      <c r="O534" s="59"/>
    </row>
    <row r="535" spans="5:15" x14ac:dyDescent="0.35">
      <c r="E535" s="123"/>
      <c r="F535" s="59"/>
      <c r="H535" s="123"/>
      <c r="I535" s="59"/>
      <c r="K535" s="123"/>
      <c r="L535" s="59"/>
      <c r="N535" s="123"/>
      <c r="O535" s="59"/>
    </row>
    <row r="536" spans="5:15" x14ac:dyDescent="0.35">
      <c r="E536" s="123"/>
      <c r="F536" s="59"/>
      <c r="H536" s="123"/>
      <c r="I536" s="59"/>
      <c r="K536" s="123"/>
      <c r="L536" s="59"/>
      <c r="N536" s="123"/>
      <c r="O536" s="59"/>
    </row>
    <row r="537" spans="5:15" x14ac:dyDescent="0.35">
      <c r="E537" s="123"/>
      <c r="F537" s="59"/>
      <c r="H537" s="123"/>
      <c r="I537" s="59"/>
      <c r="K537" s="123"/>
      <c r="L537" s="59"/>
      <c r="N537" s="123"/>
      <c r="O537" s="59"/>
    </row>
    <row r="538" spans="5:15" x14ac:dyDescent="0.35">
      <c r="E538" s="123"/>
      <c r="F538" s="59"/>
      <c r="H538" s="123"/>
      <c r="I538" s="59"/>
      <c r="K538" s="123"/>
      <c r="L538" s="59"/>
      <c r="N538" s="123"/>
      <c r="O538" s="59"/>
    </row>
    <row r="539" spans="5:15" x14ac:dyDescent="0.35">
      <c r="E539" s="123"/>
      <c r="F539" s="59"/>
      <c r="H539" s="123"/>
      <c r="I539" s="59"/>
      <c r="K539" s="123"/>
      <c r="L539" s="59"/>
      <c r="N539" s="123"/>
      <c r="O539" s="59"/>
    </row>
    <row r="540" spans="5:15" x14ac:dyDescent="0.35">
      <c r="E540" s="123"/>
      <c r="F540" s="59"/>
      <c r="H540" s="123"/>
      <c r="I540" s="59"/>
      <c r="K540" s="123"/>
      <c r="L540" s="59"/>
      <c r="N540" s="123"/>
      <c r="O540" s="59"/>
    </row>
    <row r="541" spans="5:15" x14ac:dyDescent="0.35">
      <c r="E541" s="123"/>
      <c r="F541" s="59"/>
      <c r="H541" s="123"/>
      <c r="I541" s="59"/>
      <c r="K541" s="123"/>
      <c r="L541" s="59"/>
      <c r="N541" s="123"/>
      <c r="O541" s="59"/>
    </row>
    <row r="542" spans="5:15" x14ac:dyDescent="0.35">
      <c r="E542" s="123"/>
      <c r="F542" s="59"/>
      <c r="H542" s="123"/>
      <c r="I542" s="59"/>
      <c r="K542" s="123"/>
      <c r="L542" s="59"/>
      <c r="N542" s="123"/>
      <c r="O542" s="59"/>
    </row>
    <row r="543" spans="5:15" x14ac:dyDescent="0.35">
      <c r="E543" s="123"/>
      <c r="F543" s="59"/>
      <c r="H543" s="123"/>
      <c r="I543" s="59"/>
      <c r="K543" s="123"/>
      <c r="L543" s="59"/>
      <c r="N543" s="123"/>
      <c r="O543" s="59"/>
    </row>
    <row r="544" spans="5:15" x14ac:dyDescent="0.35">
      <c r="E544" s="123"/>
      <c r="F544" s="59"/>
      <c r="H544" s="123"/>
      <c r="I544" s="59"/>
      <c r="K544" s="123"/>
      <c r="L544" s="59"/>
      <c r="N544" s="123"/>
      <c r="O544" s="59"/>
    </row>
    <row r="545" spans="5:15" x14ac:dyDescent="0.35">
      <c r="E545" s="123"/>
      <c r="F545" s="59"/>
      <c r="H545" s="123"/>
      <c r="I545" s="59"/>
      <c r="K545" s="123"/>
      <c r="L545" s="59"/>
      <c r="N545" s="123"/>
      <c r="O545" s="59"/>
    </row>
    <row r="546" spans="5:15" x14ac:dyDescent="0.35">
      <c r="E546" s="123"/>
      <c r="F546" s="59"/>
      <c r="H546" s="123"/>
      <c r="I546" s="59"/>
      <c r="K546" s="123"/>
      <c r="L546" s="59"/>
      <c r="N546" s="123"/>
      <c r="O546" s="59"/>
    </row>
    <row r="547" spans="5:15" x14ac:dyDescent="0.35">
      <c r="E547" s="123"/>
      <c r="F547" s="59"/>
      <c r="H547" s="123"/>
      <c r="I547" s="59"/>
      <c r="K547" s="123"/>
      <c r="L547" s="59"/>
      <c r="N547" s="123"/>
      <c r="O547" s="59"/>
    </row>
    <row r="548" spans="5:15" x14ac:dyDescent="0.35">
      <c r="E548" s="123"/>
      <c r="F548" s="59"/>
      <c r="H548" s="123"/>
      <c r="I548" s="59"/>
      <c r="K548" s="123"/>
      <c r="L548" s="59"/>
      <c r="N548" s="123"/>
      <c r="O548" s="59"/>
    </row>
    <row r="549" spans="5:15" x14ac:dyDescent="0.35">
      <c r="E549" s="123"/>
      <c r="F549" s="59"/>
      <c r="H549" s="123"/>
      <c r="I549" s="59"/>
      <c r="K549" s="123"/>
      <c r="L549" s="59"/>
      <c r="N549" s="123"/>
      <c r="O549" s="59"/>
    </row>
    <row r="550" spans="5:15" x14ac:dyDescent="0.35">
      <c r="E550" s="123"/>
      <c r="F550" s="59"/>
      <c r="H550" s="123"/>
      <c r="I550" s="59"/>
      <c r="K550" s="123"/>
      <c r="L550" s="59"/>
      <c r="N550" s="123"/>
      <c r="O550" s="59"/>
    </row>
    <row r="551" spans="5:15" x14ac:dyDescent="0.35">
      <c r="E551" s="123"/>
      <c r="F551" s="59"/>
      <c r="H551" s="123"/>
      <c r="I551" s="59"/>
      <c r="K551" s="123"/>
      <c r="L551" s="59"/>
      <c r="N551" s="123"/>
      <c r="O551" s="59"/>
    </row>
    <row r="552" spans="5:15" x14ac:dyDescent="0.35">
      <c r="E552" s="123"/>
      <c r="F552" s="59"/>
      <c r="H552" s="123"/>
      <c r="I552" s="59"/>
      <c r="K552" s="123"/>
      <c r="L552" s="59"/>
      <c r="N552" s="123"/>
      <c r="O552" s="59"/>
    </row>
    <row r="553" spans="5:15" x14ac:dyDescent="0.35">
      <c r="E553" s="123"/>
      <c r="F553" s="59"/>
      <c r="H553" s="123"/>
      <c r="I553" s="59"/>
      <c r="K553" s="123"/>
      <c r="L553" s="59"/>
      <c r="N553" s="123"/>
      <c r="O553" s="59"/>
    </row>
    <row r="554" spans="5:15" x14ac:dyDescent="0.35">
      <c r="E554" s="123"/>
      <c r="F554" s="59"/>
      <c r="H554" s="123"/>
      <c r="I554" s="59"/>
      <c r="K554" s="123"/>
      <c r="L554" s="59"/>
      <c r="N554" s="123"/>
      <c r="O554" s="59"/>
    </row>
    <row r="555" spans="5:15" x14ac:dyDescent="0.35">
      <c r="E555" s="123"/>
      <c r="F555" s="59"/>
      <c r="H555" s="123"/>
      <c r="I555" s="59"/>
      <c r="K555" s="123"/>
      <c r="L555" s="59"/>
      <c r="N555" s="123"/>
      <c r="O555" s="59"/>
    </row>
    <row r="556" spans="5:15" x14ac:dyDescent="0.35">
      <c r="E556" s="123"/>
      <c r="F556" s="59"/>
      <c r="H556" s="123"/>
      <c r="I556" s="59"/>
      <c r="K556" s="123"/>
      <c r="L556" s="59"/>
      <c r="N556" s="123"/>
      <c r="O556" s="59"/>
    </row>
    <row r="557" spans="5:15" x14ac:dyDescent="0.35">
      <c r="E557" s="123"/>
      <c r="F557" s="59"/>
      <c r="H557" s="123"/>
      <c r="I557" s="59"/>
      <c r="K557" s="123"/>
      <c r="L557" s="59"/>
      <c r="N557" s="123"/>
      <c r="O557" s="59"/>
    </row>
    <row r="558" spans="5:15" x14ac:dyDescent="0.35">
      <c r="E558" s="123"/>
      <c r="F558" s="59"/>
      <c r="H558" s="123"/>
      <c r="I558" s="59"/>
      <c r="K558" s="123"/>
      <c r="L558" s="59"/>
      <c r="N558" s="123"/>
      <c r="O558" s="59"/>
    </row>
    <row r="559" spans="5:15" x14ac:dyDescent="0.35">
      <c r="E559" s="123"/>
      <c r="F559" s="59"/>
      <c r="H559" s="123"/>
      <c r="I559" s="59"/>
      <c r="K559" s="123"/>
      <c r="L559" s="59"/>
      <c r="N559" s="123"/>
      <c r="O559" s="59"/>
    </row>
    <row r="560" spans="5:15" x14ac:dyDescent="0.35">
      <c r="E560" s="123"/>
      <c r="F560" s="59"/>
      <c r="H560" s="123"/>
      <c r="I560" s="59"/>
      <c r="K560" s="123"/>
      <c r="L560" s="59"/>
      <c r="N560" s="123"/>
      <c r="O560" s="59"/>
    </row>
    <row r="561" spans="5:15" x14ac:dyDescent="0.35">
      <c r="E561" s="123"/>
      <c r="F561" s="59"/>
      <c r="H561" s="123"/>
      <c r="I561" s="59"/>
      <c r="K561" s="123"/>
      <c r="L561" s="59"/>
      <c r="N561" s="123"/>
      <c r="O561" s="59"/>
    </row>
    <row r="562" spans="5:15" x14ac:dyDescent="0.35">
      <c r="E562" s="123"/>
      <c r="F562" s="59"/>
      <c r="H562" s="123"/>
      <c r="I562" s="59"/>
      <c r="K562" s="123"/>
      <c r="L562" s="59"/>
      <c r="N562" s="123"/>
      <c r="O562" s="59"/>
    </row>
    <row r="563" spans="5:15" x14ac:dyDescent="0.35">
      <c r="E563" s="123"/>
      <c r="F563" s="59"/>
      <c r="H563" s="123"/>
      <c r="I563" s="59"/>
      <c r="K563" s="123"/>
      <c r="L563" s="59"/>
      <c r="N563" s="123"/>
      <c r="O563" s="59"/>
    </row>
    <row r="564" spans="5:15" x14ac:dyDescent="0.35">
      <c r="E564" s="123"/>
      <c r="F564" s="59"/>
      <c r="H564" s="123"/>
      <c r="I564" s="59"/>
      <c r="K564" s="123"/>
      <c r="L564" s="59"/>
      <c r="N564" s="123"/>
      <c r="O564" s="59"/>
    </row>
    <row r="565" spans="5:15" x14ac:dyDescent="0.35">
      <c r="E565" s="123"/>
      <c r="F565" s="59"/>
      <c r="H565" s="123"/>
      <c r="I565" s="59"/>
      <c r="K565" s="123"/>
      <c r="L565" s="59"/>
      <c r="N565" s="123"/>
      <c r="O565" s="59"/>
    </row>
    <row r="566" spans="5:15" x14ac:dyDescent="0.35">
      <c r="E566" s="123"/>
      <c r="F566" s="59"/>
      <c r="H566" s="123"/>
      <c r="I566" s="59"/>
      <c r="K566" s="123"/>
      <c r="L566" s="59"/>
      <c r="N566" s="123"/>
      <c r="O566" s="59"/>
    </row>
    <row r="567" spans="5:15" x14ac:dyDescent="0.35">
      <c r="E567" s="123"/>
      <c r="F567" s="59"/>
      <c r="H567" s="123"/>
      <c r="I567" s="59"/>
      <c r="K567" s="123"/>
      <c r="L567" s="59"/>
      <c r="N567" s="123"/>
      <c r="O567" s="59"/>
    </row>
    <row r="568" spans="5:15" x14ac:dyDescent="0.35">
      <c r="E568" s="123"/>
      <c r="F568" s="59"/>
      <c r="H568" s="123"/>
      <c r="I568" s="59"/>
      <c r="K568" s="123"/>
      <c r="L568" s="59"/>
      <c r="N568" s="123"/>
      <c r="O568" s="59"/>
    </row>
    <row r="569" spans="5:15" x14ac:dyDescent="0.35">
      <c r="E569" s="123"/>
      <c r="F569" s="59"/>
      <c r="H569" s="123"/>
      <c r="I569" s="59"/>
      <c r="K569" s="123"/>
      <c r="L569" s="59"/>
      <c r="N569" s="123"/>
      <c r="O569" s="59"/>
    </row>
    <row r="570" spans="5:15" x14ac:dyDescent="0.35">
      <c r="E570" s="123"/>
      <c r="F570" s="59"/>
      <c r="H570" s="123"/>
      <c r="I570" s="59"/>
      <c r="K570" s="123"/>
      <c r="L570" s="59"/>
      <c r="N570" s="123"/>
      <c r="O570" s="59"/>
    </row>
    <row r="571" spans="5:15" x14ac:dyDescent="0.35">
      <c r="E571" s="123"/>
      <c r="F571" s="59"/>
      <c r="H571" s="123"/>
      <c r="I571" s="59"/>
      <c r="K571" s="123"/>
      <c r="L571" s="59"/>
      <c r="N571" s="123"/>
      <c r="O571" s="59"/>
    </row>
    <row r="572" spans="5:15" x14ac:dyDescent="0.35">
      <c r="E572" s="123"/>
      <c r="F572" s="59"/>
      <c r="H572" s="123"/>
      <c r="I572" s="59"/>
      <c r="K572" s="123"/>
      <c r="L572" s="59"/>
      <c r="N572" s="123"/>
      <c r="O572" s="59"/>
    </row>
    <row r="573" spans="5:15" x14ac:dyDescent="0.35">
      <c r="E573" s="123"/>
      <c r="F573" s="59"/>
      <c r="H573" s="123"/>
      <c r="I573" s="59"/>
      <c r="K573" s="123"/>
      <c r="L573" s="59"/>
      <c r="N573" s="123"/>
      <c r="O573" s="59"/>
    </row>
    <row r="574" spans="5:15" x14ac:dyDescent="0.35">
      <c r="E574" s="123"/>
      <c r="F574" s="59"/>
      <c r="H574" s="123"/>
      <c r="I574" s="59"/>
      <c r="K574" s="123"/>
      <c r="L574" s="59"/>
      <c r="N574" s="123"/>
      <c r="O574" s="59"/>
    </row>
    <row r="575" spans="5:15" x14ac:dyDescent="0.35">
      <c r="E575" s="123"/>
      <c r="F575" s="59"/>
      <c r="H575" s="123"/>
      <c r="I575" s="59"/>
      <c r="K575" s="123"/>
      <c r="L575" s="59"/>
      <c r="N575" s="123"/>
      <c r="O575" s="59"/>
    </row>
    <row r="576" spans="5:15" x14ac:dyDescent="0.35">
      <c r="E576" s="123"/>
      <c r="F576" s="59"/>
      <c r="H576" s="123"/>
      <c r="I576" s="59"/>
      <c r="K576" s="123"/>
      <c r="L576" s="59"/>
      <c r="N576" s="123"/>
      <c r="O576" s="59"/>
    </row>
    <row r="577" spans="5:15" x14ac:dyDescent="0.35">
      <c r="E577" s="123"/>
      <c r="F577" s="59"/>
      <c r="H577" s="123"/>
      <c r="I577" s="59"/>
      <c r="K577" s="123"/>
      <c r="L577" s="59"/>
      <c r="N577" s="123"/>
      <c r="O577" s="59"/>
    </row>
    <row r="578" spans="5:15" x14ac:dyDescent="0.35">
      <c r="E578" s="123"/>
      <c r="F578" s="59"/>
      <c r="H578" s="123"/>
      <c r="I578" s="59"/>
      <c r="K578" s="123"/>
      <c r="L578" s="59"/>
      <c r="N578" s="123"/>
      <c r="O578" s="59"/>
    </row>
    <row r="579" spans="5:15" x14ac:dyDescent="0.35">
      <c r="E579" s="123"/>
      <c r="F579" s="59"/>
      <c r="H579" s="123"/>
      <c r="I579" s="59"/>
      <c r="K579" s="123"/>
      <c r="L579" s="59"/>
      <c r="N579" s="123"/>
      <c r="O579" s="59"/>
    </row>
    <row r="580" spans="5:15" x14ac:dyDescent="0.35">
      <c r="E580" s="123"/>
      <c r="F580" s="59"/>
      <c r="H580" s="123"/>
      <c r="I580" s="59"/>
      <c r="K580" s="123"/>
      <c r="L580" s="59"/>
      <c r="N580" s="123"/>
      <c r="O580" s="59"/>
    </row>
    <row r="581" spans="5:15" x14ac:dyDescent="0.35">
      <c r="E581" s="123"/>
      <c r="F581" s="59"/>
      <c r="H581" s="123"/>
      <c r="I581" s="59"/>
      <c r="K581" s="123"/>
      <c r="L581" s="59"/>
      <c r="N581" s="123"/>
      <c r="O581" s="59"/>
    </row>
    <row r="582" spans="5:15" x14ac:dyDescent="0.35">
      <c r="E582" s="123"/>
      <c r="F582" s="59"/>
      <c r="H582" s="123"/>
      <c r="I582" s="59"/>
      <c r="K582" s="123"/>
      <c r="L582" s="59"/>
      <c r="N582" s="123"/>
      <c r="O582" s="59"/>
    </row>
    <row r="583" spans="5:15" x14ac:dyDescent="0.35">
      <c r="E583" s="123"/>
      <c r="F583" s="59"/>
      <c r="H583" s="123"/>
      <c r="I583" s="59"/>
      <c r="K583" s="123"/>
      <c r="L583" s="59"/>
      <c r="N583" s="123"/>
      <c r="O583" s="59"/>
    </row>
    <row r="584" spans="5:15" x14ac:dyDescent="0.35">
      <c r="E584" s="123"/>
      <c r="F584" s="59"/>
      <c r="H584" s="123"/>
      <c r="I584" s="59"/>
      <c r="K584" s="123"/>
      <c r="L584" s="59"/>
      <c r="N584" s="123"/>
      <c r="O584" s="59"/>
    </row>
    <row r="585" spans="5:15" x14ac:dyDescent="0.35">
      <c r="E585" s="123"/>
      <c r="F585" s="59"/>
      <c r="H585" s="123"/>
      <c r="I585" s="59"/>
      <c r="K585" s="123"/>
      <c r="L585" s="59"/>
      <c r="N585" s="123"/>
      <c r="O585" s="59"/>
    </row>
    <row r="586" spans="5:15" x14ac:dyDescent="0.35">
      <c r="E586" s="123"/>
      <c r="F586" s="59"/>
      <c r="H586" s="123"/>
      <c r="I586" s="59"/>
      <c r="K586" s="123"/>
      <c r="L586" s="59"/>
      <c r="N586" s="123"/>
      <c r="O586" s="59"/>
    </row>
    <row r="587" spans="5:15" x14ac:dyDescent="0.35">
      <c r="E587" s="123"/>
      <c r="F587" s="59"/>
      <c r="H587" s="123"/>
      <c r="I587" s="59"/>
      <c r="K587" s="123"/>
      <c r="L587" s="59"/>
      <c r="N587" s="123"/>
      <c r="O587" s="59"/>
    </row>
    <row r="588" spans="5:15" x14ac:dyDescent="0.35">
      <c r="E588" s="123"/>
      <c r="F588" s="59"/>
      <c r="H588" s="123"/>
      <c r="I588" s="59"/>
      <c r="K588" s="123"/>
      <c r="L588" s="59"/>
      <c r="N588" s="123"/>
      <c r="O588" s="59"/>
    </row>
    <row r="589" spans="5:15" x14ac:dyDescent="0.35">
      <c r="E589" s="123"/>
      <c r="F589" s="59"/>
      <c r="H589" s="123"/>
      <c r="I589" s="59"/>
      <c r="K589" s="123"/>
      <c r="L589" s="59"/>
      <c r="N589" s="123"/>
      <c r="O589" s="59"/>
    </row>
    <row r="590" spans="5:15" x14ac:dyDescent="0.35">
      <c r="E590" s="123"/>
      <c r="F590" s="59"/>
      <c r="H590" s="123"/>
      <c r="I590" s="59"/>
      <c r="K590" s="123"/>
      <c r="L590" s="59"/>
      <c r="N590" s="123"/>
      <c r="O590" s="59"/>
    </row>
    <row r="591" spans="5:15" x14ac:dyDescent="0.35">
      <c r="E591" s="123"/>
      <c r="F591" s="59"/>
      <c r="H591" s="123"/>
      <c r="I591" s="59"/>
      <c r="K591" s="123"/>
      <c r="L591" s="59"/>
      <c r="N591" s="123"/>
      <c r="O591" s="59"/>
    </row>
    <row r="592" spans="5:15" x14ac:dyDescent="0.35">
      <c r="E592" s="123"/>
      <c r="F592" s="59"/>
      <c r="H592" s="123"/>
      <c r="I592" s="59"/>
      <c r="K592" s="123"/>
      <c r="L592" s="59"/>
      <c r="N592" s="123"/>
      <c r="O592" s="59"/>
    </row>
    <row r="593" spans="5:15" x14ac:dyDescent="0.35">
      <c r="E593" s="123"/>
      <c r="F593" s="59"/>
      <c r="H593" s="123"/>
      <c r="I593" s="59"/>
      <c r="K593" s="123"/>
      <c r="L593" s="59"/>
      <c r="N593" s="123"/>
      <c r="O593" s="59"/>
    </row>
    <row r="594" spans="5:15" x14ac:dyDescent="0.35">
      <c r="E594" s="123"/>
      <c r="F594" s="59"/>
      <c r="H594" s="123"/>
      <c r="I594" s="59"/>
      <c r="K594" s="123"/>
      <c r="L594" s="59"/>
      <c r="N594" s="123"/>
      <c r="O594" s="59"/>
    </row>
    <row r="595" spans="5:15" x14ac:dyDescent="0.35">
      <c r="E595" s="123"/>
      <c r="F595" s="59"/>
      <c r="H595" s="123"/>
      <c r="I595" s="59"/>
      <c r="K595" s="123"/>
      <c r="L595" s="59"/>
      <c r="N595" s="123"/>
      <c r="O595" s="59"/>
    </row>
    <row r="596" spans="5:15" x14ac:dyDescent="0.35">
      <c r="E596" s="123"/>
      <c r="F596" s="59"/>
      <c r="H596" s="123"/>
      <c r="I596" s="59"/>
      <c r="K596" s="123"/>
      <c r="L596" s="59"/>
      <c r="N596" s="123"/>
      <c r="O596" s="59"/>
    </row>
    <row r="597" spans="5:15" x14ac:dyDescent="0.35">
      <c r="E597" s="123"/>
      <c r="F597" s="59"/>
      <c r="H597" s="123"/>
      <c r="I597" s="59"/>
      <c r="K597" s="123"/>
      <c r="L597" s="59"/>
      <c r="N597" s="123"/>
      <c r="O597" s="59"/>
    </row>
    <row r="598" spans="5:15" x14ac:dyDescent="0.35">
      <c r="E598" s="123"/>
      <c r="F598" s="59"/>
      <c r="H598" s="123"/>
      <c r="I598" s="59"/>
      <c r="K598" s="123"/>
      <c r="L598" s="59"/>
      <c r="N598" s="123"/>
      <c r="O598" s="59"/>
    </row>
    <row r="599" spans="5:15" x14ac:dyDescent="0.35">
      <c r="E599" s="123"/>
      <c r="F599" s="59"/>
      <c r="H599" s="123"/>
      <c r="I599" s="59"/>
      <c r="K599" s="123"/>
      <c r="L599" s="59"/>
      <c r="N599" s="123"/>
      <c r="O599" s="59"/>
    </row>
    <row r="600" spans="5:15" x14ac:dyDescent="0.35">
      <c r="E600" s="123"/>
      <c r="F600" s="59"/>
      <c r="H600" s="123"/>
      <c r="I600" s="59"/>
      <c r="K600" s="123"/>
      <c r="L600" s="59"/>
      <c r="N600" s="123"/>
      <c r="O600" s="59"/>
    </row>
    <row r="601" spans="5:15" x14ac:dyDescent="0.35">
      <c r="E601" s="123"/>
      <c r="F601" s="59"/>
      <c r="H601" s="123"/>
      <c r="I601" s="59"/>
      <c r="K601" s="123"/>
      <c r="L601" s="59"/>
      <c r="N601" s="123"/>
      <c r="O601" s="59"/>
    </row>
    <row r="602" spans="5:15" x14ac:dyDescent="0.35">
      <c r="E602" s="123"/>
      <c r="F602" s="59"/>
      <c r="H602" s="123"/>
      <c r="I602" s="59"/>
      <c r="K602" s="123"/>
      <c r="L602" s="59"/>
      <c r="N602" s="123"/>
      <c r="O602" s="59"/>
    </row>
    <row r="603" spans="5:15" x14ac:dyDescent="0.35">
      <c r="E603" s="123"/>
      <c r="F603" s="59"/>
      <c r="H603" s="123"/>
      <c r="I603" s="59"/>
      <c r="K603" s="123"/>
      <c r="L603" s="59"/>
      <c r="N603" s="123"/>
      <c r="O603" s="59"/>
    </row>
    <row r="604" spans="5:15" x14ac:dyDescent="0.35">
      <c r="E604" s="123"/>
      <c r="F604" s="59"/>
      <c r="H604" s="123"/>
      <c r="I604" s="59"/>
      <c r="K604" s="123"/>
      <c r="L604" s="59"/>
      <c r="N604" s="123"/>
      <c r="O604" s="59"/>
    </row>
    <row r="605" spans="5:15" x14ac:dyDescent="0.35">
      <c r="E605" s="123"/>
      <c r="F605" s="59"/>
      <c r="H605" s="123"/>
      <c r="I605" s="59"/>
      <c r="K605" s="123"/>
      <c r="L605" s="59"/>
      <c r="N605" s="123"/>
      <c r="O605" s="59"/>
    </row>
    <row r="606" spans="5:15" x14ac:dyDescent="0.35">
      <c r="E606" s="123"/>
      <c r="F606" s="59"/>
      <c r="H606" s="123"/>
      <c r="I606" s="59"/>
      <c r="K606" s="123"/>
      <c r="L606" s="59"/>
      <c r="N606" s="123"/>
      <c r="O606" s="59"/>
    </row>
    <row r="607" spans="5:15" x14ac:dyDescent="0.35">
      <c r="E607" s="123"/>
      <c r="F607" s="59"/>
      <c r="H607" s="123"/>
      <c r="I607" s="59"/>
      <c r="K607" s="123"/>
      <c r="L607" s="59"/>
      <c r="N607" s="123"/>
      <c r="O607" s="59"/>
    </row>
    <row r="608" spans="5:15" x14ac:dyDescent="0.35">
      <c r="E608" s="123"/>
      <c r="F608" s="59"/>
      <c r="H608" s="123"/>
      <c r="I608" s="59"/>
      <c r="K608" s="123"/>
      <c r="L608" s="59"/>
      <c r="N608" s="123"/>
      <c r="O608" s="59"/>
    </row>
    <row r="609" spans="5:15" x14ac:dyDescent="0.35">
      <c r="E609" s="123"/>
      <c r="F609" s="59"/>
      <c r="H609" s="123"/>
      <c r="I609" s="59"/>
      <c r="K609" s="123"/>
      <c r="L609" s="59"/>
      <c r="N609" s="123"/>
      <c r="O609" s="59"/>
    </row>
    <row r="610" spans="5:15" x14ac:dyDescent="0.35">
      <c r="E610" s="123"/>
      <c r="F610" s="59"/>
      <c r="H610" s="123"/>
      <c r="I610" s="59"/>
      <c r="K610" s="123"/>
      <c r="L610" s="59"/>
      <c r="N610" s="123"/>
      <c r="O610" s="59"/>
    </row>
    <row r="611" spans="5:15" x14ac:dyDescent="0.35">
      <c r="E611" s="123"/>
      <c r="F611" s="59"/>
      <c r="H611" s="123"/>
      <c r="I611" s="59"/>
      <c r="K611" s="123"/>
      <c r="L611" s="59"/>
      <c r="N611" s="123"/>
      <c r="O611" s="59"/>
    </row>
    <row r="612" spans="5:15" x14ac:dyDescent="0.35">
      <c r="E612" s="123"/>
      <c r="F612" s="59"/>
      <c r="H612" s="123"/>
      <c r="I612" s="59"/>
      <c r="K612" s="123"/>
      <c r="L612" s="59"/>
      <c r="N612" s="123"/>
      <c r="O612" s="59"/>
    </row>
    <row r="613" spans="5:15" x14ac:dyDescent="0.35">
      <c r="E613" s="123"/>
      <c r="F613" s="59"/>
      <c r="H613" s="123"/>
      <c r="I613" s="59"/>
      <c r="K613" s="123"/>
      <c r="L613" s="59"/>
      <c r="N613" s="123"/>
      <c r="O613" s="59"/>
    </row>
    <row r="614" spans="5:15" x14ac:dyDescent="0.35">
      <c r="E614" s="123"/>
      <c r="F614" s="59"/>
      <c r="H614" s="123"/>
      <c r="I614" s="59"/>
      <c r="K614" s="123"/>
      <c r="L614" s="59"/>
      <c r="N614" s="123"/>
      <c r="O614" s="59"/>
    </row>
    <row r="615" spans="5:15" x14ac:dyDescent="0.35">
      <c r="E615" s="123"/>
      <c r="F615" s="59"/>
      <c r="H615" s="123"/>
      <c r="I615" s="59"/>
      <c r="K615" s="123"/>
      <c r="L615" s="59"/>
      <c r="N615" s="123"/>
      <c r="O615" s="59"/>
    </row>
    <row r="616" spans="5:15" x14ac:dyDescent="0.35">
      <c r="E616" s="123"/>
      <c r="F616" s="59"/>
      <c r="H616" s="123"/>
      <c r="I616" s="59"/>
      <c r="K616" s="123"/>
      <c r="L616" s="59"/>
      <c r="N616" s="123"/>
      <c r="O616" s="59"/>
    </row>
    <row r="617" spans="5:15" x14ac:dyDescent="0.35">
      <c r="E617" s="123"/>
      <c r="F617" s="59"/>
      <c r="H617" s="123"/>
      <c r="I617" s="59"/>
      <c r="K617" s="123"/>
      <c r="L617" s="59"/>
      <c r="N617" s="123"/>
      <c r="O617" s="59"/>
    </row>
    <row r="618" spans="5:15" x14ac:dyDescent="0.35">
      <c r="E618" s="123"/>
      <c r="F618" s="59"/>
      <c r="H618" s="123"/>
      <c r="I618" s="59"/>
      <c r="K618" s="123"/>
      <c r="L618" s="59"/>
      <c r="N618" s="123"/>
      <c r="O618" s="59"/>
    </row>
    <row r="619" spans="5:15" x14ac:dyDescent="0.35">
      <c r="E619" s="123"/>
      <c r="F619" s="59"/>
      <c r="H619" s="123"/>
      <c r="I619" s="59"/>
      <c r="K619" s="123"/>
      <c r="L619" s="59"/>
      <c r="N619" s="123"/>
      <c r="O619" s="59"/>
    </row>
    <row r="620" spans="5:15" x14ac:dyDescent="0.35">
      <c r="E620" s="123"/>
      <c r="F620" s="59"/>
      <c r="H620" s="123"/>
      <c r="I620" s="59"/>
      <c r="K620" s="123"/>
      <c r="L620" s="59"/>
      <c r="N620" s="123"/>
      <c r="O620" s="59"/>
    </row>
    <row r="621" spans="5:15" x14ac:dyDescent="0.35">
      <c r="E621" s="123"/>
      <c r="F621" s="59"/>
      <c r="H621" s="123"/>
      <c r="I621" s="59"/>
      <c r="K621" s="123"/>
      <c r="L621" s="59"/>
      <c r="N621" s="123"/>
      <c r="O621" s="59"/>
    </row>
    <row r="622" spans="5:15" x14ac:dyDescent="0.35">
      <c r="E622" s="123"/>
      <c r="F622" s="59"/>
      <c r="H622" s="123"/>
      <c r="I622" s="59"/>
      <c r="K622" s="123"/>
      <c r="L622" s="59"/>
      <c r="N622" s="123"/>
      <c r="O622" s="59"/>
    </row>
    <row r="623" spans="5:15" x14ac:dyDescent="0.35">
      <c r="E623" s="123"/>
      <c r="F623" s="59"/>
      <c r="H623" s="123"/>
      <c r="I623" s="59"/>
      <c r="K623" s="123"/>
      <c r="L623" s="59"/>
      <c r="N623" s="123"/>
      <c r="O623" s="59"/>
    </row>
    <row r="624" spans="5:15" x14ac:dyDescent="0.35">
      <c r="E624" s="123"/>
      <c r="F624" s="59"/>
      <c r="H624" s="123"/>
      <c r="I624" s="59"/>
      <c r="K624" s="123"/>
      <c r="L624" s="59"/>
      <c r="N624" s="123"/>
      <c r="O624" s="59"/>
    </row>
    <row r="625" spans="5:15" x14ac:dyDescent="0.35">
      <c r="E625" s="123"/>
      <c r="F625" s="59"/>
      <c r="H625" s="123"/>
      <c r="I625" s="59"/>
      <c r="K625" s="123"/>
      <c r="L625" s="59"/>
      <c r="N625" s="123"/>
      <c r="O625" s="59"/>
    </row>
    <row r="626" spans="5:15" x14ac:dyDescent="0.35">
      <c r="E626" s="123"/>
      <c r="F626" s="59"/>
      <c r="H626" s="123"/>
      <c r="I626" s="59"/>
      <c r="K626" s="123"/>
      <c r="L626" s="59"/>
      <c r="N626" s="123"/>
      <c r="O626" s="59"/>
    </row>
    <row r="627" spans="5:15" x14ac:dyDescent="0.35">
      <c r="E627" s="123"/>
      <c r="F627" s="59"/>
      <c r="H627" s="123"/>
      <c r="I627" s="59"/>
      <c r="K627" s="123"/>
      <c r="L627" s="59"/>
      <c r="N627" s="123"/>
      <c r="O627" s="59"/>
    </row>
    <row r="628" spans="5:15" x14ac:dyDescent="0.35">
      <c r="E628" s="123"/>
      <c r="F628" s="59"/>
      <c r="H628" s="123"/>
      <c r="I628" s="59"/>
      <c r="K628" s="123"/>
      <c r="L628" s="59"/>
      <c r="N628" s="123"/>
      <c r="O628" s="59"/>
    </row>
    <row r="629" spans="5:15" x14ac:dyDescent="0.35">
      <c r="E629" s="123"/>
      <c r="F629" s="59"/>
      <c r="H629" s="123"/>
      <c r="I629" s="59"/>
      <c r="K629" s="123"/>
      <c r="L629" s="59"/>
      <c r="N629" s="123"/>
      <c r="O629" s="59"/>
    </row>
    <row r="630" spans="5:15" x14ac:dyDescent="0.35">
      <c r="E630" s="123"/>
      <c r="F630" s="59"/>
      <c r="H630" s="123"/>
      <c r="I630" s="59"/>
      <c r="K630" s="123"/>
      <c r="L630" s="59"/>
      <c r="N630" s="123"/>
      <c r="O630" s="59"/>
    </row>
    <row r="631" spans="5:15" x14ac:dyDescent="0.35">
      <c r="E631" s="123"/>
      <c r="F631" s="59"/>
      <c r="H631" s="123"/>
      <c r="I631" s="59"/>
      <c r="K631" s="123"/>
      <c r="L631" s="59"/>
      <c r="N631" s="123"/>
      <c r="O631" s="59"/>
    </row>
    <row r="632" spans="5:15" x14ac:dyDescent="0.35">
      <c r="E632" s="123"/>
      <c r="F632" s="59"/>
      <c r="H632" s="123"/>
      <c r="I632" s="59"/>
      <c r="K632" s="123"/>
      <c r="L632" s="59"/>
      <c r="N632" s="123"/>
      <c r="O632" s="59"/>
    </row>
    <row r="633" spans="5:15" x14ac:dyDescent="0.35">
      <c r="E633" s="123"/>
      <c r="F633" s="59"/>
      <c r="H633" s="123"/>
      <c r="I633" s="59"/>
      <c r="K633" s="123"/>
      <c r="L633" s="59"/>
      <c r="N633" s="123"/>
      <c r="O633" s="59"/>
    </row>
    <row r="634" spans="5:15" x14ac:dyDescent="0.35">
      <c r="E634" s="123"/>
      <c r="F634" s="59"/>
      <c r="H634" s="123"/>
      <c r="I634" s="59"/>
      <c r="K634" s="123"/>
      <c r="L634" s="59"/>
      <c r="N634" s="123"/>
      <c r="O634" s="59"/>
    </row>
    <row r="635" spans="5:15" x14ac:dyDescent="0.35">
      <c r="E635" s="123"/>
      <c r="F635" s="59"/>
      <c r="H635" s="123"/>
      <c r="I635" s="59"/>
      <c r="K635" s="123"/>
      <c r="L635" s="59"/>
      <c r="N635" s="123"/>
      <c r="O635" s="59"/>
    </row>
    <row r="636" spans="5:15" x14ac:dyDescent="0.35">
      <c r="E636" s="123"/>
      <c r="F636" s="59"/>
      <c r="H636" s="123"/>
      <c r="I636" s="59"/>
      <c r="K636" s="123"/>
      <c r="L636" s="59"/>
      <c r="N636" s="123"/>
      <c r="O636" s="59"/>
    </row>
    <row r="637" spans="5:15" x14ac:dyDescent="0.35">
      <c r="E637" s="123"/>
      <c r="F637" s="59"/>
      <c r="H637" s="123"/>
      <c r="I637" s="59"/>
      <c r="K637" s="123"/>
      <c r="L637" s="59"/>
      <c r="N637" s="123"/>
      <c r="O637" s="59"/>
    </row>
    <row r="638" spans="5:15" x14ac:dyDescent="0.35">
      <c r="E638" s="123"/>
      <c r="F638" s="59"/>
      <c r="H638" s="123"/>
      <c r="I638" s="59"/>
      <c r="K638" s="123"/>
      <c r="L638" s="59"/>
      <c r="N638" s="123"/>
      <c r="O638" s="59"/>
    </row>
    <row r="639" spans="5:15" x14ac:dyDescent="0.35">
      <c r="E639" s="123"/>
      <c r="F639" s="59"/>
      <c r="H639" s="123"/>
      <c r="I639" s="59"/>
      <c r="K639" s="123"/>
      <c r="L639" s="59"/>
      <c r="N639" s="123"/>
      <c r="O639" s="59"/>
    </row>
    <row r="640" spans="5:15" x14ac:dyDescent="0.35">
      <c r="E640" s="123"/>
      <c r="F640" s="59"/>
      <c r="H640" s="123"/>
      <c r="I640" s="59"/>
      <c r="K640" s="123"/>
      <c r="L640" s="59"/>
      <c r="N640" s="123"/>
      <c r="O640" s="59"/>
    </row>
    <row r="641" spans="5:15" x14ac:dyDescent="0.35">
      <c r="E641" s="123"/>
      <c r="F641" s="59"/>
      <c r="H641" s="123"/>
      <c r="I641" s="59"/>
      <c r="K641" s="123"/>
      <c r="L641" s="59"/>
      <c r="N641" s="123"/>
      <c r="O641" s="59"/>
    </row>
    <row r="642" spans="5:15" x14ac:dyDescent="0.35">
      <c r="E642" s="123"/>
      <c r="F642" s="59"/>
      <c r="H642" s="123"/>
      <c r="I642" s="59"/>
      <c r="K642" s="123"/>
      <c r="L642" s="59"/>
      <c r="N642" s="123"/>
      <c r="O642" s="59"/>
    </row>
    <row r="643" spans="5:15" x14ac:dyDescent="0.35">
      <c r="E643" s="123"/>
      <c r="F643" s="59"/>
      <c r="H643" s="123"/>
      <c r="I643" s="59"/>
      <c r="K643" s="123"/>
      <c r="L643" s="59"/>
      <c r="N643" s="123"/>
      <c r="O643" s="59"/>
    </row>
    <row r="644" spans="5:15" x14ac:dyDescent="0.35">
      <c r="E644" s="123"/>
      <c r="F644" s="59"/>
      <c r="H644" s="123"/>
      <c r="I644" s="59"/>
      <c r="K644" s="123"/>
      <c r="L644" s="59"/>
      <c r="N644" s="123"/>
      <c r="O644" s="59"/>
    </row>
    <row r="645" spans="5:15" x14ac:dyDescent="0.35">
      <c r="E645" s="123"/>
      <c r="F645" s="59"/>
      <c r="H645" s="123"/>
      <c r="I645" s="59"/>
      <c r="K645" s="123"/>
      <c r="L645" s="59"/>
      <c r="N645" s="123"/>
      <c r="O645" s="59"/>
    </row>
    <row r="646" spans="5:15" x14ac:dyDescent="0.35">
      <c r="E646" s="123"/>
      <c r="F646" s="59"/>
      <c r="H646" s="123"/>
      <c r="I646" s="59"/>
      <c r="K646" s="123"/>
      <c r="L646" s="59"/>
      <c r="N646" s="123"/>
      <c r="O646" s="59"/>
    </row>
    <row r="647" spans="5:15" x14ac:dyDescent="0.35">
      <c r="E647" s="123"/>
      <c r="F647" s="59"/>
      <c r="H647" s="123"/>
      <c r="I647" s="59"/>
      <c r="K647" s="123"/>
      <c r="L647" s="59"/>
      <c r="N647" s="123"/>
      <c r="O647" s="59"/>
    </row>
    <row r="648" spans="5:15" x14ac:dyDescent="0.35">
      <c r="E648" s="123"/>
      <c r="F648" s="59"/>
      <c r="H648" s="123"/>
      <c r="I648" s="59"/>
      <c r="K648" s="123"/>
      <c r="L648" s="59"/>
      <c r="N648" s="123"/>
      <c r="O648" s="59"/>
    </row>
    <row r="649" spans="5:15" x14ac:dyDescent="0.35">
      <c r="E649" s="123"/>
      <c r="F649" s="59"/>
      <c r="H649" s="123"/>
      <c r="I649" s="59"/>
      <c r="K649" s="123"/>
      <c r="L649" s="59"/>
      <c r="N649" s="123"/>
      <c r="O649" s="59"/>
    </row>
    <row r="650" spans="5:15" x14ac:dyDescent="0.35">
      <c r="E650" s="123"/>
      <c r="F650" s="59"/>
      <c r="H650" s="123"/>
      <c r="I650" s="59"/>
      <c r="K650" s="123"/>
      <c r="L650" s="59"/>
      <c r="N650" s="123"/>
      <c r="O650" s="59"/>
    </row>
    <row r="651" spans="5:15" x14ac:dyDescent="0.35">
      <c r="E651" s="123"/>
      <c r="F651" s="59"/>
      <c r="H651" s="123"/>
      <c r="I651" s="59"/>
      <c r="K651" s="123"/>
      <c r="L651" s="59"/>
      <c r="N651" s="123"/>
      <c r="O651" s="59"/>
    </row>
    <row r="652" spans="5:15" x14ac:dyDescent="0.35">
      <c r="E652" s="123"/>
      <c r="F652" s="59"/>
      <c r="H652" s="123"/>
      <c r="I652" s="59"/>
      <c r="K652" s="123"/>
      <c r="L652" s="59"/>
      <c r="N652" s="123"/>
      <c r="O652" s="59"/>
    </row>
    <row r="653" spans="5:15" x14ac:dyDescent="0.35">
      <c r="E653" s="123"/>
      <c r="F653" s="59"/>
      <c r="H653" s="123"/>
      <c r="I653" s="59"/>
      <c r="K653" s="123"/>
      <c r="L653" s="59"/>
      <c r="N653" s="123"/>
      <c r="O653" s="59"/>
    </row>
    <row r="654" spans="5:15" x14ac:dyDescent="0.35">
      <c r="E654" s="123"/>
      <c r="F654" s="59"/>
      <c r="H654" s="123"/>
      <c r="I654" s="59"/>
      <c r="K654" s="123"/>
      <c r="L654" s="59"/>
      <c r="N654" s="123"/>
      <c r="O654" s="59"/>
    </row>
    <row r="655" spans="5:15" x14ac:dyDescent="0.35">
      <c r="E655" s="123"/>
      <c r="F655" s="59"/>
      <c r="H655" s="123"/>
      <c r="I655" s="59"/>
      <c r="K655" s="123"/>
      <c r="L655" s="59"/>
      <c r="N655" s="123"/>
      <c r="O655" s="59"/>
    </row>
    <row r="656" spans="5:15" x14ac:dyDescent="0.35">
      <c r="E656" s="123"/>
      <c r="F656" s="59"/>
      <c r="H656" s="123"/>
      <c r="I656" s="59"/>
      <c r="K656" s="123"/>
      <c r="L656" s="59"/>
      <c r="N656" s="123"/>
      <c r="O656" s="59"/>
    </row>
    <row r="657" spans="5:15" x14ac:dyDescent="0.35">
      <c r="E657" s="123"/>
      <c r="F657" s="59"/>
      <c r="H657" s="123"/>
      <c r="I657" s="59"/>
      <c r="K657" s="123"/>
      <c r="L657" s="59"/>
      <c r="N657" s="123"/>
      <c r="O657" s="59"/>
    </row>
    <row r="658" spans="5:15" x14ac:dyDescent="0.35">
      <c r="E658" s="123"/>
      <c r="F658" s="59"/>
      <c r="H658" s="123"/>
      <c r="I658" s="59"/>
      <c r="K658" s="123"/>
      <c r="L658" s="59"/>
      <c r="N658" s="123"/>
      <c r="O658" s="59"/>
    </row>
    <row r="659" spans="5:15" x14ac:dyDescent="0.35">
      <c r="E659" s="123"/>
      <c r="F659" s="59"/>
      <c r="H659" s="123"/>
      <c r="I659" s="59"/>
      <c r="K659" s="123"/>
      <c r="L659" s="59"/>
      <c r="N659" s="123"/>
      <c r="O659" s="59"/>
    </row>
    <row r="660" spans="5:15" x14ac:dyDescent="0.35">
      <c r="E660" s="123"/>
      <c r="F660" s="59"/>
      <c r="H660" s="123"/>
      <c r="I660" s="59"/>
      <c r="K660" s="123"/>
      <c r="L660" s="59"/>
      <c r="N660" s="123"/>
      <c r="O660" s="59"/>
    </row>
    <row r="661" spans="5:15" x14ac:dyDescent="0.35">
      <c r="E661" s="123"/>
      <c r="F661" s="59"/>
      <c r="H661" s="123"/>
      <c r="I661" s="59"/>
      <c r="K661" s="123"/>
      <c r="L661" s="59"/>
      <c r="N661" s="123"/>
      <c r="O661" s="59"/>
    </row>
    <row r="662" spans="5:15" x14ac:dyDescent="0.35">
      <c r="E662" s="123"/>
      <c r="F662" s="59"/>
      <c r="H662" s="123"/>
      <c r="I662" s="59"/>
      <c r="K662" s="123"/>
      <c r="L662" s="59"/>
      <c r="N662" s="123"/>
      <c r="O662" s="59"/>
    </row>
    <row r="663" spans="5:15" x14ac:dyDescent="0.35">
      <c r="E663" s="123"/>
      <c r="F663" s="59"/>
      <c r="H663" s="123"/>
      <c r="I663" s="59"/>
      <c r="K663" s="123"/>
      <c r="L663" s="59"/>
      <c r="N663" s="123"/>
      <c r="O663" s="59"/>
    </row>
    <row r="664" spans="5:15" x14ac:dyDescent="0.35">
      <c r="E664" s="123"/>
      <c r="F664" s="59"/>
      <c r="H664" s="123"/>
      <c r="I664" s="59"/>
      <c r="K664" s="123"/>
      <c r="L664" s="59"/>
      <c r="N664" s="123"/>
      <c r="O664" s="59"/>
    </row>
    <row r="665" spans="5:15" x14ac:dyDescent="0.35">
      <c r="E665" s="123"/>
      <c r="F665" s="59"/>
      <c r="H665" s="123"/>
      <c r="I665" s="59"/>
      <c r="K665" s="123"/>
      <c r="L665" s="59"/>
      <c r="N665" s="123"/>
      <c r="O665" s="59"/>
    </row>
    <row r="666" spans="5:15" x14ac:dyDescent="0.35">
      <c r="E666" s="123"/>
      <c r="F666" s="59"/>
      <c r="H666" s="123"/>
      <c r="I666" s="59"/>
      <c r="K666" s="123"/>
      <c r="L666" s="59"/>
      <c r="N666" s="123"/>
      <c r="O666" s="59"/>
    </row>
    <row r="667" spans="5:15" x14ac:dyDescent="0.35">
      <c r="E667" s="123"/>
      <c r="F667" s="59"/>
      <c r="H667" s="123"/>
      <c r="I667" s="59"/>
      <c r="K667" s="123"/>
      <c r="L667" s="59"/>
      <c r="N667" s="123"/>
      <c r="O667" s="59"/>
    </row>
    <row r="668" spans="5:15" x14ac:dyDescent="0.35">
      <c r="E668" s="123"/>
      <c r="F668" s="59"/>
      <c r="H668" s="123"/>
      <c r="I668" s="59"/>
      <c r="K668" s="123"/>
      <c r="L668" s="59"/>
      <c r="N668" s="123"/>
      <c r="O668" s="59"/>
    </row>
    <row r="669" spans="5:15" x14ac:dyDescent="0.35">
      <c r="E669" s="123"/>
      <c r="F669" s="59"/>
      <c r="H669" s="123"/>
      <c r="I669" s="59"/>
      <c r="K669" s="123"/>
      <c r="L669" s="59"/>
      <c r="N669" s="123"/>
      <c r="O669" s="59"/>
    </row>
    <row r="670" spans="5:15" x14ac:dyDescent="0.35">
      <c r="E670" s="123"/>
      <c r="F670" s="59"/>
      <c r="H670" s="123"/>
      <c r="I670" s="59"/>
      <c r="K670" s="123"/>
      <c r="L670" s="59"/>
      <c r="N670" s="123"/>
      <c r="O670" s="59"/>
    </row>
    <row r="671" spans="5:15" x14ac:dyDescent="0.35">
      <c r="E671" s="123"/>
      <c r="F671" s="59"/>
      <c r="H671" s="123"/>
      <c r="I671" s="59"/>
      <c r="K671" s="123"/>
      <c r="L671" s="59"/>
      <c r="N671" s="123"/>
      <c r="O671" s="59"/>
    </row>
    <row r="672" spans="5:15" x14ac:dyDescent="0.35">
      <c r="E672" s="123"/>
      <c r="F672" s="59"/>
      <c r="H672" s="123"/>
      <c r="I672" s="59"/>
      <c r="K672" s="123"/>
      <c r="L672" s="59"/>
      <c r="N672" s="123"/>
      <c r="O672" s="59"/>
    </row>
    <row r="673" spans="5:15" x14ac:dyDescent="0.35">
      <c r="E673" s="123"/>
      <c r="F673" s="59"/>
      <c r="H673" s="123"/>
      <c r="I673" s="59"/>
      <c r="K673" s="123"/>
      <c r="L673" s="59"/>
      <c r="N673" s="123"/>
      <c r="O673" s="59"/>
    </row>
    <row r="674" spans="5:15" x14ac:dyDescent="0.35">
      <c r="E674" s="123"/>
      <c r="F674" s="59"/>
      <c r="H674" s="123"/>
      <c r="I674" s="59"/>
      <c r="K674" s="123"/>
      <c r="L674" s="59"/>
      <c r="N674" s="123"/>
      <c r="O674" s="59"/>
    </row>
    <row r="675" spans="5:15" x14ac:dyDescent="0.35">
      <c r="E675" s="123"/>
      <c r="F675" s="59"/>
      <c r="H675" s="123"/>
      <c r="I675" s="59"/>
      <c r="K675" s="123"/>
      <c r="L675" s="59"/>
      <c r="N675" s="123"/>
      <c r="O675" s="59"/>
    </row>
    <row r="676" spans="5:15" x14ac:dyDescent="0.35">
      <c r="E676" s="123"/>
      <c r="F676" s="59"/>
      <c r="H676" s="123"/>
      <c r="I676" s="59"/>
      <c r="K676" s="123"/>
      <c r="L676" s="59"/>
      <c r="N676" s="123"/>
      <c r="O676" s="59"/>
    </row>
    <row r="677" spans="5:15" x14ac:dyDescent="0.35">
      <c r="E677" s="123"/>
      <c r="F677" s="59"/>
      <c r="H677" s="123"/>
      <c r="I677" s="59"/>
      <c r="K677" s="123"/>
      <c r="L677" s="59"/>
      <c r="N677" s="123"/>
      <c r="O677" s="59"/>
    </row>
    <row r="678" spans="5:15" x14ac:dyDescent="0.35">
      <c r="E678" s="123"/>
      <c r="F678" s="59"/>
      <c r="H678" s="123"/>
      <c r="I678" s="59"/>
      <c r="K678" s="123"/>
      <c r="L678" s="59"/>
      <c r="N678" s="123"/>
      <c r="O678" s="59"/>
    </row>
    <row r="679" spans="5:15" x14ac:dyDescent="0.35">
      <c r="E679" s="123"/>
      <c r="F679" s="59"/>
      <c r="H679" s="123"/>
      <c r="I679" s="59"/>
      <c r="K679" s="123"/>
      <c r="L679" s="59"/>
      <c r="N679" s="123"/>
      <c r="O679" s="59"/>
    </row>
    <row r="680" spans="5:15" x14ac:dyDescent="0.35">
      <c r="E680" s="123"/>
      <c r="F680" s="59"/>
      <c r="H680" s="123"/>
      <c r="I680" s="59"/>
      <c r="K680" s="123"/>
      <c r="L680" s="59"/>
      <c r="N680" s="123"/>
      <c r="O680" s="59"/>
    </row>
    <row r="681" spans="5:15" x14ac:dyDescent="0.35">
      <c r="E681" s="123"/>
      <c r="F681" s="59"/>
      <c r="H681" s="123"/>
      <c r="I681" s="59"/>
      <c r="K681" s="123"/>
      <c r="L681" s="59"/>
      <c r="N681" s="123"/>
      <c r="O681" s="59"/>
    </row>
    <row r="682" spans="5:15" x14ac:dyDescent="0.35">
      <c r="E682" s="123"/>
      <c r="F682" s="59"/>
      <c r="H682" s="123"/>
      <c r="I682" s="59"/>
      <c r="K682" s="123"/>
      <c r="L682" s="59"/>
      <c r="N682" s="123"/>
      <c r="O682" s="59"/>
    </row>
    <row r="683" spans="5:15" x14ac:dyDescent="0.35">
      <c r="E683" s="123"/>
      <c r="F683" s="59"/>
      <c r="H683" s="123"/>
      <c r="I683" s="59"/>
      <c r="K683" s="123"/>
      <c r="L683" s="59"/>
      <c r="N683" s="123"/>
      <c r="O683" s="59"/>
    </row>
    <row r="684" spans="5:15" x14ac:dyDescent="0.35">
      <c r="E684" s="123"/>
      <c r="F684" s="59"/>
      <c r="H684" s="123"/>
      <c r="I684" s="59"/>
      <c r="K684" s="123"/>
      <c r="L684" s="59"/>
      <c r="N684" s="123"/>
      <c r="O684" s="59"/>
    </row>
    <row r="685" spans="5:15" x14ac:dyDescent="0.35">
      <c r="E685" s="123"/>
      <c r="F685" s="59"/>
      <c r="H685" s="123"/>
      <c r="I685" s="59"/>
      <c r="K685" s="123"/>
      <c r="L685" s="59"/>
      <c r="N685" s="123"/>
      <c r="O685" s="59"/>
    </row>
    <row r="686" spans="5:15" x14ac:dyDescent="0.35">
      <c r="E686" s="123"/>
      <c r="F686" s="59"/>
      <c r="H686" s="123"/>
      <c r="I686" s="59"/>
      <c r="K686" s="123"/>
      <c r="L686" s="59"/>
      <c r="N686" s="123"/>
      <c r="O686" s="59"/>
    </row>
    <row r="687" spans="5:15" x14ac:dyDescent="0.35">
      <c r="E687" s="123"/>
      <c r="F687" s="59"/>
      <c r="H687" s="123"/>
      <c r="I687" s="59"/>
      <c r="K687" s="123"/>
      <c r="L687" s="59"/>
      <c r="N687" s="123"/>
      <c r="O687" s="59"/>
    </row>
    <row r="688" spans="5:15" x14ac:dyDescent="0.35">
      <c r="E688" s="123"/>
      <c r="F688" s="59"/>
      <c r="H688" s="123"/>
      <c r="I688" s="59"/>
      <c r="K688" s="123"/>
      <c r="L688" s="59"/>
      <c r="N688" s="123"/>
      <c r="O688" s="59"/>
    </row>
    <row r="689" spans="5:15" x14ac:dyDescent="0.35">
      <c r="E689" s="123"/>
      <c r="F689" s="59"/>
      <c r="H689" s="123"/>
      <c r="I689" s="59"/>
      <c r="K689" s="123"/>
      <c r="L689" s="59"/>
      <c r="N689" s="123"/>
      <c r="O689" s="59"/>
    </row>
    <row r="690" spans="5:15" x14ac:dyDescent="0.35">
      <c r="E690" s="123"/>
      <c r="F690" s="59"/>
      <c r="H690" s="123"/>
      <c r="I690" s="59"/>
      <c r="K690" s="123"/>
      <c r="L690" s="59"/>
      <c r="N690" s="123"/>
      <c r="O690" s="59"/>
    </row>
    <row r="691" spans="5:15" x14ac:dyDescent="0.35">
      <c r="E691" s="123"/>
      <c r="F691" s="59"/>
      <c r="H691" s="123"/>
      <c r="I691" s="59"/>
      <c r="K691" s="123"/>
      <c r="L691" s="59"/>
      <c r="N691" s="123"/>
      <c r="O691" s="59"/>
    </row>
    <row r="692" spans="5:15" x14ac:dyDescent="0.35">
      <c r="E692" s="123"/>
      <c r="F692" s="59"/>
      <c r="H692" s="123"/>
      <c r="I692" s="59"/>
      <c r="K692" s="123"/>
      <c r="L692" s="59"/>
      <c r="N692" s="123"/>
      <c r="O692" s="59"/>
    </row>
    <row r="693" spans="5:15" x14ac:dyDescent="0.35">
      <c r="E693" s="123"/>
      <c r="F693" s="59"/>
      <c r="H693" s="123"/>
      <c r="I693" s="59"/>
      <c r="K693" s="123"/>
      <c r="L693" s="59"/>
      <c r="N693" s="123"/>
      <c r="O693" s="59"/>
    </row>
    <row r="694" spans="5:15" x14ac:dyDescent="0.35">
      <c r="E694" s="123"/>
      <c r="F694" s="59"/>
      <c r="H694" s="123"/>
      <c r="I694" s="59"/>
      <c r="K694" s="123"/>
      <c r="L694" s="59"/>
      <c r="N694" s="123"/>
      <c r="O694" s="59"/>
    </row>
    <row r="695" spans="5:15" x14ac:dyDescent="0.35">
      <c r="E695" s="123"/>
      <c r="F695" s="59"/>
      <c r="H695" s="123"/>
      <c r="I695" s="59"/>
      <c r="K695" s="123"/>
      <c r="L695" s="59"/>
      <c r="N695" s="123"/>
      <c r="O695" s="59"/>
    </row>
    <row r="696" spans="5:15" x14ac:dyDescent="0.35">
      <c r="E696" s="123"/>
      <c r="F696" s="59"/>
      <c r="H696" s="123"/>
      <c r="I696" s="59"/>
      <c r="K696" s="123"/>
      <c r="L696" s="59"/>
      <c r="N696" s="123"/>
      <c r="O696" s="59"/>
    </row>
    <row r="697" spans="5:15" x14ac:dyDescent="0.35">
      <c r="E697" s="123"/>
      <c r="F697" s="59"/>
      <c r="H697" s="123"/>
      <c r="I697" s="59"/>
      <c r="K697" s="123"/>
      <c r="L697" s="59"/>
      <c r="N697" s="123"/>
      <c r="O697" s="59"/>
    </row>
    <row r="698" spans="5:15" x14ac:dyDescent="0.35">
      <c r="E698" s="123"/>
      <c r="F698" s="59"/>
      <c r="H698" s="123"/>
      <c r="I698" s="59"/>
      <c r="K698" s="123"/>
      <c r="L698" s="59"/>
      <c r="N698" s="123"/>
      <c r="O698" s="59"/>
    </row>
    <row r="699" spans="5:15" x14ac:dyDescent="0.35">
      <c r="E699" s="123"/>
      <c r="F699" s="59"/>
      <c r="H699" s="123"/>
      <c r="I699" s="59"/>
      <c r="K699" s="123"/>
      <c r="L699" s="59"/>
      <c r="N699" s="123"/>
      <c r="O699" s="59"/>
    </row>
    <row r="700" spans="5:15" x14ac:dyDescent="0.35">
      <c r="E700" s="123"/>
      <c r="F700" s="59"/>
      <c r="H700" s="123"/>
      <c r="I700" s="59"/>
      <c r="K700" s="123"/>
      <c r="L700" s="59"/>
      <c r="N700" s="123"/>
      <c r="O700" s="59"/>
    </row>
    <row r="701" spans="5:15" x14ac:dyDescent="0.35">
      <c r="E701" s="123"/>
      <c r="F701" s="59"/>
      <c r="H701" s="123"/>
      <c r="I701" s="59"/>
      <c r="K701" s="123"/>
      <c r="L701" s="59"/>
      <c r="N701" s="123"/>
      <c r="O701" s="59"/>
    </row>
    <row r="702" spans="5:15" x14ac:dyDescent="0.35">
      <c r="E702" s="123"/>
      <c r="F702" s="59"/>
      <c r="H702" s="123"/>
      <c r="I702" s="59"/>
      <c r="K702" s="123"/>
      <c r="L702" s="59"/>
      <c r="N702" s="123"/>
      <c r="O702" s="59"/>
    </row>
    <row r="703" spans="5:15" x14ac:dyDescent="0.35">
      <c r="E703" s="123"/>
      <c r="F703" s="59"/>
      <c r="H703" s="123"/>
      <c r="I703" s="59"/>
      <c r="K703" s="123"/>
      <c r="L703" s="59"/>
      <c r="N703" s="123"/>
      <c r="O703" s="59"/>
    </row>
    <row r="704" spans="5:15" x14ac:dyDescent="0.35">
      <c r="E704" s="123"/>
      <c r="F704" s="59"/>
      <c r="H704" s="123"/>
      <c r="I704" s="59"/>
      <c r="K704" s="123"/>
      <c r="L704" s="59"/>
      <c r="N704" s="123"/>
      <c r="O704" s="59"/>
    </row>
    <row r="705" spans="5:15" x14ac:dyDescent="0.35">
      <c r="E705" s="123"/>
      <c r="F705" s="59"/>
      <c r="H705" s="123"/>
      <c r="I705" s="59"/>
      <c r="K705" s="123"/>
      <c r="L705" s="59"/>
      <c r="N705" s="123"/>
      <c r="O705" s="59"/>
    </row>
    <row r="706" spans="5:15" x14ac:dyDescent="0.35">
      <c r="E706" s="123"/>
      <c r="F706" s="59"/>
      <c r="H706" s="123"/>
      <c r="I706" s="59"/>
      <c r="K706" s="123"/>
      <c r="L706" s="59"/>
      <c r="N706" s="123"/>
      <c r="O706" s="59"/>
    </row>
    <row r="707" spans="5:15" x14ac:dyDescent="0.35">
      <c r="E707" s="123"/>
      <c r="F707" s="59"/>
      <c r="H707" s="123"/>
      <c r="I707" s="59"/>
      <c r="K707" s="123"/>
      <c r="L707" s="59"/>
      <c r="N707" s="123"/>
      <c r="O707" s="59"/>
    </row>
    <row r="708" spans="5:15" x14ac:dyDescent="0.35">
      <c r="E708" s="123"/>
      <c r="F708" s="59"/>
      <c r="H708" s="123"/>
      <c r="I708" s="59"/>
      <c r="K708" s="123"/>
      <c r="L708" s="59"/>
      <c r="N708" s="123"/>
      <c r="O708" s="59"/>
    </row>
    <row r="709" spans="5:15" x14ac:dyDescent="0.35">
      <c r="E709" s="123"/>
      <c r="F709" s="59"/>
      <c r="H709" s="123"/>
      <c r="I709" s="59"/>
      <c r="K709" s="123"/>
      <c r="L709" s="59"/>
      <c r="N709" s="123"/>
      <c r="O709" s="59"/>
    </row>
    <row r="710" spans="5:15" x14ac:dyDescent="0.35">
      <c r="E710" s="123"/>
      <c r="F710" s="59"/>
      <c r="H710" s="123"/>
      <c r="I710" s="59"/>
      <c r="K710" s="123"/>
      <c r="L710" s="59"/>
      <c r="N710" s="123"/>
      <c r="O710" s="59"/>
    </row>
    <row r="711" spans="5:15" x14ac:dyDescent="0.35">
      <c r="E711" s="123"/>
      <c r="F711" s="59"/>
      <c r="H711" s="123"/>
      <c r="I711" s="59"/>
      <c r="K711" s="123"/>
      <c r="L711" s="59"/>
      <c r="N711" s="123"/>
      <c r="O711" s="59"/>
    </row>
    <row r="712" spans="5:15" x14ac:dyDescent="0.35">
      <c r="E712" s="123"/>
      <c r="F712" s="59"/>
      <c r="H712" s="123"/>
      <c r="I712" s="59"/>
      <c r="K712" s="123"/>
      <c r="L712" s="59"/>
      <c r="N712" s="123"/>
      <c r="O712" s="59"/>
    </row>
    <row r="713" spans="5:15" x14ac:dyDescent="0.35">
      <c r="E713" s="123"/>
      <c r="F713" s="59"/>
      <c r="H713" s="123"/>
      <c r="I713" s="59"/>
      <c r="K713" s="123"/>
      <c r="L713" s="59"/>
      <c r="N713" s="123"/>
      <c r="O713" s="59"/>
    </row>
    <row r="714" spans="5:15" x14ac:dyDescent="0.35">
      <c r="E714" s="123"/>
      <c r="F714" s="59"/>
      <c r="H714" s="123"/>
      <c r="I714" s="59"/>
      <c r="K714" s="123"/>
      <c r="L714" s="59"/>
      <c r="N714" s="123"/>
      <c r="O714" s="59"/>
    </row>
    <row r="715" spans="5:15" x14ac:dyDescent="0.35">
      <c r="E715" s="123"/>
      <c r="F715" s="59"/>
      <c r="H715" s="123"/>
      <c r="I715" s="59"/>
      <c r="K715" s="123"/>
      <c r="L715" s="59"/>
      <c r="N715" s="123"/>
      <c r="O715" s="59"/>
    </row>
    <row r="716" spans="5:15" x14ac:dyDescent="0.35">
      <c r="E716" s="123"/>
      <c r="F716" s="59"/>
      <c r="H716" s="123"/>
      <c r="I716" s="59"/>
      <c r="K716" s="123"/>
      <c r="L716" s="59"/>
      <c r="N716" s="123"/>
      <c r="O716" s="59"/>
    </row>
    <row r="717" spans="5:15" x14ac:dyDescent="0.35">
      <c r="E717" s="123"/>
      <c r="F717" s="59"/>
      <c r="H717" s="123"/>
      <c r="I717" s="59"/>
      <c r="K717" s="123"/>
      <c r="L717" s="59"/>
      <c r="N717" s="123"/>
      <c r="O717" s="59"/>
    </row>
    <row r="718" spans="5:15" x14ac:dyDescent="0.35">
      <c r="E718" s="123"/>
      <c r="F718" s="59"/>
      <c r="H718" s="123"/>
      <c r="I718" s="59"/>
      <c r="K718" s="123"/>
      <c r="L718" s="59"/>
      <c r="N718" s="123"/>
      <c r="O718" s="59"/>
    </row>
    <row r="719" spans="5:15" x14ac:dyDescent="0.35">
      <c r="E719" s="123"/>
      <c r="F719" s="59"/>
      <c r="H719" s="123"/>
      <c r="I719" s="59"/>
      <c r="K719" s="123"/>
      <c r="L719" s="59"/>
      <c r="N719" s="123"/>
      <c r="O719" s="59"/>
    </row>
    <row r="720" spans="5:15" x14ac:dyDescent="0.35">
      <c r="E720" s="123"/>
      <c r="F720" s="59"/>
      <c r="H720" s="123"/>
      <c r="I720" s="59"/>
      <c r="K720" s="123"/>
      <c r="L720" s="59"/>
      <c r="N720" s="123"/>
      <c r="O720" s="59"/>
    </row>
    <row r="721" spans="5:15" x14ac:dyDescent="0.35">
      <c r="E721" s="123"/>
      <c r="F721" s="59"/>
      <c r="H721" s="123"/>
      <c r="I721" s="59"/>
      <c r="K721" s="123"/>
      <c r="L721" s="59"/>
      <c r="N721" s="123"/>
      <c r="O721" s="59"/>
    </row>
    <row r="722" spans="5:15" x14ac:dyDescent="0.35">
      <c r="E722" s="123"/>
      <c r="F722" s="59"/>
      <c r="H722" s="123"/>
      <c r="I722" s="59"/>
      <c r="K722" s="123"/>
      <c r="L722" s="59"/>
      <c r="N722" s="123"/>
      <c r="O722" s="59"/>
    </row>
    <row r="723" spans="5:15" x14ac:dyDescent="0.35">
      <c r="E723" s="123"/>
      <c r="F723" s="59"/>
      <c r="H723" s="123"/>
      <c r="I723" s="59"/>
      <c r="K723" s="123"/>
      <c r="L723" s="59"/>
      <c r="N723" s="123"/>
      <c r="O723" s="59"/>
    </row>
    <row r="724" spans="5:15" x14ac:dyDescent="0.35">
      <c r="E724" s="123"/>
      <c r="F724" s="59"/>
      <c r="H724" s="123"/>
      <c r="I724" s="59"/>
      <c r="K724" s="123"/>
      <c r="L724" s="59"/>
      <c r="N724" s="123"/>
      <c r="O724" s="59"/>
    </row>
    <row r="725" spans="5:15" x14ac:dyDescent="0.35">
      <c r="E725" s="123"/>
      <c r="F725" s="59"/>
      <c r="H725" s="123"/>
      <c r="I725" s="59"/>
      <c r="K725" s="123"/>
      <c r="L725" s="59"/>
      <c r="N725" s="123"/>
      <c r="O725" s="59"/>
    </row>
    <row r="726" spans="5:15" x14ac:dyDescent="0.35">
      <c r="E726" s="123"/>
      <c r="F726" s="59"/>
      <c r="H726" s="123"/>
      <c r="I726" s="59"/>
      <c r="K726" s="123"/>
      <c r="L726" s="59"/>
      <c r="N726" s="123"/>
      <c r="O726" s="59"/>
    </row>
    <row r="727" spans="5:15" x14ac:dyDescent="0.35">
      <c r="E727" s="123"/>
      <c r="F727" s="59"/>
      <c r="H727" s="123"/>
      <c r="I727" s="59"/>
      <c r="K727" s="123"/>
      <c r="L727" s="59"/>
      <c r="N727" s="123"/>
      <c r="O727" s="59"/>
    </row>
    <row r="728" spans="5:15" x14ac:dyDescent="0.35">
      <c r="E728" s="123"/>
      <c r="F728" s="59"/>
      <c r="H728" s="123"/>
      <c r="I728" s="59"/>
      <c r="K728" s="123"/>
      <c r="L728" s="59"/>
      <c r="N728" s="123"/>
      <c r="O728" s="59"/>
    </row>
    <row r="729" spans="5:15" x14ac:dyDescent="0.35">
      <c r="E729" s="123"/>
      <c r="F729" s="59"/>
      <c r="H729" s="123"/>
      <c r="I729" s="59"/>
      <c r="K729" s="123"/>
      <c r="L729" s="59"/>
      <c r="N729" s="123"/>
      <c r="O729" s="59"/>
    </row>
    <row r="730" spans="5:15" x14ac:dyDescent="0.35">
      <c r="E730" s="123"/>
      <c r="F730" s="59"/>
      <c r="H730" s="123"/>
      <c r="I730" s="59"/>
      <c r="K730" s="123"/>
      <c r="L730" s="59"/>
      <c r="N730" s="123"/>
      <c r="O730" s="59"/>
    </row>
    <row r="731" spans="5:15" x14ac:dyDescent="0.35">
      <c r="E731" s="123"/>
      <c r="F731" s="59"/>
      <c r="H731" s="123"/>
      <c r="I731" s="59"/>
      <c r="K731" s="123"/>
      <c r="L731" s="59"/>
      <c r="N731" s="123"/>
      <c r="O731" s="59"/>
    </row>
    <row r="732" spans="5:15" x14ac:dyDescent="0.35">
      <c r="E732" s="123"/>
      <c r="F732" s="59"/>
      <c r="H732" s="123"/>
      <c r="I732" s="59"/>
      <c r="K732" s="123"/>
      <c r="L732" s="59"/>
      <c r="N732" s="123"/>
      <c r="O732" s="59"/>
    </row>
    <row r="733" spans="5:15" x14ac:dyDescent="0.35">
      <c r="E733" s="123"/>
      <c r="F733" s="59"/>
      <c r="H733" s="123"/>
      <c r="I733" s="59"/>
      <c r="K733" s="123"/>
      <c r="L733" s="59"/>
      <c r="N733" s="123"/>
      <c r="O733" s="59"/>
    </row>
    <row r="734" spans="5:15" x14ac:dyDescent="0.35">
      <c r="E734" s="123"/>
      <c r="F734" s="59"/>
      <c r="H734" s="123"/>
      <c r="I734" s="59"/>
      <c r="K734" s="123"/>
      <c r="L734" s="59"/>
      <c r="N734" s="123"/>
      <c r="O734" s="59"/>
    </row>
    <row r="735" spans="5:15" x14ac:dyDescent="0.35">
      <c r="E735" s="123"/>
      <c r="F735" s="59"/>
      <c r="H735" s="123"/>
      <c r="I735" s="59"/>
      <c r="K735" s="123"/>
      <c r="L735" s="59"/>
      <c r="N735" s="123"/>
      <c r="O735" s="59"/>
    </row>
    <row r="736" spans="5:15" x14ac:dyDescent="0.35">
      <c r="E736" s="123"/>
      <c r="F736" s="59"/>
      <c r="H736" s="123"/>
      <c r="I736" s="59"/>
      <c r="K736" s="123"/>
      <c r="L736" s="59"/>
      <c r="N736" s="123"/>
      <c r="O736" s="59"/>
    </row>
    <row r="737" spans="5:15" x14ac:dyDescent="0.35">
      <c r="E737" s="123"/>
      <c r="F737" s="59"/>
      <c r="H737" s="123"/>
      <c r="I737" s="59"/>
      <c r="K737" s="123"/>
      <c r="L737" s="59"/>
      <c r="N737" s="123"/>
      <c r="O737" s="59"/>
    </row>
    <row r="738" spans="5:15" x14ac:dyDescent="0.35">
      <c r="E738" s="123"/>
      <c r="F738" s="59"/>
      <c r="H738" s="123"/>
      <c r="I738" s="59"/>
      <c r="K738" s="123"/>
      <c r="L738" s="59"/>
      <c r="N738" s="123"/>
      <c r="O738" s="59"/>
    </row>
    <row r="739" spans="5:15" x14ac:dyDescent="0.35">
      <c r="E739" s="123"/>
      <c r="F739" s="59"/>
      <c r="H739" s="123"/>
      <c r="I739" s="59"/>
      <c r="K739" s="123"/>
      <c r="L739" s="59"/>
      <c r="N739" s="123"/>
      <c r="O739" s="59"/>
    </row>
    <row r="740" spans="5:15" x14ac:dyDescent="0.35">
      <c r="E740" s="123"/>
      <c r="F740" s="59"/>
      <c r="H740" s="123"/>
      <c r="I740" s="59"/>
      <c r="K740" s="123"/>
      <c r="L740" s="59"/>
      <c r="N740" s="123"/>
      <c r="O740" s="59"/>
    </row>
    <row r="741" spans="5:15" x14ac:dyDescent="0.35">
      <c r="E741" s="123"/>
      <c r="F741" s="59"/>
      <c r="H741" s="123"/>
      <c r="I741" s="59"/>
      <c r="K741" s="123"/>
      <c r="L741" s="59"/>
      <c r="N741" s="123"/>
      <c r="O741" s="59"/>
    </row>
    <row r="742" spans="5:15" x14ac:dyDescent="0.35">
      <c r="E742" s="123"/>
      <c r="F742" s="59"/>
      <c r="H742" s="123"/>
      <c r="I742" s="59"/>
      <c r="K742" s="123"/>
      <c r="L742" s="59"/>
      <c r="N742" s="123"/>
      <c r="O742" s="59"/>
    </row>
    <row r="743" spans="5:15" x14ac:dyDescent="0.35">
      <c r="E743" s="123"/>
      <c r="F743" s="59"/>
      <c r="H743" s="123"/>
      <c r="I743" s="59"/>
      <c r="K743" s="123"/>
      <c r="L743" s="59"/>
      <c r="N743" s="123"/>
      <c r="O743" s="59"/>
    </row>
    <row r="744" spans="5:15" x14ac:dyDescent="0.35">
      <c r="E744" s="123"/>
      <c r="F744" s="59"/>
      <c r="H744" s="123"/>
      <c r="I744" s="59"/>
      <c r="K744" s="123"/>
      <c r="L744" s="59"/>
      <c r="N744" s="123"/>
      <c r="O744" s="59"/>
    </row>
    <row r="745" spans="5:15" x14ac:dyDescent="0.35">
      <c r="E745" s="123"/>
      <c r="F745" s="59"/>
      <c r="H745" s="123"/>
      <c r="I745" s="59"/>
      <c r="K745" s="123"/>
      <c r="L745" s="59"/>
      <c r="N745" s="123"/>
      <c r="O745" s="59"/>
    </row>
    <row r="746" spans="5:15" x14ac:dyDescent="0.35">
      <c r="E746" s="123"/>
      <c r="F746" s="59"/>
      <c r="H746" s="123"/>
      <c r="I746" s="59"/>
      <c r="K746" s="123"/>
      <c r="L746" s="59"/>
      <c r="N746" s="123"/>
      <c r="O746" s="59"/>
    </row>
    <row r="747" spans="5:15" x14ac:dyDescent="0.35">
      <c r="E747" s="123"/>
      <c r="F747" s="59"/>
      <c r="H747" s="123"/>
      <c r="I747" s="59"/>
      <c r="K747" s="123"/>
      <c r="L747" s="59"/>
      <c r="N747" s="123"/>
      <c r="O747" s="59"/>
    </row>
    <row r="748" spans="5:15" x14ac:dyDescent="0.35">
      <c r="E748" s="123"/>
      <c r="F748" s="59"/>
      <c r="H748" s="123"/>
      <c r="I748" s="59"/>
      <c r="K748" s="123"/>
      <c r="L748" s="59"/>
      <c r="N748" s="123"/>
      <c r="O748" s="59"/>
    </row>
    <row r="749" spans="5:15" x14ac:dyDescent="0.35">
      <c r="E749" s="123"/>
      <c r="F749" s="59"/>
      <c r="H749" s="123"/>
      <c r="I749" s="59"/>
      <c r="K749" s="123"/>
      <c r="L749" s="59"/>
      <c r="N749" s="123"/>
      <c r="O749" s="59"/>
    </row>
    <row r="750" spans="5:15" x14ac:dyDescent="0.35">
      <c r="E750" s="123"/>
      <c r="F750" s="59"/>
      <c r="H750" s="123"/>
      <c r="I750" s="59"/>
      <c r="K750" s="123"/>
      <c r="L750" s="59"/>
      <c r="N750" s="123"/>
      <c r="O750" s="59"/>
    </row>
    <row r="751" spans="5:15" x14ac:dyDescent="0.35">
      <c r="E751" s="123"/>
      <c r="F751" s="59"/>
      <c r="H751" s="123"/>
      <c r="I751" s="59"/>
      <c r="K751" s="123"/>
      <c r="L751" s="59"/>
      <c r="N751" s="123"/>
      <c r="O751" s="59"/>
    </row>
    <row r="752" spans="5:15" x14ac:dyDescent="0.35">
      <c r="E752" s="123"/>
      <c r="F752" s="59"/>
      <c r="H752" s="123"/>
      <c r="I752" s="59"/>
      <c r="K752" s="123"/>
      <c r="L752" s="59"/>
      <c r="N752" s="123"/>
      <c r="O752" s="59"/>
    </row>
    <row r="753" spans="5:15" x14ac:dyDescent="0.35">
      <c r="E753" s="123"/>
      <c r="F753" s="59"/>
      <c r="H753" s="123"/>
      <c r="I753" s="59"/>
      <c r="K753" s="123"/>
      <c r="L753" s="59"/>
      <c r="N753" s="123"/>
      <c r="O753" s="59"/>
    </row>
    <row r="754" spans="5:15" x14ac:dyDescent="0.35">
      <c r="E754" s="123"/>
      <c r="F754" s="59"/>
      <c r="H754" s="123"/>
      <c r="I754" s="59"/>
      <c r="K754" s="123"/>
      <c r="L754" s="59"/>
      <c r="N754" s="123"/>
      <c r="O754" s="59"/>
    </row>
    <row r="755" spans="5:15" x14ac:dyDescent="0.35">
      <c r="E755" s="123"/>
      <c r="F755" s="59"/>
      <c r="H755" s="123"/>
      <c r="I755" s="59"/>
      <c r="K755" s="123"/>
      <c r="L755" s="59"/>
      <c r="N755" s="123"/>
      <c r="O755" s="59"/>
    </row>
    <row r="756" spans="5:15" x14ac:dyDescent="0.35">
      <c r="E756" s="123"/>
      <c r="F756" s="59"/>
      <c r="H756" s="123"/>
      <c r="I756" s="59"/>
      <c r="K756" s="123"/>
      <c r="L756" s="59"/>
      <c r="N756" s="123"/>
      <c r="O756" s="59"/>
    </row>
    <row r="757" spans="5:15" x14ac:dyDescent="0.35">
      <c r="E757" s="123"/>
      <c r="F757" s="59"/>
      <c r="H757" s="123"/>
      <c r="I757" s="59"/>
      <c r="K757" s="123"/>
      <c r="L757" s="59"/>
      <c r="N757" s="123"/>
      <c r="O757" s="59"/>
    </row>
    <row r="758" spans="5:15" x14ac:dyDescent="0.35">
      <c r="E758" s="123"/>
      <c r="F758" s="59"/>
      <c r="H758" s="123"/>
      <c r="I758" s="59"/>
      <c r="K758" s="123"/>
      <c r="L758" s="59"/>
      <c r="N758" s="123"/>
      <c r="O758" s="59"/>
    </row>
    <row r="759" spans="5:15" x14ac:dyDescent="0.35">
      <c r="E759" s="123"/>
      <c r="F759" s="59"/>
      <c r="H759" s="123"/>
      <c r="I759" s="59"/>
      <c r="K759" s="123"/>
      <c r="L759" s="59"/>
      <c r="N759" s="123"/>
      <c r="O759" s="59"/>
    </row>
    <row r="760" spans="5:15" x14ac:dyDescent="0.35">
      <c r="E760" s="123"/>
      <c r="F760" s="59"/>
      <c r="H760" s="123"/>
      <c r="I760" s="59"/>
      <c r="K760" s="123"/>
      <c r="L760" s="59"/>
      <c r="N760" s="123"/>
      <c r="O760" s="59"/>
    </row>
    <row r="761" spans="5:15" x14ac:dyDescent="0.35">
      <c r="E761" s="123"/>
      <c r="F761" s="59"/>
      <c r="H761" s="123"/>
      <c r="I761" s="59"/>
      <c r="K761" s="123"/>
      <c r="L761" s="59"/>
      <c r="N761" s="123"/>
      <c r="O761" s="59"/>
    </row>
    <row r="762" spans="5:15" x14ac:dyDescent="0.35">
      <c r="E762" s="123"/>
      <c r="F762" s="59"/>
      <c r="H762" s="123"/>
      <c r="I762" s="59"/>
      <c r="K762" s="123"/>
      <c r="L762" s="59"/>
      <c r="N762" s="123"/>
      <c r="O762" s="59"/>
    </row>
    <row r="763" spans="5:15" x14ac:dyDescent="0.35">
      <c r="E763" s="123"/>
      <c r="F763" s="59"/>
      <c r="H763" s="123"/>
      <c r="I763" s="59"/>
      <c r="K763" s="123"/>
      <c r="L763" s="59"/>
      <c r="N763" s="123"/>
      <c r="O763" s="59"/>
    </row>
    <row r="764" spans="5:15" x14ac:dyDescent="0.35">
      <c r="E764" s="123"/>
      <c r="F764" s="59"/>
      <c r="H764" s="123"/>
      <c r="I764" s="59"/>
      <c r="K764" s="123"/>
      <c r="L764" s="59"/>
      <c r="N764" s="123"/>
      <c r="O764" s="59"/>
    </row>
    <row r="765" spans="5:15" x14ac:dyDescent="0.35">
      <c r="E765" s="123"/>
      <c r="F765" s="59"/>
      <c r="H765" s="123"/>
      <c r="I765" s="59"/>
      <c r="K765" s="123"/>
      <c r="L765" s="59"/>
      <c r="N765" s="123"/>
      <c r="O765" s="59"/>
    </row>
    <row r="766" spans="5:15" x14ac:dyDescent="0.35">
      <c r="E766" s="123"/>
      <c r="F766" s="59"/>
      <c r="H766" s="123"/>
      <c r="I766" s="59"/>
      <c r="K766" s="123"/>
      <c r="L766" s="59"/>
      <c r="N766" s="123"/>
      <c r="O766" s="59"/>
    </row>
    <row r="767" spans="5:15" x14ac:dyDescent="0.35">
      <c r="E767" s="123"/>
      <c r="F767" s="59"/>
      <c r="H767" s="123"/>
      <c r="I767" s="59"/>
      <c r="K767" s="123"/>
      <c r="L767" s="59"/>
      <c r="N767" s="123"/>
      <c r="O767" s="59"/>
    </row>
    <row r="768" spans="5:15" x14ac:dyDescent="0.35">
      <c r="E768" s="123"/>
      <c r="F768" s="59"/>
      <c r="H768" s="123"/>
      <c r="I768" s="59"/>
      <c r="K768" s="123"/>
      <c r="L768" s="59"/>
      <c r="N768" s="123"/>
      <c r="O768" s="59"/>
    </row>
    <row r="769" spans="5:15" x14ac:dyDescent="0.35">
      <c r="E769" s="123"/>
      <c r="F769" s="59"/>
      <c r="H769" s="123"/>
      <c r="I769" s="59"/>
      <c r="K769" s="123"/>
      <c r="L769" s="59"/>
      <c r="N769" s="123"/>
      <c r="O769" s="59"/>
    </row>
    <row r="770" spans="5:15" x14ac:dyDescent="0.35">
      <c r="E770" s="123"/>
      <c r="F770" s="59"/>
      <c r="H770" s="123"/>
      <c r="I770" s="59"/>
      <c r="K770" s="123"/>
      <c r="L770" s="59"/>
      <c r="N770" s="123"/>
      <c r="O770" s="59"/>
    </row>
    <row r="771" spans="5:15" x14ac:dyDescent="0.35">
      <c r="E771" s="123"/>
      <c r="F771" s="59"/>
      <c r="H771" s="123"/>
      <c r="I771" s="59"/>
      <c r="K771" s="123"/>
      <c r="L771" s="59"/>
      <c r="N771" s="123"/>
      <c r="O771" s="59"/>
    </row>
    <row r="772" spans="5:15" x14ac:dyDescent="0.35">
      <c r="E772" s="123"/>
      <c r="F772" s="59"/>
      <c r="H772" s="123"/>
      <c r="I772" s="59"/>
      <c r="K772" s="123"/>
      <c r="L772" s="59"/>
      <c r="N772" s="123"/>
      <c r="O772" s="59"/>
    </row>
    <row r="773" spans="5:15" x14ac:dyDescent="0.35">
      <c r="E773" s="123"/>
      <c r="F773" s="59"/>
      <c r="H773" s="123"/>
      <c r="I773" s="59"/>
      <c r="K773" s="123"/>
      <c r="L773" s="59"/>
      <c r="N773" s="123"/>
      <c r="O773" s="59"/>
    </row>
    <row r="774" spans="5:15" x14ac:dyDescent="0.35">
      <c r="E774" s="123"/>
      <c r="F774" s="59"/>
      <c r="H774" s="123"/>
      <c r="I774" s="59"/>
      <c r="K774" s="123"/>
      <c r="L774" s="59"/>
      <c r="N774" s="123"/>
      <c r="O774" s="59"/>
    </row>
    <row r="775" spans="5:15" x14ac:dyDescent="0.35">
      <c r="E775" s="123"/>
      <c r="F775" s="59"/>
      <c r="H775" s="123"/>
      <c r="I775" s="59"/>
      <c r="K775" s="123"/>
      <c r="L775" s="59"/>
      <c r="N775" s="123"/>
      <c r="O775" s="59"/>
    </row>
    <row r="776" spans="5:15" x14ac:dyDescent="0.35">
      <c r="E776" s="123"/>
      <c r="F776" s="59"/>
      <c r="H776" s="123"/>
      <c r="I776" s="59"/>
      <c r="K776" s="123"/>
      <c r="L776" s="59"/>
      <c r="N776" s="123"/>
      <c r="O776" s="59"/>
    </row>
    <row r="777" spans="5:15" x14ac:dyDescent="0.35">
      <c r="E777" s="123"/>
      <c r="F777" s="59"/>
      <c r="H777" s="123"/>
      <c r="I777" s="59"/>
      <c r="K777" s="123"/>
      <c r="L777" s="59"/>
      <c r="N777" s="123"/>
      <c r="O777" s="59"/>
    </row>
    <row r="778" spans="5:15" x14ac:dyDescent="0.35">
      <c r="E778" s="123"/>
      <c r="F778" s="59"/>
      <c r="H778" s="123"/>
      <c r="I778" s="59"/>
      <c r="K778" s="123"/>
      <c r="L778" s="59"/>
      <c r="N778" s="123"/>
      <c r="O778" s="59"/>
    </row>
    <row r="779" spans="5:15" x14ac:dyDescent="0.35">
      <c r="E779" s="123"/>
      <c r="F779" s="59"/>
      <c r="H779" s="123"/>
      <c r="I779" s="59"/>
      <c r="K779" s="123"/>
      <c r="L779" s="59"/>
      <c r="N779" s="123"/>
      <c r="O779" s="59"/>
    </row>
    <row r="780" spans="5:15" x14ac:dyDescent="0.35">
      <c r="E780" s="123"/>
      <c r="F780" s="59"/>
      <c r="H780" s="123"/>
      <c r="I780" s="59"/>
      <c r="K780" s="123"/>
      <c r="L780" s="59"/>
      <c r="N780" s="123"/>
      <c r="O780" s="59"/>
    </row>
    <row r="781" spans="5:15" x14ac:dyDescent="0.35">
      <c r="E781" s="123"/>
      <c r="F781" s="59"/>
      <c r="H781" s="123"/>
      <c r="I781" s="59"/>
      <c r="K781" s="123"/>
      <c r="L781" s="59"/>
      <c r="N781" s="123"/>
      <c r="O781" s="59"/>
    </row>
    <row r="782" spans="5:15" x14ac:dyDescent="0.35">
      <c r="E782" s="123"/>
      <c r="F782" s="59"/>
      <c r="H782" s="123"/>
      <c r="I782" s="59"/>
      <c r="K782" s="123"/>
      <c r="L782" s="59"/>
      <c r="N782" s="123"/>
      <c r="O782" s="59"/>
    </row>
    <row r="783" spans="5:15" x14ac:dyDescent="0.35">
      <c r="E783" s="123"/>
      <c r="F783" s="59"/>
      <c r="H783" s="123"/>
      <c r="I783" s="59"/>
      <c r="K783" s="123"/>
      <c r="L783" s="59"/>
      <c r="N783" s="123"/>
      <c r="O783" s="59"/>
    </row>
    <row r="784" spans="5:15" x14ac:dyDescent="0.35">
      <c r="E784" s="123"/>
      <c r="F784" s="59"/>
      <c r="H784" s="123"/>
      <c r="I784" s="59"/>
      <c r="K784" s="123"/>
      <c r="L784" s="59"/>
      <c r="N784" s="123"/>
      <c r="O784" s="59"/>
    </row>
    <row r="785" spans="5:15" x14ac:dyDescent="0.35">
      <c r="E785" s="123"/>
      <c r="F785" s="59"/>
      <c r="H785" s="123"/>
      <c r="I785" s="59"/>
      <c r="K785" s="123"/>
      <c r="L785" s="59"/>
      <c r="N785" s="123"/>
      <c r="O785" s="59"/>
    </row>
    <row r="786" spans="5:15" x14ac:dyDescent="0.35">
      <c r="E786" s="123"/>
      <c r="F786" s="59"/>
      <c r="H786" s="123"/>
      <c r="I786" s="59"/>
      <c r="K786" s="123"/>
      <c r="L786" s="59"/>
      <c r="N786" s="123"/>
      <c r="O786" s="59"/>
    </row>
    <row r="787" spans="5:15" x14ac:dyDescent="0.35">
      <c r="E787" s="123"/>
      <c r="F787" s="59"/>
      <c r="H787" s="123"/>
      <c r="I787" s="59"/>
      <c r="K787" s="123"/>
      <c r="L787" s="59"/>
      <c r="N787" s="123"/>
      <c r="O787" s="59"/>
    </row>
    <row r="788" spans="5:15" x14ac:dyDescent="0.35">
      <c r="E788" s="123"/>
      <c r="F788" s="59"/>
      <c r="H788" s="123"/>
      <c r="I788" s="59"/>
      <c r="K788" s="123"/>
      <c r="L788" s="59"/>
      <c r="N788" s="123"/>
      <c r="O788" s="59"/>
    </row>
    <row r="789" spans="5:15" x14ac:dyDescent="0.35">
      <c r="E789" s="123"/>
      <c r="F789" s="59"/>
      <c r="H789" s="123"/>
      <c r="I789" s="59"/>
      <c r="K789" s="123"/>
      <c r="L789" s="59"/>
      <c r="N789" s="123"/>
      <c r="O789" s="59"/>
    </row>
    <row r="790" spans="5:15" x14ac:dyDescent="0.35">
      <c r="E790" s="123"/>
      <c r="F790" s="59"/>
      <c r="H790" s="123"/>
      <c r="I790" s="59"/>
      <c r="K790" s="123"/>
      <c r="L790" s="59"/>
      <c r="N790" s="123"/>
      <c r="O790" s="59"/>
    </row>
    <row r="791" spans="5:15" x14ac:dyDescent="0.35">
      <c r="E791" s="123"/>
      <c r="F791" s="59"/>
      <c r="H791" s="123"/>
      <c r="I791" s="59"/>
      <c r="K791" s="123"/>
      <c r="L791" s="59"/>
      <c r="N791" s="123"/>
      <c r="O791" s="59"/>
    </row>
    <row r="792" spans="5:15" x14ac:dyDescent="0.35">
      <c r="E792" s="123"/>
      <c r="F792" s="59"/>
      <c r="H792" s="123"/>
      <c r="I792" s="59"/>
      <c r="K792" s="123"/>
      <c r="L792" s="59"/>
      <c r="N792" s="123"/>
      <c r="O792" s="59"/>
    </row>
    <row r="793" spans="5:15" x14ac:dyDescent="0.35">
      <c r="E793" s="123"/>
      <c r="F793" s="59"/>
      <c r="H793" s="123"/>
      <c r="I793" s="59"/>
      <c r="K793" s="123"/>
      <c r="L793" s="59"/>
      <c r="N793" s="123"/>
      <c r="O793" s="59"/>
    </row>
    <row r="794" spans="5:15" x14ac:dyDescent="0.35">
      <c r="E794" s="123"/>
      <c r="F794" s="59"/>
      <c r="H794" s="123"/>
      <c r="I794" s="59"/>
      <c r="K794" s="123"/>
      <c r="L794" s="59"/>
      <c r="N794" s="123"/>
      <c r="O794" s="59"/>
    </row>
    <row r="795" spans="5:15" x14ac:dyDescent="0.35">
      <c r="E795" s="123"/>
      <c r="F795" s="59"/>
      <c r="H795" s="123"/>
      <c r="I795" s="59"/>
      <c r="K795" s="123"/>
      <c r="L795" s="59"/>
      <c r="N795" s="123"/>
      <c r="O795" s="59"/>
    </row>
    <row r="796" spans="5:15" x14ac:dyDescent="0.35">
      <c r="E796" s="123"/>
      <c r="F796" s="59"/>
      <c r="H796" s="123"/>
      <c r="I796" s="59"/>
      <c r="K796" s="123"/>
      <c r="L796" s="59"/>
      <c r="N796" s="123"/>
      <c r="O796" s="59"/>
    </row>
    <row r="797" spans="5:15" x14ac:dyDescent="0.35">
      <c r="E797" s="123"/>
      <c r="F797" s="59"/>
      <c r="H797" s="123"/>
      <c r="I797" s="59"/>
      <c r="K797" s="123"/>
      <c r="L797" s="59"/>
      <c r="N797" s="123"/>
      <c r="O797" s="59"/>
    </row>
    <row r="798" spans="5:15" x14ac:dyDescent="0.35">
      <c r="E798" s="123"/>
      <c r="F798" s="59"/>
      <c r="H798" s="123"/>
      <c r="I798" s="59"/>
      <c r="K798" s="123"/>
      <c r="L798" s="59"/>
      <c r="N798" s="123"/>
      <c r="O798" s="59"/>
    </row>
    <row r="799" spans="5:15" x14ac:dyDescent="0.35">
      <c r="E799" s="123"/>
      <c r="F799" s="59"/>
      <c r="H799" s="123"/>
      <c r="I799" s="59"/>
      <c r="K799" s="123"/>
      <c r="L799" s="59"/>
      <c r="N799" s="123"/>
      <c r="O799" s="59"/>
    </row>
    <row r="800" spans="5:15" x14ac:dyDescent="0.35">
      <c r="E800" s="123"/>
      <c r="F800" s="59"/>
      <c r="H800" s="123"/>
      <c r="I800" s="59"/>
      <c r="K800" s="123"/>
      <c r="L800" s="59"/>
      <c r="N800" s="123"/>
      <c r="O800" s="59"/>
    </row>
    <row r="801" spans="5:15" x14ac:dyDescent="0.35">
      <c r="E801" s="123"/>
      <c r="F801" s="59"/>
      <c r="H801" s="123"/>
      <c r="I801" s="59"/>
      <c r="K801" s="123"/>
      <c r="L801" s="59"/>
      <c r="N801" s="123"/>
      <c r="O801" s="59"/>
    </row>
    <row r="802" spans="5:15" x14ac:dyDescent="0.35">
      <c r="E802" s="123"/>
      <c r="F802" s="59"/>
      <c r="H802" s="123"/>
      <c r="I802" s="59"/>
      <c r="K802" s="123"/>
      <c r="L802" s="59"/>
      <c r="N802" s="123"/>
      <c r="O802" s="59"/>
    </row>
    <row r="803" spans="5:15" x14ac:dyDescent="0.35">
      <c r="E803" s="123"/>
      <c r="F803" s="59"/>
      <c r="H803" s="123"/>
      <c r="I803" s="59"/>
      <c r="K803" s="123"/>
      <c r="L803" s="59"/>
      <c r="N803" s="123"/>
      <c r="O803" s="59"/>
    </row>
    <row r="804" spans="5:15" x14ac:dyDescent="0.35">
      <c r="E804" s="123"/>
      <c r="F804" s="59"/>
      <c r="H804" s="123"/>
      <c r="I804" s="59"/>
      <c r="K804" s="123"/>
      <c r="L804" s="59"/>
      <c r="N804" s="123"/>
      <c r="O804" s="59"/>
    </row>
    <row r="805" spans="5:15" x14ac:dyDescent="0.35">
      <c r="E805" s="123"/>
      <c r="F805" s="59"/>
      <c r="H805" s="123"/>
      <c r="I805" s="59"/>
      <c r="K805" s="123"/>
      <c r="L805" s="59"/>
      <c r="N805" s="123"/>
      <c r="O805" s="59"/>
    </row>
    <row r="806" spans="5:15" x14ac:dyDescent="0.35">
      <c r="E806" s="123"/>
      <c r="F806" s="59"/>
      <c r="H806" s="123"/>
      <c r="I806" s="59"/>
      <c r="K806" s="123"/>
      <c r="L806" s="59"/>
      <c r="N806" s="123"/>
      <c r="O806" s="59"/>
    </row>
    <row r="807" spans="5:15" x14ac:dyDescent="0.35">
      <c r="E807" s="123"/>
      <c r="F807" s="59"/>
      <c r="H807" s="123"/>
      <c r="I807" s="59"/>
      <c r="K807" s="123"/>
      <c r="L807" s="59"/>
      <c r="N807" s="123"/>
      <c r="O807" s="59"/>
    </row>
    <row r="808" spans="5:15" x14ac:dyDescent="0.35">
      <c r="E808" s="123"/>
      <c r="F808" s="59"/>
      <c r="H808" s="123"/>
      <c r="I808" s="59"/>
      <c r="K808" s="123"/>
      <c r="L808" s="59"/>
      <c r="N808" s="123"/>
      <c r="O808" s="59"/>
    </row>
    <row r="809" spans="5:15" x14ac:dyDescent="0.35">
      <c r="E809" s="123"/>
      <c r="F809" s="59"/>
      <c r="H809" s="123"/>
      <c r="I809" s="59"/>
      <c r="K809" s="123"/>
      <c r="L809" s="59"/>
      <c r="N809" s="123"/>
      <c r="O809" s="59"/>
    </row>
    <row r="810" spans="5:15" x14ac:dyDescent="0.35">
      <c r="E810" s="123"/>
      <c r="F810" s="59"/>
      <c r="H810" s="123"/>
      <c r="I810" s="59"/>
      <c r="K810" s="123"/>
      <c r="L810" s="59"/>
      <c r="N810" s="123"/>
      <c r="O810" s="59"/>
    </row>
    <row r="811" spans="5:15" x14ac:dyDescent="0.35">
      <c r="E811" s="123"/>
      <c r="F811" s="59"/>
      <c r="H811" s="123"/>
      <c r="I811" s="59"/>
      <c r="K811" s="123"/>
      <c r="L811" s="59"/>
      <c r="N811" s="123"/>
      <c r="O811" s="59"/>
    </row>
    <row r="812" spans="5:15" x14ac:dyDescent="0.35">
      <c r="E812" s="123"/>
      <c r="F812" s="59"/>
      <c r="H812" s="123"/>
      <c r="I812" s="59"/>
      <c r="K812" s="123"/>
      <c r="L812" s="59"/>
      <c r="N812" s="123"/>
      <c r="O812" s="59"/>
    </row>
    <row r="813" spans="5:15" x14ac:dyDescent="0.35">
      <c r="E813" s="123"/>
      <c r="F813" s="59"/>
      <c r="H813" s="123"/>
      <c r="I813" s="59"/>
      <c r="K813" s="123"/>
      <c r="L813" s="59"/>
      <c r="N813" s="123"/>
      <c r="O813" s="59"/>
    </row>
    <row r="814" spans="5:15" x14ac:dyDescent="0.35">
      <c r="E814" s="123"/>
      <c r="F814" s="59"/>
      <c r="H814" s="123"/>
      <c r="I814" s="59"/>
      <c r="K814" s="123"/>
      <c r="L814" s="59"/>
      <c r="N814" s="123"/>
      <c r="O814" s="59"/>
    </row>
    <row r="815" spans="5:15" x14ac:dyDescent="0.35">
      <c r="E815" s="123"/>
      <c r="F815" s="59"/>
      <c r="H815" s="123"/>
      <c r="I815" s="59"/>
      <c r="K815" s="123"/>
      <c r="L815" s="59"/>
      <c r="N815" s="123"/>
      <c r="O815" s="59"/>
    </row>
    <row r="816" spans="5:15" x14ac:dyDescent="0.35">
      <c r="E816" s="123"/>
      <c r="F816" s="59"/>
      <c r="H816" s="123"/>
      <c r="I816" s="59"/>
      <c r="K816" s="123"/>
      <c r="L816" s="59"/>
      <c r="N816" s="123"/>
      <c r="O816" s="59"/>
    </row>
    <row r="817" spans="5:15" x14ac:dyDescent="0.35">
      <c r="E817" s="123"/>
      <c r="F817" s="59"/>
      <c r="H817" s="123"/>
      <c r="I817" s="59"/>
      <c r="K817" s="123"/>
      <c r="L817" s="59"/>
      <c r="N817" s="123"/>
      <c r="O817" s="59"/>
    </row>
    <row r="818" spans="5:15" x14ac:dyDescent="0.35">
      <c r="E818" s="123"/>
      <c r="F818" s="59"/>
      <c r="H818" s="123"/>
      <c r="I818" s="59"/>
      <c r="K818" s="123"/>
      <c r="L818" s="59"/>
      <c r="N818" s="123"/>
      <c r="O818" s="59"/>
    </row>
    <row r="819" spans="5:15" x14ac:dyDescent="0.35">
      <c r="E819" s="123"/>
      <c r="F819" s="59"/>
      <c r="H819" s="123"/>
      <c r="I819" s="59"/>
      <c r="K819" s="123"/>
      <c r="L819" s="59"/>
      <c r="N819" s="123"/>
      <c r="O819" s="59"/>
    </row>
    <row r="820" spans="5:15" x14ac:dyDescent="0.35">
      <c r="E820" s="123"/>
      <c r="F820" s="59"/>
      <c r="H820" s="123"/>
      <c r="I820" s="59"/>
      <c r="K820" s="123"/>
      <c r="L820" s="59"/>
      <c r="N820" s="123"/>
      <c r="O820" s="59"/>
    </row>
    <row r="821" spans="5:15" x14ac:dyDescent="0.35">
      <c r="E821" s="123"/>
      <c r="F821" s="59"/>
      <c r="H821" s="123"/>
      <c r="I821" s="59"/>
      <c r="K821" s="123"/>
      <c r="L821" s="59"/>
      <c r="N821" s="123"/>
      <c r="O821" s="59"/>
    </row>
    <row r="822" spans="5:15" x14ac:dyDescent="0.35">
      <c r="E822" s="123"/>
      <c r="F822" s="59"/>
      <c r="H822" s="123"/>
      <c r="I822" s="59"/>
      <c r="K822" s="123"/>
      <c r="L822" s="59"/>
      <c r="N822" s="123"/>
      <c r="O822" s="59"/>
    </row>
    <row r="823" spans="5:15" x14ac:dyDescent="0.35">
      <c r="E823" s="123"/>
      <c r="F823" s="59"/>
      <c r="H823" s="123"/>
      <c r="I823" s="59"/>
      <c r="K823" s="123"/>
      <c r="L823" s="59"/>
      <c r="N823" s="123"/>
      <c r="O823" s="59"/>
    </row>
    <row r="824" spans="5:15" x14ac:dyDescent="0.35">
      <c r="E824" s="123"/>
      <c r="F824" s="59"/>
      <c r="H824" s="123"/>
      <c r="I824" s="59"/>
      <c r="K824" s="123"/>
      <c r="L824" s="59"/>
      <c r="N824" s="123"/>
      <c r="O824" s="59"/>
    </row>
    <row r="825" spans="5:15" x14ac:dyDescent="0.35">
      <c r="E825" s="123"/>
      <c r="F825" s="59"/>
      <c r="H825" s="123"/>
      <c r="I825" s="59"/>
      <c r="K825" s="123"/>
      <c r="L825" s="59"/>
      <c r="N825" s="123"/>
      <c r="O825" s="59"/>
    </row>
    <row r="826" spans="5:15" x14ac:dyDescent="0.35">
      <c r="E826" s="123"/>
      <c r="F826" s="59"/>
      <c r="H826" s="123"/>
      <c r="I826" s="59"/>
      <c r="K826" s="123"/>
      <c r="L826" s="59"/>
      <c r="N826" s="123"/>
      <c r="O826" s="59"/>
    </row>
    <row r="827" spans="5:15" x14ac:dyDescent="0.35">
      <c r="E827" s="123"/>
      <c r="F827" s="59"/>
      <c r="H827" s="123"/>
      <c r="I827" s="59"/>
      <c r="K827" s="123"/>
      <c r="L827" s="59"/>
      <c r="N827" s="123"/>
      <c r="O827" s="59"/>
    </row>
    <row r="828" spans="5:15" x14ac:dyDescent="0.35">
      <c r="E828" s="123"/>
      <c r="F828" s="59"/>
      <c r="H828" s="123"/>
      <c r="I828" s="59"/>
      <c r="K828" s="123"/>
      <c r="L828" s="59"/>
      <c r="N828" s="123"/>
      <c r="O828" s="59"/>
    </row>
    <row r="829" spans="5:15" x14ac:dyDescent="0.35">
      <c r="E829" s="123"/>
      <c r="F829" s="59"/>
      <c r="H829" s="123"/>
      <c r="I829" s="59"/>
      <c r="K829" s="123"/>
      <c r="L829" s="59"/>
      <c r="N829" s="123"/>
      <c r="O829" s="59"/>
    </row>
    <row r="830" spans="5:15" x14ac:dyDescent="0.35">
      <c r="E830" s="123"/>
      <c r="F830" s="59"/>
      <c r="H830" s="123"/>
      <c r="I830" s="59"/>
      <c r="K830" s="123"/>
      <c r="L830" s="59"/>
      <c r="N830" s="123"/>
      <c r="O830" s="59"/>
    </row>
    <row r="831" spans="5:15" x14ac:dyDescent="0.35">
      <c r="E831" s="123"/>
      <c r="F831" s="59"/>
      <c r="H831" s="123"/>
      <c r="I831" s="59"/>
      <c r="K831" s="123"/>
      <c r="L831" s="59"/>
      <c r="N831" s="123"/>
      <c r="O831" s="59"/>
    </row>
    <row r="832" spans="5:15" x14ac:dyDescent="0.35">
      <c r="E832" s="123"/>
      <c r="F832" s="59"/>
      <c r="H832" s="123"/>
      <c r="I832" s="59"/>
      <c r="K832" s="123"/>
      <c r="L832" s="59"/>
      <c r="N832" s="123"/>
      <c r="O832" s="59"/>
    </row>
    <row r="833" spans="5:15" x14ac:dyDescent="0.35">
      <c r="E833" s="123"/>
      <c r="F833" s="59"/>
      <c r="H833" s="123"/>
      <c r="I833" s="59"/>
      <c r="K833" s="123"/>
      <c r="L833" s="59"/>
      <c r="N833" s="123"/>
      <c r="O833" s="59"/>
    </row>
    <row r="834" spans="5:15" x14ac:dyDescent="0.35">
      <c r="E834" s="123"/>
      <c r="F834" s="59"/>
      <c r="H834" s="123"/>
      <c r="I834" s="59"/>
      <c r="K834" s="123"/>
      <c r="L834" s="59"/>
      <c r="N834" s="123"/>
      <c r="O834" s="59"/>
    </row>
    <row r="835" spans="5:15" x14ac:dyDescent="0.35">
      <c r="E835" s="123"/>
      <c r="F835" s="59"/>
      <c r="H835" s="123"/>
      <c r="I835" s="59"/>
      <c r="K835" s="123"/>
      <c r="L835" s="59"/>
      <c r="N835" s="123"/>
      <c r="O835" s="59"/>
    </row>
    <row r="836" spans="5:15" x14ac:dyDescent="0.35">
      <c r="E836" s="123"/>
      <c r="F836" s="59"/>
      <c r="H836" s="123"/>
      <c r="I836" s="59"/>
      <c r="K836" s="123"/>
      <c r="L836" s="59"/>
      <c r="N836" s="123"/>
      <c r="O836" s="59"/>
    </row>
    <row r="837" spans="5:15" x14ac:dyDescent="0.35">
      <c r="E837" s="123"/>
      <c r="F837" s="59"/>
      <c r="H837" s="123"/>
      <c r="I837" s="59"/>
      <c r="K837" s="123"/>
      <c r="L837" s="59"/>
      <c r="N837" s="123"/>
      <c r="O837" s="59"/>
    </row>
    <row r="838" spans="5:15" x14ac:dyDescent="0.35">
      <c r="E838" s="123"/>
      <c r="F838" s="59"/>
      <c r="H838" s="123"/>
      <c r="I838" s="59"/>
      <c r="K838" s="123"/>
      <c r="L838" s="59"/>
      <c r="N838" s="123"/>
      <c r="O838" s="59"/>
    </row>
    <row r="839" spans="5:15" x14ac:dyDescent="0.35">
      <c r="E839" s="123"/>
      <c r="F839" s="59"/>
      <c r="H839" s="123"/>
      <c r="I839" s="59"/>
      <c r="K839" s="123"/>
      <c r="L839" s="59"/>
      <c r="N839" s="123"/>
      <c r="O839" s="59"/>
    </row>
    <row r="840" spans="5:15" x14ac:dyDescent="0.35">
      <c r="E840" s="123"/>
      <c r="F840" s="59"/>
      <c r="H840" s="123"/>
      <c r="I840" s="59"/>
      <c r="K840" s="123"/>
      <c r="L840" s="59"/>
      <c r="N840" s="123"/>
      <c r="O840" s="59"/>
    </row>
    <row r="841" spans="5:15" x14ac:dyDescent="0.35">
      <c r="E841" s="123"/>
      <c r="F841" s="59"/>
      <c r="H841" s="123"/>
      <c r="I841" s="59"/>
      <c r="K841" s="123"/>
      <c r="L841" s="59"/>
      <c r="N841" s="123"/>
      <c r="O841" s="59"/>
    </row>
    <row r="842" spans="5:15" x14ac:dyDescent="0.35">
      <c r="E842" s="123"/>
      <c r="F842" s="59"/>
      <c r="H842" s="123"/>
      <c r="I842" s="59"/>
      <c r="K842" s="123"/>
      <c r="L842" s="59"/>
      <c r="N842" s="123"/>
      <c r="O842" s="59"/>
    </row>
    <row r="843" spans="5:15" x14ac:dyDescent="0.35">
      <c r="E843" s="123"/>
      <c r="F843" s="59"/>
      <c r="H843" s="123"/>
      <c r="I843" s="59"/>
      <c r="K843" s="123"/>
      <c r="L843" s="59"/>
      <c r="N843" s="123"/>
      <c r="O843" s="59"/>
    </row>
    <row r="844" spans="5:15" x14ac:dyDescent="0.35">
      <c r="E844" s="123"/>
      <c r="F844" s="59"/>
      <c r="H844" s="123"/>
      <c r="I844" s="59"/>
      <c r="K844" s="123"/>
      <c r="L844" s="59"/>
      <c r="N844" s="123"/>
      <c r="O844" s="59"/>
    </row>
    <row r="845" spans="5:15" x14ac:dyDescent="0.35">
      <c r="E845" s="123"/>
      <c r="F845" s="59"/>
      <c r="H845" s="123"/>
      <c r="I845" s="59"/>
      <c r="K845" s="123"/>
      <c r="L845" s="59"/>
      <c r="N845" s="123"/>
      <c r="O845" s="59"/>
    </row>
    <row r="846" spans="5:15" x14ac:dyDescent="0.35">
      <c r="E846" s="123"/>
      <c r="F846" s="59"/>
      <c r="H846" s="123"/>
      <c r="I846" s="59"/>
      <c r="K846" s="123"/>
      <c r="L846" s="59"/>
      <c r="N846" s="123"/>
      <c r="O846" s="59"/>
    </row>
    <row r="847" spans="5:15" x14ac:dyDescent="0.35">
      <c r="E847" s="123"/>
      <c r="F847" s="59"/>
      <c r="H847" s="123"/>
      <c r="I847" s="59"/>
      <c r="K847" s="123"/>
      <c r="L847" s="59"/>
      <c r="N847" s="123"/>
      <c r="O847" s="59"/>
    </row>
    <row r="848" spans="5:15" x14ac:dyDescent="0.35">
      <c r="E848" s="123"/>
      <c r="F848" s="59"/>
      <c r="H848" s="123"/>
      <c r="I848" s="59"/>
      <c r="K848" s="123"/>
      <c r="L848" s="59"/>
      <c r="N848" s="123"/>
      <c r="O848" s="59"/>
    </row>
    <row r="849" spans="5:15" x14ac:dyDescent="0.35">
      <c r="E849" s="123"/>
      <c r="F849" s="59"/>
      <c r="H849" s="123"/>
      <c r="I849" s="59"/>
      <c r="K849" s="123"/>
      <c r="L849" s="59"/>
      <c r="N849" s="123"/>
      <c r="O849" s="59"/>
    </row>
    <row r="850" spans="5:15" x14ac:dyDescent="0.35">
      <c r="E850" s="123"/>
      <c r="F850" s="59"/>
      <c r="H850" s="123"/>
      <c r="I850" s="59"/>
      <c r="K850" s="123"/>
      <c r="L850" s="59"/>
      <c r="N850" s="123"/>
      <c r="O850" s="59"/>
    </row>
    <row r="851" spans="5:15" x14ac:dyDescent="0.35">
      <c r="E851" s="123"/>
      <c r="F851" s="59"/>
      <c r="H851" s="123"/>
      <c r="I851" s="59"/>
      <c r="K851" s="123"/>
      <c r="L851" s="59"/>
      <c r="N851" s="123"/>
      <c r="O851" s="59"/>
    </row>
    <row r="852" spans="5:15" x14ac:dyDescent="0.35">
      <c r="E852" s="123"/>
      <c r="F852" s="59"/>
      <c r="H852" s="123"/>
      <c r="I852" s="59"/>
      <c r="K852" s="123"/>
      <c r="L852" s="59"/>
      <c r="N852" s="123"/>
      <c r="O852" s="59"/>
    </row>
    <row r="853" spans="5:15" x14ac:dyDescent="0.35">
      <c r="E853" s="123"/>
      <c r="F853" s="59"/>
      <c r="H853" s="123"/>
      <c r="I853" s="59"/>
      <c r="K853" s="123"/>
      <c r="L853" s="59"/>
      <c r="N853" s="123"/>
      <c r="O853" s="59"/>
    </row>
    <row r="854" spans="5:15" x14ac:dyDescent="0.35">
      <c r="E854" s="123"/>
      <c r="F854" s="59"/>
      <c r="H854" s="123"/>
      <c r="I854" s="59"/>
      <c r="K854" s="123"/>
      <c r="L854" s="59"/>
      <c r="N854" s="123"/>
      <c r="O854" s="59"/>
    </row>
    <row r="855" spans="5:15" x14ac:dyDescent="0.35">
      <c r="E855" s="123"/>
      <c r="F855" s="59"/>
      <c r="H855" s="123"/>
      <c r="I855" s="59"/>
      <c r="K855" s="123"/>
      <c r="L855" s="59"/>
      <c r="N855" s="123"/>
      <c r="O855" s="59"/>
    </row>
    <row r="856" spans="5:15" x14ac:dyDescent="0.35">
      <c r="E856" s="123"/>
      <c r="F856" s="59"/>
      <c r="H856" s="123"/>
      <c r="I856" s="59"/>
      <c r="K856" s="123"/>
      <c r="L856" s="59"/>
      <c r="N856" s="123"/>
      <c r="O856" s="59"/>
    </row>
    <row r="857" spans="5:15" x14ac:dyDescent="0.35">
      <c r="E857" s="123"/>
      <c r="F857" s="59"/>
      <c r="H857" s="123"/>
      <c r="I857" s="59"/>
      <c r="K857" s="123"/>
      <c r="L857" s="59"/>
      <c r="N857" s="123"/>
      <c r="O857" s="59"/>
    </row>
    <row r="858" spans="5:15" x14ac:dyDescent="0.35">
      <c r="E858" s="123"/>
      <c r="F858" s="59"/>
      <c r="H858" s="123"/>
      <c r="I858" s="59"/>
      <c r="K858" s="123"/>
      <c r="L858" s="59"/>
      <c r="N858" s="123"/>
      <c r="O858" s="59"/>
    </row>
    <row r="859" spans="5:15" x14ac:dyDescent="0.35">
      <c r="E859" s="123"/>
      <c r="F859" s="59"/>
      <c r="H859" s="123"/>
      <c r="I859" s="59"/>
      <c r="K859" s="123"/>
      <c r="L859" s="59"/>
      <c r="N859" s="123"/>
      <c r="O859" s="59"/>
    </row>
    <row r="860" spans="5:15" x14ac:dyDescent="0.35">
      <c r="E860" s="123"/>
      <c r="F860" s="59"/>
      <c r="H860" s="123"/>
      <c r="I860" s="59"/>
      <c r="K860" s="123"/>
      <c r="L860" s="59"/>
      <c r="N860" s="123"/>
      <c r="O860" s="59"/>
    </row>
    <row r="861" spans="5:15" x14ac:dyDescent="0.35">
      <c r="E861" s="123"/>
      <c r="F861" s="59"/>
      <c r="H861" s="123"/>
      <c r="I861" s="59"/>
      <c r="K861" s="123"/>
      <c r="L861" s="59"/>
      <c r="N861" s="123"/>
      <c r="O861" s="59"/>
    </row>
    <row r="862" spans="5:15" x14ac:dyDescent="0.35">
      <c r="E862" s="123"/>
      <c r="F862" s="59"/>
      <c r="H862" s="123"/>
      <c r="I862" s="59"/>
      <c r="K862" s="123"/>
      <c r="L862" s="59"/>
      <c r="N862" s="123"/>
      <c r="O862" s="59"/>
    </row>
    <row r="863" spans="5:15" x14ac:dyDescent="0.35">
      <c r="E863" s="123"/>
      <c r="F863" s="59"/>
      <c r="H863" s="123"/>
      <c r="I863" s="59"/>
      <c r="K863" s="123"/>
      <c r="L863" s="59"/>
      <c r="N863" s="123"/>
      <c r="O863" s="59"/>
    </row>
    <row r="864" spans="5:15" x14ac:dyDescent="0.35">
      <c r="E864" s="123"/>
      <c r="F864" s="59"/>
      <c r="H864" s="123"/>
      <c r="I864" s="59"/>
      <c r="K864" s="123"/>
      <c r="L864" s="59"/>
      <c r="N864" s="123"/>
      <c r="O864" s="59"/>
    </row>
    <row r="865" spans="5:15" x14ac:dyDescent="0.35">
      <c r="E865" s="123"/>
      <c r="F865" s="59"/>
      <c r="H865" s="123"/>
      <c r="I865" s="59"/>
      <c r="K865" s="123"/>
      <c r="L865" s="59"/>
      <c r="N865" s="123"/>
      <c r="O865" s="59"/>
    </row>
    <row r="866" spans="5:15" x14ac:dyDescent="0.35">
      <c r="E866" s="123"/>
      <c r="F866" s="59"/>
      <c r="H866" s="123"/>
      <c r="I866" s="59"/>
      <c r="K866" s="123"/>
      <c r="L866" s="59"/>
      <c r="N866" s="123"/>
      <c r="O866" s="59"/>
    </row>
    <row r="867" spans="5:15" x14ac:dyDescent="0.35">
      <c r="E867" s="123"/>
      <c r="F867" s="59"/>
      <c r="H867" s="123"/>
      <c r="I867" s="59"/>
      <c r="K867" s="123"/>
      <c r="L867" s="59"/>
      <c r="N867" s="123"/>
      <c r="O867" s="59"/>
    </row>
    <row r="868" spans="5:15" x14ac:dyDescent="0.35">
      <c r="E868" s="123"/>
      <c r="F868" s="59"/>
      <c r="H868" s="123"/>
      <c r="I868" s="59"/>
      <c r="K868" s="123"/>
      <c r="L868" s="59"/>
      <c r="N868" s="123"/>
      <c r="O868" s="59"/>
    </row>
    <row r="869" spans="5:15" x14ac:dyDescent="0.35">
      <c r="E869" s="123"/>
      <c r="F869" s="59"/>
      <c r="H869" s="123"/>
      <c r="I869" s="59"/>
      <c r="K869" s="123"/>
      <c r="L869" s="59"/>
      <c r="N869" s="123"/>
      <c r="O869" s="59"/>
    </row>
    <row r="870" spans="5:15" x14ac:dyDescent="0.35">
      <c r="E870" s="123"/>
      <c r="F870" s="59"/>
      <c r="H870" s="123"/>
      <c r="I870" s="59"/>
      <c r="K870" s="123"/>
      <c r="L870" s="59"/>
      <c r="N870" s="123"/>
      <c r="O870" s="59"/>
    </row>
    <row r="871" spans="5:15" x14ac:dyDescent="0.35">
      <c r="E871" s="123"/>
      <c r="F871" s="59"/>
      <c r="H871" s="123"/>
      <c r="I871" s="59"/>
      <c r="K871" s="123"/>
      <c r="L871" s="59"/>
      <c r="N871" s="123"/>
      <c r="O871" s="59"/>
    </row>
    <row r="872" spans="5:15" x14ac:dyDescent="0.35">
      <c r="E872" s="123"/>
      <c r="F872" s="59"/>
      <c r="H872" s="123"/>
      <c r="I872" s="59"/>
      <c r="K872" s="123"/>
      <c r="L872" s="59"/>
      <c r="N872" s="123"/>
      <c r="O872" s="59"/>
    </row>
    <row r="873" spans="5:15" x14ac:dyDescent="0.35">
      <c r="E873" s="123"/>
      <c r="F873" s="59"/>
      <c r="H873" s="123"/>
      <c r="I873" s="59"/>
      <c r="K873" s="123"/>
      <c r="L873" s="59"/>
      <c r="N873" s="123"/>
      <c r="O873" s="59"/>
    </row>
    <row r="874" spans="5:15" x14ac:dyDescent="0.35">
      <c r="E874" s="123"/>
      <c r="F874" s="59"/>
      <c r="H874" s="123"/>
      <c r="I874" s="59"/>
      <c r="K874" s="123"/>
      <c r="L874" s="59"/>
      <c r="N874" s="123"/>
      <c r="O874" s="59"/>
    </row>
    <row r="875" spans="5:15" x14ac:dyDescent="0.35">
      <c r="E875" s="123"/>
      <c r="F875" s="59"/>
      <c r="H875" s="123"/>
      <c r="I875" s="59"/>
      <c r="K875" s="123"/>
      <c r="L875" s="59"/>
      <c r="N875" s="123"/>
      <c r="O875" s="59"/>
    </row>
    <row r="876" spans="5:15" x14ac:dyDescent="0.35">
      <c r="E876" s="123"/>
      <c r="F876" s="59"/>
      <c r="H876" s="123"/>
      <c r="I876" s="59"/>
      <c r="K876" s="123"/>
      <c r="L876" s="59"/>
      <c r="N876" s="123"/>
      <c r="O876" s="59"/>
    </row>
    <row r="877" spans="5:15" x14ac:dyDescent="0.35">
      <c r="E877" s="123"/>
      <c r="F877" s="59"/>
      <c r="H877" s="123"/>
      <c r="I877" s="59"/>
      <c r="K877" s="123"/>
      <c r="L877" s="59"/>
      <c r="N877" s="123"/>
      <c r="O877" s="59"/>
    </row>
    <row r="878" spans="5:15" x14ac:dyDescent="0.35">
      <c r="E878" s="123"/>
      <c r="F878" s="59"/>
      <c r="H878" s="123"/>
      <c r="I878" s="59"/>
      <c r="K878" s="123"/>
      <c r="L878" s="59"/>
      <c r="N878" s="123"/>
      <c r="O878" s="59"/>
    </row>
    <row r="879" spans="5:15" x14ac:dyDescent="0.35">
      <c r="E879" s="123"/>
      <c r="F879" s="59"/>
      <c r="H879" s="123"/>
      <c r="I879" s="59"/>
      <c r="K879" s="123"/>
      <c r="L879" s="59"/>
      <c r="N879" s="123"/>
      <c r="O879" s="59"/>
    </row>
    <row r="880" spans="5:15" x14ac:dyDescent="0.35">
      <c r="E880" s="123"/>
      <c r="F880" s="59"/>
      <c r="H880" s="123"/>
      <c r="I880" s="59"/>
      <c r="K880" s="123"/>
      <c r="L880" s="59"/>
      <c r="N880" s="123"/>
      <c r="O880" s="59"/>
    </row>
    <row r="881" spans="5:15" x14ac:dyDescent="0.35">
      <c r="E881" s="123"/>
      <c r="F881" s="59"/>
      <c r="H881" s="123"/>
      <c r="I881" s="59"/>
      <c r="K881" s="123"/>
      <c r="L881" s="59"/>
      <c r="N881" s="123"/>
      <c r="O881" s="59"/>
    </row>
    <row r="882" spans="5:15" x14ac:dyDescent="0.35">
      <c r="E882" s="123"/>
      <c r="F882" s="59"/>
      <c r="H882" s="123"/>
      <c r="I882" s="59"/>
      <c r="K882" s="123"/>
      <c r="L882" s="59"/>
      <c r="N882" s="123"/>
      <c r="O882" s="59"/>
    </row>
    <row r="883" spans="5:15" x14ac:dyDescent="0.35">
      <c r="E883" s="123"/>
      <c r="F883" s="59"/>
      <c r="H883" s="123"/>
      <c r="I883" s="59"/>
      <c r="K883" s="123"/>
      <c r="L883" s="59"/>
      <c r="N883" s="123"/>
      <c r="O883" s="59"/>
    </row>
    <row r="884" spans="5:15" x14ac:dyDescent="0.35">
      <c r="E884" s="123"/>
      <c r="F884" s="59"/>
      <c r="H884" s="123"/>
      <c r="I884" s="59"/>
      <c r="K884" s="123"/>
      <c r="L884" s="59"/>
      <c r="N884" s="123"/>
      <c r="O884" s="59"/>
    </row>
    <row r="885" spans="5:15" x14ac:dyDescent="0.35">
      <c r="E885" s="123"/>
      <c r="F885" s="59"/>
      <c r="H885" s="123"/>
      <c r="I885" s="59"/>
      <c r="K885" s="123"/>
      <c r="L885" s="59"/>
      <c r="N885" s="123"/>
      <c r="O885" s="59"/>
    </row>
    <row r="886" spans="5:15" x14ac:dyDescent="0.35">
      <c r="E886" s="123"/>
      <c r="F886" s="59"/>
      <c r="H886" s="123"/>
      <c r="I886" s="59"/>
      <c r="K886" s="123"/>
      <c r="L886" s="59"/>
      <c r="N886" s="123"/>
      <c r="O886" s="59"/>
    </row>
    <row r="887" spans="5:15" x14ac:dyDescent="0.35">
      <c r="E887" s="123"/>
      <c r="F887" s="59"/>
      <c r="H887" s="123"/>
      <c r="I887" s="59"/>
      <c r="K887" s="123"/>
      <c r="L887" s="59"/>
      <c r="N887" s="123"/>
      <c r="O887" s="59"/>
    </row>
    <row r="888" spans="5:15" x14ac:dyDescent="0.35">
      <c r="E888" s="123"/>
      <c r="F888" s="59"/>
      <c r="H888" s="123"/>
      <c r="I888" s="59"/>
      <c r="K888" s="123"/>
      <c r="L888" s="59"/>
      <c r="N888" s="123"/>
      <c r="O888" s="59"/>
    </row>
    <row r="889" spans="5:15" x14ac:dyDescent="0.35">
      <c r="E889" s="123"/>
      <c r="F889" s="59"/>
      <c r="H889" s="123"/>
      <c r="I889" s="59"/>
      <c r="K889" s="123"/>
      <c r="L889" s="59"/>
      <c r="N889" s="123"/>
      <c r="O889" s="59"/>
    </row>
    <row r="890" spans="5:15" x14ac:dyDescent="0.35">
      <c r="E890" s="123"/>
      <c r="F890" s="59"/>
      <c r="H890" s="123"/>
      <c r="I890" s="59"/>
      <c r="K890" s="123"/>
      <c r="L890" s="59"/>
      <c r="N890" s="123"/>
      <c r="O890" s="59"/>
    </row>
    <row r="891" spans="5:15" x14ac:dyDescent="0.35">
      <c r="E891" s="123"/>
      <c r="F891" s="59"/>
      <c r="H891" s="123"/>
      <c r="I891" s="59"/>
      <c r="K891" s="123"/>
      <c r="L891" s="59"/>
      <c r="N891" s="123"/>
      <c r="O891" s="59"/>
    </row>
    <row r="892" spans="5:15" x14ac:dyDescent="0.35">
      <c r="E892" s="123"/>
      <c r="F892" s="59"/>
      <c r="H892" s="123"/>
      <c r="I892" s="59"/>
      <c r="K892" s="123"/>
      <c r="L892" s="59"/>
      <c r="N892" s="123"/>
      <c r="O892" s="59"/>
    </row>
    <row r="893" spans="5:15" x14ac:dyDescent="0.35">
      <c r="E893" s="123"/>
      <c r="F893" s="59"/>
      <c r="H893" s="123"/>
      <c r="I893" s="59"/>
      <c r="K893" s="123"/>
      <c r="L893" s="59"/>
      <c r="N893" s="123"/>
      <c r="O893" s="59"/>
    </row>
    <row r="894" spans="5:15" x14ac:dyDescent="0.35">
      <c r="E894" s="123"/>
      <c r="F894" s="59"/>
      <c r="H894" s="123"/>
      <c r="I894" s="59"/>
      <c r="K894" s="123"/>
      <c r="L894" s="59"/>
      <c r="N894" s="123"/>
      <c r="O894" s="59"/>
    </row>
    <row r="895" spans="5:15" x14ac:dyDescent="0.35">
      <c r="E895" s="123"/>
      <c r="F895" s="59"/>
      <c r="H895" s="123"/>
      <c r="I895" s="59"/>
      <c r="K895" s="123"/>
      <c r="L895" s="59"/>
      <c r="N895" s="123"/>
      <c r="O895" s="59"/>
    </row>
    <row r="896" spans="5:15" x14ac:dyDescent="0.35">
      <c r="E896" s="123"/>
      <c r="F896" s="59"/>
      <c r="H896" s="123"/>
      <c r="I896" s="59"/>
      <c r="K896" s="123"/>
      <c r="L896" s="59"/>
      <c r="N896" s="123"/>
      <c r="O896" s="59"/>
    </row>
    <row r="897" spans="5:15" x14ac:dyDescent="0.35">
      <c r="E897" s="123"/>
      <c r="F897" s="59"/>
      <c r="H897" s="123"/>
      <c r="I897" s="59"/>
      <c r="K897" s="123"/>
      <c r="L897" s="59"/>
      <c r="N897" s="123"/>
      <c r="O897" s="59"/>
    </row>
    <row r="898" spans="5:15" x14ac:dyDescent="0.35">
      <c r="E898" s="123"/>
      <c r="F898" s="59"/>
      <c r="H898" s="123"/>
      <c r="I898" s="59"/>
      <c r="K898" s="123"/>
      <c r="L898" s="59"/>
      <c r="N898" s="123"/>
      <c r="O898" s="59"/>
    </row>
    <row r="899" spans="5:15" x14ac:dyDescent="0.35">
      <c r="E899" s="123"/>
      <c r="F899" s="59"/>
      <c r="H899" s="123"/>
      <c r="I899" s="59"/>
      <c r="K899" s="123"/>
      <c r="L899" s="59"/>
      <c r="N899" s="123"/>
      <c r="O899" s="59"/>
    </row>
    <row r="900" spans="5:15" x14ac:dyDescent="0.35">
      <c r="E900" s="123"/>
      <c r="F900" s="59"/>
      <c r="H900" s="123"/>
      <c r="I900" s="59"/>
      <c r="K900" s="123"/>
      <c r="L900" s="59"/>
      <c r="N900" s="123"/>
      <c r="O900" s="59"/>
    </row>
    <row r="901" spans="5:15" x14ac:dyDescent="0.35">
      <c r="E901" s="123"/>
      <c r="F901" s="59"/>
      <c r="H901" s="123"/>
      <c r="I901" s="59"/>
      <c r="K901" s="123"/>
      <c r="L901" s="59"/>
      <c r="N901" s="123"/>
      <c r="O901" s="59"/>
    </row>
    <row r="902" spans="5:15" x14ac:dyDescent="0.35">
      <c r="E902" s="123"/>
      <c r="F902" s="59"/>
      <c r="H902" s="123"/>
      <c r="I902" s="59"/>
      <c r="K902" s="123"/>
      <c r="L902" s="59"/>
      <c r="N902" s="123"/>
      <c r="O902" s="59"/>
    </row>
    <row r="903" spans="5:15" x14ac:dyDescent="0.35">
      <c r="E903" s="123"/>
      <c r="F903" s="59"/>
      <c r="H903" s="123"/>
      <c r="I903" s="59"/>
      <c r="K903" s="123"/>
      <c r="L903" s="59"/>
      <c r="N903" s="123"/>
      <c r="O903" s="59"/>
    </row>
    <row r="904" spans="5:15" x14ac:dyDescent="0.35">
      <c r="E904" s="123"/>
      <c r="F904" s="59"/>
      <c r="H904" s="123"/>
      <c r="I904" s="59"/>
      <c r="K904" s="123"/>
      <c r="L904" s="59"/>
      <c r="N904" s="123"/>
      <c r="O904" s="59"/>
    </row>
    <row r="905" spans="5:15" x14ac:dyDescent="0.35">
      <c r="E905" s="123"/>
      <c r="F905" s="59"/>
      <c r="H905" s="123"/>
      <c r="I905" s="59"/>
      <c r="K905" s="123"/>
      <c r="L905" s="59"/>
      <c r="N905" s="123"/>
      <c r="O905" s="59"/>
    </row>
    <row r="906" spans="5:15" x14ac:dyDescent="0.35">
      <c r="E906" s="123"/>
      <c r="F906" s="59"/>
      <c r="H906" s="123"/>
      <c r="I906" s="59"/>
      <c r="K906" s="123"/>
      <c r="L906" s="59"/>
      <c r="N906" s="123"/>
      <c r="O906" s="59"/>
    </row>
    <row r="907" spans="5:15" x14ac:dyDescent="0.35">
      <c r="E907" s="123"/>
      <c r="F907" s="59"/>
      <c r="H907" s="123"/>
      <c r="I907" s="59"/>
      <c r="K907" s="123"/>
      <c r="L907" s="59"/>
      <c r="N907" s="123"/>
      <c r="O907" s="59"/>
    </row>
    <row r="908" spans="5:15" x14ac:dyDescent="0.35">
      <c r="E908" s="123"/>
      <c r="F908" s="59"/>
      <c r="H908" s="123"/>
      <c r="I908" s="59"/>
      <c r="K908" s="123"/>
      <c r="L908" s="59"/>
      <c r="N908" s="123"/>
      <c r="O908" s="59"/>
    </row>
    <row r="909" spans="5:15" x14ac:dyDescent="0.35">
      <c r="E909" s="123"/>
      <c r="F909" s="59"/>
      <c r="H909" s="123"/>
      <c r="I909" s="59"/>
      <c r="K909" s="123"/>
      <c r="L909" s="59"/>
      <c r="N909" s="123"/>
      <c r="O909" s="59"/>
    </row>
    <row r="910" spans="5:15" x14ac:dyDescent="0.35">
      <c r="E910" s="123"/>
      <c r="F910" s="59"/>
      <c r="H910" s="123"/>
      <c r="I910" s="59"/>
      <c r="K910" s="123"/>
      <c r="L910" s="59"/>
      <c r="N910" s="123"/>
      <c r="O910" s="59"/>
    </row>
    <row r="911" spans="5:15" x14ac:dyDescent="0.35">
      <c r="E911" s="123"/>
      <c r="F911" s="59"/>
      <c r="H911" s="123"/>
      <c r="I911" s="59"/>
      <c r="K911" s="123"/>
      <c r="L911" s="59"/>
      <c r="N911" s="123"/>
      <c r="O911" s="59"/>
    </row>
    <row r="912" spans="5:15" x14ac:dyDescent="0.35">
      <c r="E912" s="123"/>
      <c r="F912" s="59"/>
      <c r="H912" s="123"/>
      <c r="I912" s="59"/>
      <c r="K912" s="123"/>
      <c r="L912" s="59"/>
      <c r="N912" s="123"/>
      <c r="O912" s="59"/>
    </row>
    <row r="913" spans="5:15" x14ac:dyDescent="0.35">
      <c r="E913" s="123"/>
      <c r="F913" s="59"/>
      <c r="H913" s="123"/>
      <c r="I913" s="59"/>
      <c r="K913" s="123"/>
      <c r="L913" s="59"/>
      <c r="N913" s="123"/>
      <c r="O913" s="59"/>
    </row>
    <row r="914" spans="5:15" x14ac:dyDescent="0.35">
      <c r="E914" s="123"/>
      <c r="F914" s="59"/>
      <c r="H914" s="123"/>
      <c r="I914" s="59"/>
      <c r="K914" s="123"/>
      <c r="L914" s="59"/>
      <c r="N914" s="123"/>
      <c r="O914" s="59"/>
    </row>
    <row r="915" spans="5:15" x14ac:dyDescent="0.35">
      <c r="E915" s="123"/>
      <c r="F915" s="59"/>
      <c r="H915" s="123"/>
      <c r="I915" s="59"/>
      <c r="K915" s="123"/>
      <c r="L915" s="59"/>
      <c r="N915" s="123"/>
      <c r="O915" s="59"/>
    </row>
    <row r="916" spans="5:15" x14ac:dyDescent="0.35">
      <c r="E916" s="123"/>
      <c r="F916" s="59"/>
      <c r="H916" s="123"/>
      <c r="I916" s="59"/>
      <c r="K916" s="123"/>
      <c r="L916" s="59"/>
      <c r="N916" s="123"/>
      <c r="O916" s="59"/>
    </row>
    <row r="917" spans="5:15" x14ac:dyDescent="0.35">
      <c r="E917" s="123"/>
      <c r="F917" s="59"/>
      <c r="H917" s="123"/>
      <c r="I917" s="59"/>
      <c r="K917" s="123"/>
      <c r="L917" s="59"/>
      <c r="N917" s="123"/>
      <c r="O917" s="59"/>
    </row>
    <row r="918" spans="5:15" x14ac:dyDescent="0.35">
      <c r="E918" s="123"/>
      <c r="F918" s="59"/>
      <c r="H918" s="123"/>
      <c r="I918" s="59"/>
      <c r="K918" s="123"/>
      <c r="L918" s="59"/>
      <c r="N918" s="123"/>
      <c r="O918" s="59"/>
    </row>
    <row r="919" spans="5:15" x14ac:dyDescent="0.35">
      <c r="E919" s="123"/>
      <c r="F919" s="59"/>
      <c r="H919" s="123"/>
      <c r="I919" s="59"/>
      <c r="K919" s="123"/>
      <c r="L919" s="59"/>
      <c r="N919" s="123"/>
      <c r="O919" s="59"/>
    </row>
    <row r="920" spans="5:15" x14ac:dyDescent="0.35">
      <c r="E920" s="123"/>
      <c r="F920" s="59"/>
      <c r="H920" s="123"/>
      <c r="I920" s="59"/>
      <c r="K920" s="123"/>
      <c r="L920" s="59"/>
      <c r="N920" s="123"/>
      <c r="O920" s="59"/>
    </row>
    <row r="921" spans="5:15" x14ac:dyDescent="0.35">
      <c r="E921" s="123"/>
      <c r="F921" s="59"/>
      <c r="H921" s="123"/>
      <c r="I921" s="59"/>
      <c r="K921" s="123"/>
      <c r="L921" s="59"/>
      <c r="N921" s="123"/>
      <c r="O921" s="59"/>
    </row>
    <row r="922" spans="5:15" x14ac:dyDescent="0.35">
      <c r="E922" s="123"/>
      <c r="F922" s="59"/>
      <c r="H922" s="123"/>
      <c r="I922" s="59"/>
      <c r="K922" s="123"/>
      <c r="L922" s="59"/>
      <c r="N922" s="123"/>
      <c r="O922" s="59"/>
    </row>
    <row r="923" spans="5:15" x14ac:dyDescent="0.35">
      <c r="E923" s="123"/>
      <c r="F923" s="59"/>
      <c r="H923" s="123"/>
      <c r="I923" s="59"/>
      <c r="K923" s="123"/>
      <c r="L923" s="59"/>
      <c r="N923" s="123"/>
      <c r="O923" s="59"/>
    </row>
    <row r="924" spans="5:15" x14ac:dyDescent="0.35">
      <c r="E924" s="123"/>
      <c r="F924" s="59"/>
      <c r="H924" s="123"/>
      <c r="I924" s="59"/>
      <c r="K924" s="123"/>
      <c r="L924" s="59"/>
      <c r="N924" s="123"/>
      <c r="O924" s="59"/>
    </row>
    <row r="925" spans="5:15" x14ac:dyDescent="0.35">
      <c r="E925" s="123"/>
      <c r="F925" s="59"/>
      <c r="H925" s="123"/>
      <c r="I925" s="59"/>
      <c r="K925" s="123"/>
      <c r="L925" s="59"/>
      <c r="N925" s="123"/>
      <c r="O925" s="59"/>
    </row>
    <row r="926" spans="5:15" x14ac:dyDescent="0.35">
      <c r="E926" s="123"/>
      <c r="F926" s="59"/>
      <c r="H926" s="123"/>
      <c r="I926" s="59"/>
      <c r="K926" s="123"/>
      <c r="L926" s="59"/>
      <c r="N926" s="123"/>
      <c r="O926" s="59"/>
    </row>
    <row r="927" spans="5:15" x14ac:dyDescent="0.35">
      <c r="E927" s="123"/>
      <c r="F927" s="59"/>
      <c r="H927" s="123"/>
      <c r="I927" s="59"/>
      <c r="K927" s="123"/>
      <c r="L927" s="59"/>
      <c r="N927" s="123"/>
      <c r="O927" s="59"/>
    </row>
    <row r="928" spans="5:15" x14ac:dyDescent="0.35">
      <c r="E928" s="123"/>
      <c r="F928" s="59"/>
      <c r="H928" s="123"/>
      <c r="I928" s="59"/>
      <c r="K928" s="123"/>
      <c r="L928" s="59"/>
      <c r="N928" s="123"/>
      <c r="O928" s="59"/>
    </row>
    <row r="929" spans="5:15" x14ac:dyDescent="0.35">
      <c r="E929" s="123"/>
      <c r="F929" s="59"/>
      <c r="H929" s="123"/>
      <c r="I929" s="59"/>
      <c r="K929" s="123"/>
      <c r="L929" s="59"/>
      <c r="N929" s="123"/>
      <c r="O929" s="59"/>
    </row>
    <row r="930" spans="5:15" x14ac:dyDescent="0.35">
      <c r="E930" s="123"/>
      <c r="F930" s="59"/>
      <c r="H930" s="123"/>
      <c r="I930" s="59"/>
      <c r="K930" s="123"/>
      <c r="L930" s="59"/>
      <c r="N930" s="123"/>
      <c r="O930" s="59"/>
    </row>
    <row r="931" spans="5:15" x14ac:dyDescent="0.35">
      <c r="E931" s="123"/>
      <c r="F931" s="59"/>
      <c r="H931" s="123"/>
      <c r="I931" s="59"/>
      <c r="K931" s="123"/>
      <c r="L931" s="59"/>
      <c r="N931" s="123"/>
      <c r="O931" s="59"/>
    </row>
    <row r="932" spans="5:15" x14ac:dyDescent="0.35">
      <c r="E932" s="123"/>
      <c r="F932" s="59"/>
      <c r="H932" s="123"/>
      <c r="I932" s="59"/>
      <c r="K932" s="123"/>
      <c r="L932" s="59"/>
      <c r="N932" s="123"/>
      <c r="O932" s="59"/>
    </row>
    <row r="933" spans="5:15" x14ac:dyDescent="0.35">
      <c r="E933" s="123"/>
      <c r="F933" s="59"/>
      <c r="H933" s="123"/>
      <c r="I933" s="59"/>
      <c r="K933" s="123"/>
      <c r="L933" s="59"/>
      <c r="N933" s="123"/>
      <c r="O933" s="59"/>
    </row>
    <row r="934" spans="5:15" x14ac:dyDescent="0.35">
      <c r="E934" s="123"/>
      <c r="F934" s="59"/>
      <c r="H934" s="123"/>
      <c r="I934" s="59"/>
      <c r="K934" s="123"/>
      <c r="L934" s="59"/>
      <c r="N934" s="123"/>
      <c r="O934" s="59"/>
    </row>
    <row r="935" spans="5:15" x14ac:dyDescent="0.35">
      <c r="E935" s="123"/>
      <c r="F935" s="59"/>
      <c r="H935" s="123"/>
      <c r="I935" s="59"/>
      <c r="K935" s="123"/>
      <c r="L935" s="59"/>
      <c r="N935" s="123"/>
      <c r="O935" s="59"/>
    </row>
    <row r="936" spans="5:15" x14ac:dyDescent="0.35">
      <c r="E936" s="123"/>
      <c r="F936" s="59"/>
      <c r="H936" s="123"/>
      <c r="I936" s="59"/>
      <c r="K936" s="123"/>
      <c r="L936" s="59"/>
      <c r="N936" s="123"/>
      <c r="O936" s="59"/>
    </row>
    <row r="937" spans="5:15" x14ac:dyDescent="0.35">
      <c r="E937" s="123"/>
      <c r="F937" s="59"/>
      <c r="H937" s="123"/>
      <c r="I937" s="59"/>
      <c r="K937" s="123"/>
      <c r="L937" s="59"/>
      <c r="N937" s="123"/>
      <c r="O937" s="59"/>
    </row>
    <row r="938" spans="5:15" x14ac:dyDescent="0.35">
      <c r="E938" s="123"/>
      <c r="F938" s="59"/>
      <c r="H938" s="123"/>
      <c r="I938" s="59"/>
      <c r="K938" s="123"/>
      <c r="L938" s="59"/>
      <c r="N938" s="123"/>
      <c r="O938" s="59"/>
    </row>
    <row r="939" spans="5:15" x14ac:dyDescent="0.35">
      <c r="E939" s="123"/>
      <c r="F939" s="59"/>
      <c r="H939" s="123"/>
      <c r="I939" s="59"/>
      <c r="K939" s="123"/>
      <c r="L939" s="59"/>
      <c r="N939" s="123"/>
      <c r="O939" s="59"/>
    </row>
    <row r="940" spans="5:15" x14ac:dyDescent="0.35">
      <c r="E940" s="123"/>
      <c r="F940" s="59"/>
      <c r="H940" s="123"/>
      <c r="I940" s="59"/>
      <c r="K940" s="123"/>
      <c r="L940" s="59"/>
      <c r="N940" s="123"/>
      <c r="O940" s="59"/>
    </row>
    <row r="941" spans="5:15" x14ac:dyDescent="0.35">
      <c r="E941" s="123"/>
      <c r="F941" s="59"/>
      <c r="H941" s="123"/>
      <c r="I941" s="59"/>
      <c r="K941" s="123"/>
      <c r="L941" s="59"/>
      <c r="N941" s="123"/>
      <c r="O941" s="59"/>
    </row>
    <row r="942" spans="5:15" x14ac:dyDescent="0.35">
      <c r="E942" s="123"/>
      <c r="F942" s="59"/>
      <c r="H942" s="123"/>
      <c r="I942" s="59"/>
      <c r="K942" s="123"/>
      <c r="L942" s="59"/>
      <c r="N942" s="123"/>
      <c r="O942" s="59"/>
    </row>
    <row r="943" spans="5:15" x14ac:dyDescent="0.35">
      <c r="E943" s="123"/>
      <c r="F943" s="59"/>
      <c r="H943" s="123"/>
      <c r="I943" s="59"/>
      <c r="K943" s="123"/>
      <c r="L943" s="59"/>
      <c r="N943" s="123"/>
      <c r="O943" s="59"/>
    </row>
    <row r="944" spans="5:15" x14ac:dyDescent="0.35">
      <c r="E944" s="123"/>
      <c r="F944" s="59"/>
      <c r="H944" s="123"/>
      <c r="I944" s="59"/>
      <c r="K944" s="123"/>
      <c r="L944" s="59"/>
      <c r="N944" s="123"/>
      <c r="O944" s="59"/>
    </row>
    <row r="945" spans="5:15" x14ac:dyDescent="0.35">
      <c r="E945" s="123"/>
      <c r="F945" s="59"/>
      <c r="H945" s="123"/>
      <c r="I945" s="59"/>
      <c r="K945" s="123"/>
      <c r="L945" s="59"/>
      <c r="N945" s="123"/>
      <c r="O945" s="59"/>
    </row>
    <row r="946" spans="5:15" x14ac:dyDescent="0.35">
      <c r="E946" s="123"/>
      <c r="F946" s="59"/>
      <c r="H946" s="123"/>
      <c r="I946" s="59"/>
      <c r="K946" s="123"/>
      <c r="L946" s="59"/>
      <c r="N946" s="123"/>
      <c r="O946" s="59"/>
    </row>
    <row r="947" spans="5:15" x14ac:dyDescent="0.35">
      <c r="E947" s="123"/>
      <c r="F947" s="59"/>
      <c r="H947" s="123"/>
      <c r="I947" s="59"/>
      <c r="K947" s="123"/>
      <c r="L947" s="59"/>
      <c r="N947" s="123"/>
      <c r="O947" s="59"/>
    </row>
    <row r="948" spans="5:15" x14ac:dyDescent="0.35">
      <c r="E948" s="123"/>
      <c r="F948" s="59"/>
      <c r="H948" s="123"/>
      <c r="I948" s="59"/>
      <c r="K948" s="123"/>
      <c r="L948" s="59"/>
      <c r="N948" s="123"/>
      <c r="O948" s="59"/>
    </row>
    <row r="949" spans="5:15" x14ac:dyDescent="0.35">
      <c r="E949" s="123"/>
      <c r="F949" s="59"/>
      <c r="H949" s="123"/>
      <c r="I949" s="59"/>
      <c r="K949" s="123"/>
      <c r="L949" s="59"/>
      <c r="N949" s="123"/>
      <c r="O949" s="59"/>
    </row>
    <row r="950" spans="5:15" x14ac:dyDescent="0.35">
      <c r="E950" s="123"/>
      <c r="F950" s="59"/>
      <c r="H950" s="123"/>
      <c r="I950" s="59"/>
      <c r="K950" s="123"/>
      <c r="L950" s="59"/>
      <c r="N950" s="123"/>
      <c r="O950" s="59"/>
    </row>
    <row r="951" spans="5:15" x14ac:dyDescent="0.35">
      <c r="E951" s="123"/>
      <c r="F951" s="59"/>
      <c r="H951" s="123"/>
      <c r="I951" s="59"/>
      <c r="K951" s="123"/>
      <c r="L951" s="59"/>
      <c r="N951" s="123"/>
      <c r="O951" s="59"/>
    </row>
    <row r="952" spans="5:15" x14ac:dyDescent="0.35">
      <c r="E952" s="123"/>
      <c r="F952" s="59"/>
      <c r="H952" s="123"/>
      <c r="I952" s="59"/>
      <c r="K952" s="123"/>
      <c r="L952" s="59"/>
      <c r="N952" s="123"/>
      <c r="O952" s="59"/>
    </row>
    <row r="953" spans="5:15" x14ac:dyDescent="0.35">
      <c r="E953" s="123"/>
      <c r="F953" s="59"/>
      <c r="H953" s="123"/>
      <c r="I953" s="59"/>
      <c r="K953" s="123"/>
      <c r="L953" s="59"/>
      <c r="N953" s="123"/>
      <c r="O953" s="59"/>
    </row>
    <row r="954" spans="5:15" x14ac:dyDescent="0.35">
      <c r="E954" s="123"/>
      <c r="F954" s="59"/>
      <c r="H954" s="123"/>
      <c r="I954" s="59"/>
      <c r="K954" s="123"/>
      <c r="L954" s="59"/>
      <c r="N954" s="123"/>
      <c r="O954" s="59"/>
    </row>
    <row r="955" spans="5:15" x14ac:dyDescent="0.35">
      <c r="E955" s="123"/>
      <c r="F955" s="59"/>
      <c r="H955" s="123"/>
      <c r="I955" s="59"/>
      <c r="K955" s="123"/>
      <c r="L955" s="59"/>
      <c r="N955" s="123"/>
      <c r="O955" s="59"/>
    </row>
    <row r="956" spans="5:15" x14ac:dyDescent="0.35">
      <c r="E956" s="123"/>
      <c r="F956" s="59"/>
      <c r="H956" s="123"/>
      <c r="I956" s="59"/>
      <c r="K956" s="123"/>
      <c r="L956" s="59"/>
      <c r="N956" s="123"/>
      <c r="O956" s="59"/>
    </row>
    <row r="957" spans="5:15" x14ac:dyDescent="0.35">
      <c r="E957" s="123"/>
      <c r="F957" s="59"/>
      <c r="H957" s="123"/>
      <c r="I957" s="59"/>
      <c r="K957" s="123"/>
      <c r="L957" s="59"/>
      <c r="N957" s="123"/>
      <c r="O957" s="59"/>
    </row>
    <row r="958" spans="5:15" x14ac:dyDescent="0.35">
      <c r="E958" s="123"/>
      <c r="F958" s="59"/>
      <c r="H958" s="123"/>
      <c r="I958" s="59"/>
      <c r="K958" s="123"/>
      <c r="L958" s="59"/>
      <c r="N958" s="123"/>
      <c r="O958" s="59"/>
    </row>
    <row r="959" spans="5:15" x14ac:dyDescent="0.35">
      <c r="E959" s="123"/>
      <c r="F959" s="59"/>
      <c r="H959" s="123"/>
      <c r="I959" s="59"/>
      <c r="K959" s="123"/>
      <c r="L959" s="59"/>
      <c r="N959" s="123"/>
      <c r="O959" s="59"/>
    </row>
    <row r="960" spans="5:15" x14ac:dyDescent="0.35">
      <c r="E960" s="123"/>
      <c r="F960" s="59"/>
      <c r="H960" s="123"/>
      <c r="I960" s="59"/>
      <c r="K960" s="123"/>
      <c r="L960" s="59"/>
      <c r="N960" s="123"/>
      <c r="O960" s="59"/>
    </row>
    <row r="961" spans="5:15" x14ac:dyDescent="0.35">
      <c r="E961" s="123"/>
      <c r="F961" s="59"/>
      <c r="H961" s="123"/>
      <c r="I961" s="59"/>
      <c r="K961" s="123"/>
      <c r="L961" s="59"/>
      <c r="N961" s="123"/>
      <c r="O961" s="59"/>
    </row>
    <row r="962" spans="5:15" x14ac:dyDescent="0.35">
      <c r="E962" s="123"/>
      <c r="F962" s="59"/>
      <c r="H962" s="123"/>
      <c r="I962" s="59"/>
      <c r="K962" s="123"/>
      <c r="L962" s="59"/>
      <c r="N962" s="123"/>
      <c r="O962" s="59"/>
    </row>
    <row r="963" spans="5:15" x14ac:dyDescent="0.35">
      <c r="E963" s="123"/>
      <c r="F963" s="59"/>
      <c r="H963" s="123"/>
      <c r="I963" s="59"/>
      <c r="K963" s="123"/>
      <c r="L963" s="59"/>
      <c r="N963" s="123"/>
      <c r="O963" s="59"/>
    </row>
    <row r="964" spans="5:15" x14ac:dyDescent="0.35">
      <c r="E964" s="123"/>
      <c r="F964" s="59"/>
      <c r="H964" s="123"/>
      <c r="I964" s="59"/>
      <c r="K964" s="123"/>
      <c r="L964" s="59"/>
      <c r="N964" s="123"/>
      <c r="O964" s="59"/>
    </row>
    <row r="965" spans="5:15" x14ac:dyDescent="0.35">
      <c r="E965" s="123"/>
      <c r="F965" s="59"/>
      <c r="H965" s="123"/>
      <c r="I965" s="59"/>
      <c r="K965" s="123"/>
      <c r="L965" s="59"/>
      <c r="N965" s="123"/>
      <c r="O965" s="59"/>
    </row>
    <row r="966" spans="5:15" x14ac:dyDescent="0.35">
      <c r="E966" s="123"/>
      <c r="F966" s="59"/>
      <c r="H966" s="123"/>
      <c r="I966" s="59"/>
      <c r="K966" s="123"/>
      <c r="L966" s="59"/>
      <c r="N966" s="123"/>
      <c r="O966" s="59"/>
    </row>
    <row r="967" spans="5:15" x14ac:dyDescent="0.35">
      <c r="E967" s="123"/>
      <c r="F967" s="59"/>
      <c r="H967" s="123"/>
      <c r="I967" s="59"/>
      <c r="K967" s="123"/>
      <c r="L967" s="59"/>
      <c r="N967" s="123"/>
      <c r="O967" s="59"/>
    </row>
    <row r="968" spans="5:15" x14ac:dyDescent="0.35">
      <c r="E968" s="123"/>
      <c r="F968" s="59"/>
      <c r="H968" s="123"/>
      <c r="I968" s="59"/>
      <c r="K968" s="123"/>
      <c r="L968" s="59"/>
      <c r="N968" s="123"/>
      <c r="O968" s="59"/>
    </row>
    <row r="969" spans="5:15" x14ac:dyDescent="0.35">
      <c r="E969" s="123"/>
      <c r="F969" s="59"/>
      <c r="H969" s="123"/>
      <c r="I969" s="59"/>
      <c r="K969" s="123"/>
      <c r="L969" s="59"/>
      <c r="N969" s="123"/>
      <c r="O969" s="59"/>
    </row>
    <row r="970" spans="5:15" x14ac:dyDescent="0.35">
      <c r="E970" s="123"/>
      <c r="F970" s="59"/>
      <c r="H970" s="123"/>
      <c r="I970" s="59"/>
      <c r="K970" s="123"/>
      <c r="L970" s="59"/>
      <c r="N970" s="123"/>
      <c r="O970" s="59"/>
    </row>
    <row r="971" spans="5:15" x14ac:dyDescent="0.35">
      <c r="E971" s="123"/>
      <c r="F971" s="59"/>
      <c r="H971" s="123"/>
      <c r="I971" s="59"/>
      <c r="K971" s="123"/>
      <c r="L971" s="59"/>
      <c r="N971" s="123"/>
      <c r="O971" s="59"/>
    </row>
    <row r="972" spans="5:15" x14ac:dyDescent="0.35">
      <c r="E972" s="123"/>
      <c r="F972" s="59"/>
      <c r="H972" s="123"/>
      <c r="I972" s="59"/>
      <c r="K972" s="123"/>
      <c r="L972" s="59"/>
      <c r="N972" s="123"/>
      <c r="O972" s="59"/>
    </row>
    <row r="973" spans="5:15" x14ac:dyDescent="0.35">
      <c r="E973" s="123"/>
      <c r="F973" s="59"/>
      <c r="H973" s="123"/>
      <c r="I973" s="59"/>
      <c r="K973" s="123"/>
      <c r="L973" s="59"/>
      <c r="N973" s="123"/>
      <c r="O973" s="59"/>
    </row>
    <row r="974" spans="5:15" x14ac:dyDescent="0.35">
      <c r="E974" s="123"/>
      <c r="F974" s="59"/>
      <c r="H974" s="123"/>
      <c r="I974" s="59"/>
      <c r="K974" s="123"/>
      <c r="L974" s="59"/>
      <c r="N974" s="123"/>
      <c r="O974" s="59"/>
    </row>
    <row r="975" spans="5:15" x14ac:dyDescent="0.35">
      <c r="E975" s="123"/>
      <c r="F975" s="59"/>
      <c r="H975" s="123"/>
      <c r="I975" s="59"/>
      <c r="K975" s="123"/>
      <c r="L975" s="59"/>
      <c r="N975" s="123"/>
      <c r="O975" s="59"/>
    </row>
    <row r="976" spans="5:15" x14ac:dyDescent="0.35">
      <c r="E976" s="123"/>
      <c r="F976" s="59"/>
      <c r="H976" s="123"/>
      <c r="I976" s="59"/>
      <c r="K976" s="123"/>
      <c r="L976" s="59"/>
      <c r="N976" s="123"/>
      <c r="O976" s="59"/>
    </row>
    <row r="977" spans="5:15" x14ac:dyDescent="0.35">
      <c r="E977" s="123"/>
      <c r="F977" s="59"/>
      <c r="H977" s="123"/>
      <c r="I977" s="59"/>
      <c r="K977" s="123"/>
      <c r="L977" s="59"/>
      <c r="N977" s="123"/>
      <c r="O977" s="59"/>
    </row>
    <row r="978" spans="5:15" x14ac:dyDescent="0.35">
      <c r="E978" s="123"/>
      <c r="F978" s="59"/>
      <c r="H978" s="123"/>
      <c r="I978" s="59"/>
      <c r="K978" s="123"/>
      <c r="L978" s="59"/>
      <c r="N978" s="123"/>
      <c r="O978" s="59"/>
    </row>
    <row r="979" spans="5:15" x14ac:dyDescent="0.35">
      <c r="E979" s="123"/>
      <c r="F979" s="59"/>
      <c r="H979" s="123"/>
      <c r="I979" s="59"/>
      <c r="K979" s="123"/>
      <c r="L979" s="59"/>
      <c r="N979" s="123"/>
      <c r="O979" s="59"/>
    </row>
    <row r="980" spans="5:15" x14ac:dyDescent="0.35">
      <c r="E980" s="123"/>
      <c r="F980" s="59"/>
      <c r="H980" s="123"/>
      <c r="I980" s="59"/>
      <c r="K980" s="123"/>
      <c r="L980" s="59"/>
      <c r="N980" s="123"/>
      <c r="O980" s="59"/>
    </row>
    <row r="981" spans="5:15" x14ac:dyDescent="0.35">
      <c r="E981" s="123"/>
      <c r="F981" s="59"/>
      <c r="H981" s="123"/>
      <c r="I981" s="59"/>
      <c r="K981" s="123"/>
      <c r="L981" s="59"/>
      <c r="N981" s="123"/>
      <c r="O981" s="59"/>
    </row>
    <row r="982" spans="5:15" x14ac:dyDescent="0.35">
      <c r="E982" s="123"/>
      <c r="F982" s="59"/>
      <c r="H982" s="123"/>
      <c r="I982" s="59"/>
      <c r="K982" s="123"/>
      <c r="L982" s="59"/>
      <c r="N982" s="123"/>
      <c r="O982" s="59"/>
    </row>
    <row r="983" spans="5:15" x14ac:dyDescent="0.35">
      <c r="E983" s="123"/>
      <c r="F983" s="59"/>
      <c r="H983" s="123"/>
      <c r="I983" s="59"/>
      <c r="K983" s="123"/>
      <c r="L983" s="59"/>
      <c r="N983" s="123"/>
      <c r="O983" s="59"/>
    </row>
    <row r="984" spans="5:15" x14ac:dyDescent="0.35">
      <c r="E984" s="123"/>
      <c r="F984" s="59"/>
      <c r="H984" s="123"/>
      <c r="I984" s="59"/>
      <c r="K984" s="123"/>
      <c r="L984" s="59"/>
      <c r="N984" s="123"/>
      <c r="O984" s="59"/>
    </row>
    <row r="985" spans="5:15" x14ac:dyDescent="0.35">
      <c r="E985" s="123"/>
      <c r="F985" s="59"/>
      <c r="H985" s="123"/>
      <c r="I985" s="59"/>
      <c r="K985" s="123"/>
      <c r="L985" s="59"/>
      <c r="N985" s="123"/>
      <c r="O985" s="59"/>
    </row>
    <row r="986" spans="5:15" x14ac:dyDescent="0.35">
      <c r="E986" s="123"/>
      <c r="F986" s="59"/>
      <c r="H986" s="123"/>
      <c r="I986" s="59"/>
      <c r="K986" s="123"/>
      <c r="L986" s="59"/>
      <c r="N986" s="123"/>
      <c r="O986" s="59"/>
    </row>
    <row r="987" spans="5:15" x14ac:dyDescent="0.35">
      <c r="E987" s="123"/>
      <c r="F987" s="59"/>
      <c r="H987" s="123"/>
      <c r="I987" s="59"/>
      <c r="K987" s="123"/>
      <c r="L987" s="59"/>
      <c r="N987" s="123"/>
      <c r="O987" s="59"/>
    </row>
    <row r="988" spans="5:15" x14ac:dyDescent="0.35">
      <c r="E988" s="123"/>
      <c r="F988" s="59"/>
      <c r="H988" s="123"/>
      <c r="I988" s="59"/>
      <c r="K988" s="123"/>
      <c r="L988" s="59"/>
      <c r="N988" s="123"/>
      <c r="O988" s="59"/>
    </row>
    <row r="989" spans="5:15" x14ac:dyDescent="0.35">
      <c r="E989" s="123"/>
      <c r="F989" s="59"/>
      <c r="H989" s="123"/>
      <c r="I989" s="59"/>
      <c r="K989" s="123"/>
      <c r="L989" s="59"/>
      <c r="N989" s="123"/>
      <c r="O989" s="59"/>
    </row>
    <row r="990" spans="5:15" x14ac:dyDescent="0.35">
      <c r="E990" s="123"/>
      <c r="F990" s="59"/>
      <c r="H990" s="123"/>
      <c r="I990" s="59"/>
      <c r="K990" s="123"/>
      <c r="L990" s="59"/>
      <c r="N990" s="123"/>
      <c r="O990" s="59"/>
    </row>
    <row r="991" spans="5:15" x14ac:dyDescent="0.35">
      <c r="E991" s="123"/>
      <c r="F991" s="59"/>
      <c r="H991" s="123"/>
      <c r="I991" s="59"/>
      <c r="K991" s="123"/>
      <c r="L991" s="59"/>
      <c r="N991" s="123"/>
      <c r="O991" s="59"/>
    </row>
    <row r="992" spans="5:15" x14ac:dyDescent="0.35">
      <c r="E992" s="123"/>
      <c r="F992" s="59"/>
      <c r="H992" s="123"/>
      <c r="I992" s="59"/>
      <c r="K992" s="123"/>
      <c r="L992" s="59"/>
      <c r="N992" s="123"/>
      <c r="O992" s="59"/>
    </row>
    <row r="993" spans="5:15" x14ac:dyDescent="0.35">
      <c r="E993" s="123"/>
      <c r="F993" s="59"/>
      <c r="H993" s="123"/>
      <c r="I993" s="59"/>
      <c r="K993" s="123"/>
      <c r="L993" s="59"/>
      <c r="N993" s="123"/>
      <c r="O993" s="59"/>
    </row>
    <row r="994" spans="5:15" x14ac:dyDescent="0.35">
      <c r="E994" s="123"/>
      <c r="F994" s="59"/>
      <c r="H994" s="123"/>
      <c r="I994" s="59"/>
      <c r="K994" s="123"/>
      <c r="L994" s="59"/>
      <c r="N994" s="123"/>
      <c r="O994" s="59"/>
    </row>
    <row r="995" spans="5:15" x14ac:dyDescent="0.35">
      <c r="E995" s="123"/>
      <c r="F995" s="59"/>
      <c r="H995" s="123"/>
      <c r="I995" s="59"/>
      <c r="K995" s="123"/>
      <c r="L995" s="59"/>
      <c r="N995" s="123"/>
      <c r="O995" s="59"/>
    </row>
    <row r="996" spans="5:15" x14ac:dyDescent="0.35">
      <c r="E996" s="123"/>
      <c r="F996" s="59"/>
      <c r="H996" s="123"/>
      <c r="I996" s="59"/>
      <c r="K996" s="123"/>
      <c r="L996" s="59"/>
      <c r="N996" s="123"/>
      <c r="O996" s="59"/>
    </row>
    <row r="997" spans="5:15" x14ac:dyDescent="0.35">
      <c r="E997" s="123"/>
      <c r="F997" s="59"/>
      <c r="H997" s="123"/>
      <c r="I997" s="59"/>
      <c r="K997" s="123"/>
      <c r="L997" s="59"/>
      <c r="N997" s="123"/>
      <c r="O997" s="59"/>
    </row>
    <row r="998" spans="5:15" x14ac:dyDescent="0.35">
      <c r="E998" s="123"/>
      <c r="F998" s="59"/>
      <c r="H998" s="123"/>
      <c r="I998" s="59"/>
      <c r="K998" s="123"/>
      <c r="L998" s="59"/>
      <c r="N998" s="123"/>
      <c r="O998" s="59"/>
    </row>
    <row r="999" spans="5:15" x14ac:dyDescent="0.35">
      <c r="E999" s="123"/>
      <c r="F999" s="59"/>
      <c r="H999" s="123"/>
      <c r="I999" s="59"/>
      <c r="K999" s="123"/>
      <c r="L999" s="59"/>
      <c r="N999" s="123"/>
      <c r="O999" s="59"/>
    </row>
    <row r="1000" spans="5:15" x14ac:dyDescent="0.35">
      <c r="E1000" s="123"/>
      <c r="F1000" s="59"/>
      <c r="H1000" s="123"/>
      <c r="I1000" s="59"/>
      <c r="K1000" s="123"/>
      <c r="L1000" s="59"/>
      <c r="N1000" s="123"/>
      <c r="O1000" s="59"/>
    </row>
    <row r="1001" spans="5:15" x14ac:dyDescent="0.35">
      <c r="E1001" s="123"/>
      <c r="F1001" s="59"/>
      <c r="H1001" s="123"/>
      <c r="I1001" s="59"/>
      <c r="K1001" s="123"/>
      <c r="L1001" s="59"/>
      <c r="N1001" s="123"/>
      <c r="O1001" s="59"/>
    </row>
    <row r="1002" spans="5:15" x14ac:dyDescent="0.35">
      <c r="E1002" s="123"/>
      <c r="F1002" s="59"/>
      <c r="H1002" s="123"/>
      <c r="I1002" s="59"/>
      <c r="K1002" s="123"/>
      <c r="L1002" s="59"/>
      <c r="N1002" s="123"/>
      <c r="O1002" s="59"/>
    </row>
    <row r="1003" spans="5:15" x14ac:dyDescent="0.35">
      <c r="E1003" s="123"/>
      <c r="F1003" s="59"/>
      <c r="H1003" s="123"/>
      <c r="I1003" s="59"/>
      <c r="K1003" s="123"/>
      <c r="L1003" s="59"/>
      <c r="N1003" s="123"/>
      <c r="O1003" s="59"/>
    </row>
    <row r="1004" spans="5:15" x14ac:dyDescent="0.35">
      <c r="E1004" s="123"/>
      <c r="F1004" s="59"/>
      <c r="H1004" s="123"/>
      <c r="I1004" s="59"/>
      <c r="K1004" s="123"/>
      <c r="L1004" s="59"/>
      <c r="N1004" s="123"/>
      <c r="O1004" s="59"/>
    </row>
    <row r="1005" spans="5:15" x14ac:dyDescent="0.35">
      <c r="E1005" s="123"/>
      <c r="F1005" s="59"/>
      <c r="H1005" s="123"/>
      <c r="I1005" s="59"/>
      <c r="K1005" s="123"/>
      <c r="L1005" s="59"/>
      <c r="N1005" s="123"/>
      <c r="O1005" s="59"/>
    </row>
    <row r="1006" spans="5:15" x14ac:dyDescent="0.35">
      <c r="E1006" s="123"/>
      <c r="F1006" s="59"/>
      <c r="H1006" s="123"/>
      <c r="I1006" s="59"/>
      <c r="K1006" s="123"/>
      <c r="L1006" s="59"/>
      <c r="N1006" s="123"/>
      <c r="O1006" s="59"/>
    </row>
    <row r="1007" spans="5:15" x14ac:dyDescent="0.35">
      <c r="E1007" s="123"/>
      <c r="F1007" s="59"/>
      <c r="H1007" s="123"/>
      <c r="I1007" s="59"/>
      <c r="K1007" s="123"/>
      <c r="L1007" s="59"/>
      <c r="N1007" s="123"/>
      <c r="O1007" s="59"/>
    </row>
    <row r="1008" spans="5:15" x14ac:dyDescent="0.35">
      <c r="E1008" s="123"/>
      <c r="F1008" s="59"/>
      <c r="H1008" s="123"/>
      <c r="I1008" s="59"/>
      <c r="K1008" s="123"/>
      <c r="L1008" s="59"/>
      <c r="N1008" s="123"/>
      <c r="O1008" s="59"/>
    </row>
    <row r="1009" spans="5:15" x14ac:dyDescent="0.35">
      <c r="E1009" s="123"/>
      <c r="F1009" s="59"/>
      <c r="H1009" s="123"/>
      <c r="I1009" s="59"/>
      <c r="K1009" s="123"/>
      <c r="L1009" s="59"/>
      <c r="N1009" s="123"/>
      <c r="O1009" s="59"/>
    </row>
    <row r="1010" spans="5:15" x14ac:dyDescent="0.35">
      <c r="E1010" s="123"/>
      <c r="F1010" s="59"/>
      <c r="H1010" s="123"/>
      <c r="I1010" s="59"/>
      <c r="K1010" s="123"/>
      <c r="L1010" s="59"/>
      <c r="N1010" s="123"/>
      <c r="O1010" s="59"/>
    </row>
    <row r="1011" spans="5:15" x14ac:dyDescent="0.35">
      <c r="E1011" s="123"/>
      <c r="F1011" s="59"/>
      <c r="H1011" s="123"/>
      <c r="I1011" s="59"/>
      <c r="K1011" s="123"/>
      <c r="L1011" s="59"/>
      <c r="N1011" s="123"/>
      <c r="O1011" s="59"/>
    </row>
    <row r="1012" spans="5:15" x14ac:dyDescent="0.35">
      <c r="E1012" s="123"/>
      <c r="F1012" s="59"/>
      <c r="H1012" s="123"/>
      <c r="I1012" s="59"/>
      <c r="K1012" s="123"/>
      <c r="L1012" s="59"/>
      <c r="N1012" s="123"/>
      <c r="O1012" s="59"/>
    </row>
    <row r="1013" spans="5:15" x14ac:dyDescent="0.35">
      <c r="E1013" s="123"/>
      <c r="F1013" s="59"/>
      <c r="H1013" s="123"/>
      <c r="I1013" s="59"/>
      <c r="K1013" s="123"/>
      <c r="L1013" s="59"/>
      <c r="N1013" s="123"/>
      <c r="O1013" s="59"/>
    </row>
    <row r="1014" spans="5:15" x14ac:dyDescent="0.35">
      <c r="E1014" s="123"/>
      <c r="F1014" s="59"/>
      <c r="H1014" s="123"/>
      <c r="I1014" s="59"/>
      <c r="K1014" s="123"/>
      <c r="L1014" s="59"/>
      <c r="N1014" s="123"/>
      <c r="O1014" s="59"/>
    </row>
    <row r="1015" spans="5:15" x14ac:dyDescent="0.35">
      <c r="E1015" s="123"/>
      <c r="F1015" s="59"/>
      <c r="H1015" s="123"/>
      <c r="I1015" s="59"/>
      <c r="K1015" s="123"/>
      <c r="L1015" s="59"/>
      <c r="N1015" s="123"/>
      <c r="O1015" s="59"/>
    </row>
    <row r="1016" spans="5:15" x14ac:dyDescent="0.35">
      <c r="E1016" s="123"/>
      <c r="F1016" s="59"/>
      <c r="H1016" s="123"/>
      <c r="I1016" s="59"/>
      <c r="K1016" s="123"/>
      <c r="L1016" s="59"/>
      <c r="N1016" s="123"/>
      <c r="O1016" s="59"/>
    </row>
    <row r="1017" spans="5:15" x14ac:dyDescent="0.35">
      <c r="E1017" s="123"/>
      <c r="F1017" s="59"/>
      <c r="H1017" s="123"/>
      <c r="I1017" s="59"/>
      <c r="K1017" s="123"/>
      <c r="L1017" s="59"/>
      <c r="N1017" s="123"/>
      <c r="O1017" s="59"/>
    </row>
    <row r="1018" spans="5:15" x14ac:dyDescent="0.35">
      <c r="E1018" s="123"/>
      <c r="F1018" s="59"/>
      <c r="H1018" s="123"/>
      <c r="I1018" s="59"/>
      <c r="K1018" s="123"/>
      <c r="L1018" s="59"/>
      <c r="N1018" s="123"/>
      <c r="O1018" s="59"/>
    </row>
    <row r="1019" spans="5:15" x14ac:dyDescent="0.35">
      <c r="E1019" s="123"/>
      <c r="F1019" s="59"/>
      <c r="H1019" s="123"/>
      <c r="I1019" s="59"/>
      <c r="K1019" s="123"/>
      <c r="L1019" s="59"/>
      <c r="N1019" s="123"/>
      <c r="O1019" s="59"/>
    </row>
    <row r="1020" spans="5:15" x14ac:dyDescent="0.35">
      <c r="E1020" s="123"/>
      <c r="F1020" s="59"/>
      <c r="H1020" s="123"/>
      <c r="I1020" s="59"/>
      <c r="K1020" s="123"/>
      <c r="L1020" s="59"/>
      <c r="N1020" s="123"/>
      <c r="O1020" s="59"/>
    </row>
    <row r="1021" spans="5:15" x14ac:dyDescent="0.35">
      <c r="E1021" s="123"/>
      <c r="F1021" s="59"/>
      <c r="H1021" s="123"/>
      <c r="I1021" s="59"/>
      <c r="K1021" s="123"/>
      <c r="L1021" s="59"/>
      <c r="N1021" s="123"/>
      <c r="O1021" s="59"/>
    </row>
    <row r="1022" spans="5:15" x14ac:dyDescent="0.35">
      <c r="E1022" s="123"/>
      <c r="F1022" s="59"/>
      <c r="H1022" s="123"/>
      <c r="I1022" s="59"/>
      <c r="K1022" s="123"/>
      <c r="L1022" s="59"/>
      <c r="N1022" s="123"/>
      <c r="O1022" s="59"/>
    </row>
    <row r="1023" spans="5:15" x14ac:dyDescent="0.35">
      <c r="E1023" s="123"/>
      <c r="F1023" s="59"/>
      <c r="H1023" s="123"/>
      <c r="I1023" s="59"/>
      <c r="K1023" s="123"/>
      <c r="L1023" s="59"/>
      <c r="N1023" s="123"/>
      <c r="O1023" s="59"/>
    </row>
    <row r="1024" spans="5:15" x14ac:dyDescent="0.35">
      <c r="E1024" s="123"/>
      <c r="F1024" s="59"/>
      <c r="H1024" s="123"/>
      <c r="I1024" s="59"/>
      <c r="K1024" s="123"/>
      <c r="L1024" s="59"/>
      <c r="N1024" s="123"/>
      <c r="O1024" s="59"/>
    </row>
    <row r="1025" spans="5:15" x14ac:dyDescent="0.35">
      <c r="E1025" s="123"/>
      <c r="F1025" s="59"/>
      <c r="H1025" s="123"/>
      <c r="I1025" s="59"/>
      <c r="K1025" s="123"/>
      <c r="L1025" s="59"/>
      <c r="N1025" s="123"/>
      <c r="O1025" s="59"/>
    </row>
    <row r="1026" spans="5:15" x14ac:dyDescent="0.35">
      <c r="E1026" s="123"/>
      <c r="F1026" s="59"/>
      <c r="H1026" s="123"/>
      <c r="I1026" s="59"/>
      <c r="K1026" s="123"/>
      <c r="L1026" s="59"/>
      <c r="N1026" s="123"/>
      <c r="O1026" s="59"/>
    </row>
    <row r="1027" spans="5:15" x14ac:dyDescent="0.35">
      <c r="E1027" s="123"/>
      <c r="F1027" s="59"/>
      <c r="H1027" s="123"/>
      <c r="I1027" s="59"/>
      <c r="K1027" s="123"/>
      <c r="L1027" s="59"/>
      <c r="N1027" s="123"/>
      <c r="O1027" s="59"/>
    </row>
    <row r="1028" spans="5:15" x14ac:dyDescent="0.35">
      <c r="E1028" s="123"/>
      <c r="F1028" s="59"/>
      <c r="H1028" s="123"/>
      <c r="I1028" s="59"/>
      <c r="K1028" s="123"/>
      <c r="L1028" s="59"/>
      <c r="N1028" s="123"/>
      <c r="O1028" s="59"/>
    </row>
    <row r="1029" spans="5:15" x14ac:dyDescent="0.35">
      <c r="E1029" s="123"/>
      <c r="F1029" s="59"/>
      <c r="H1029" s="123"/>
      <c r="I1029" s="59"/>
      <c r="K1029" s="123"/>
      <c r="L1029" s="59"/>
      <c r="N1029" s="123"/>
      <c r="O1029" s="59"/>
    </row>
    <row r="1030" spans="5:15" x14ac:dyDescent="0.35">
      <c r="E1030" s="123"/>
      <c r="F1030" s="59"/>
      <c r="H1030" s="123"/>
      <c r="I1030" s="59"/>
      <c r="K1030" s="123"/>
      <c r="L1030" s="59"/>
      <c r="N1030" s="123"/>
      <c r="O1030" s="59"/>
    </row>
    <row r="1031" spans="5:15" x14ac:dyDescent="0.35">
      <c r="E1031" s="123"/>
      <c r="F1031" s="59"/>
      <c r="H1031" s="123"/>
      <c r="I1031" s="59"/>
      <c r="K1031" s="123"/>
      <c r="L1031" s="59"/>
      <c r="N1031" s="123"/>
      <c r="O1031" s="59"/>
    </row>
    <row r="1032" spans="5:15" x14ac:dyDescent="0.35">
      <c r="E1032" s="123"/>
      <c r="F1032" s="59"/>
      <c r="H1032" s="123"/>
      <c r="I1032" s="59"/>
      <c r="K1032" s="123"/>
      <c r="L1032" s="59"/>
      <c r="N1032" s="123"/>
      <c r="O1032" s="59"/>
    </row>
    <row r="1033" spans="5:15" x14ac:dyDescent="0.35">
      <c r="E1033" s="123"/>
      <c r="F1033" s="59"/>
      <c r="H1033" s="123"/>
      <c r="I1033" s="59"/>
      <c r="K1033" s="123"/>
      <c r="L1033" s="59"/>
      <c r="N1033" s="123"/>
      <c r="O1033" s="59"/>
    </row>
    <row r="1034" spans="5:15" x14ac:dyDescent="0.35">
      <c r="E1034" s="123"/>
      <c r="F1034" s="59"/>
      <c r="H1034" s="123"/>
      <c r="I1034" s="59"/>
      <c r="K1034" s="123"/>
      <c r="L1034" s="59"/>
      <c r="N1034" s="123"/>
      <c r="O1034" s="59"/>
    </row>
    <row r="1035" spans="5:15" x14ac:dyDescent="0.35">
      <c r="E1035" s="123"/>
      <c r="F1035" s="59"/>
      <c r="H1035" s="123"/>
      <c r="I1035" s="59"/>
      <c r="K1035" s="123"/>
      <c r="L1035" s="59"/>
      <c r="N1035" s="123"/>
      <c r="O1035" s="59"/>
    </row>
    <row r="1036" spans="5:15" x14ac:dyDescent="0.35">
      <c r="E1036" s="123"/>
      <c r="F1036" s="59"/>
      <c r="H1036" s="123"/>
      <c r="I1036" s="59"/>
      <c r="K1036" s="123"/>
      <c r="L1036" s="59"/>
      <c r="N1036" s="123"/>
      <c r="O1036" s="59"/>
    </row>
    <row r="1037" spans="5:15" x14ac:dyDescent="0.35">
      <c r="E1037" s="123"/>
      <c r="F1037" s="59"/>
      <c r="H1037" s="123"/>
      <c r="I1037" s="59"/>
      <c r="K1037" s="123"/>
      <c r="L1037" s="59"/>
      <c r="N1037" s="123"/>
      <c r="O1037" s="59"/>
    </row>
    <row r="1038" spans="5:15" x14ac:dyDescent="0.35">
      <c r="E1038" s="123"/>
      <c r="F1038" s="59"/>
      <c r="H1038" s="123"/>
      <c r="I1038" s="59"/>
      <c r="K1038" s="123"/>
      <c r="L1038" s="59"/>
      <c r="N1038" s="123"/>
      <c r="O1038" s="59"/>
    </row>
    <row r="1039" spans="5:15" x14ac:dyDescent="0.35">
      <c r="E1039" s="123"/>
      <c r="F1039" s="59"/>
      <c r="H1039" s="123"/>
      <c r="I1039" s="59"/>
      <c r="K1039" s="123"/>
      <c r="L1039" s="59"/>
      <c r="N1039" s="123"/>
      <c r="O1039" s="59"/>
    </row>
    <row r="1040" spans="5:15" x14ac:dyDescent="0.35">
      <c r="E1040" s="123"/>
      <c r="F1040" s="59"/>
      <c r="H1040" s="123"/>
      <c r="I1040" s="59"/>
      <c r="K1040" s="123"/>
      <c r="L1040" s="59"/>
      <c r="N1040" s="123"/>
      <c r="O1040" s="59"/>
    </row>
    <row r="1041" spans="5:15" x14ac:dyDescent="0.35">
      <c r="E1041" s="123"/>
      <c r="F1041" s="59"/>
      <c r="H1041" s="123"/>
      <c r="I1041" s="59"/>
      <c r="K1041" s="123"/>
      <c r="L1041" s="59"/>
      <c r="N1041" s="123"/>
      <c r="O1041" s="59"/>
    </row>
    <row r="1042" spans="5:15" x14ac:dyDescent="0.35">
      <c r="E1042" s="123"/>
      <c r="F1042" s="59"/>
      <c r="H1042" s="123"/>
      <c r="I1042" s="59"/>
      <c r="K1042" s="123"/>
      <c r="L1042" s="59"/>
      <c r="N1042" s="123"/>
      <c r="O1042" s="59"/>
    </row>
    <row r="1043" spans="5:15" x14ac:dyDescent="0.35">
      <c r="E1043" s="123"/>
      <c r="F1043" s="59"/>
      <c r="H1043" s="123"/>
      <c r="I1043" s="59"/>
      <c r="K1043" s="123"/>
      <c r="L1043" s="59"/>
      <c r="N1043" s="123"/>
      <c r="O1043" s="59"/>
    </row>
    <row r="1044" spans="5:15" x14ac:dyDescent="0.35">
      <c r="E1044" s="123"/>
      <c r="F1044" s="59"/>
      <c r="H1044" s="123"/>
      <c r="I1044" s="59"/>
      <c r="K1044" s="123"/>
      <c r="L1044" s="59"/>
      <c r="N1044" s="123"/>
      <c r="O1044" s="59"/>
    </row>
    <row r="1045" spans="5:15" x14ac:dyDescent="0.35">
      <c r="E1045" s="123"/>
      <c r="F1045" s="59"/>
      <c r="H1045" s="123"/>
      <c r="I1045" s="59"/>
      <c r="K1045" s="123"/>
      <c r="L1045" s="59"/>
      <c r="N1045" s="123"/>
      <c r="O1045" s="59"/>
    </row>
    <row r="1046" spans="5:15" x14ac:dyDescent="0.35">
      <c r="E1046" s="123"/>
      <c r="F1046" s="59"/>
      <c r="H1046" s="123"/>
      <c r="I1046" s="59"/>
      <c r="K1046" s="123"/>
      <c r="L1046" s="59"/>
      <c r="N1046" s="123"/>
      <c r="O1046" s="59"/>
    </row>
    <row r="1047" spans="5:15" x14ac:dyDescent="0.35">
      <c r="E1047" s="123"/>
      <c r="F1047" s="59"/>
      <c r="H1047" s="123"/>
      <c r="I1047" s="59"/>
      <c r="K1047" s="123"/>
      <c r="L1047" s="59"/>
      <c r="N1047" s="123"/>
      <c r="O1047" s="59"/>
    </row>
    <row r="1048" spans="5:15" x14ac:dyDescent="0.35">
      <c r="E1048" s="123"/>
      <c r="F1048" s="59"/>
      <c r="H1048" s="123"/>
      <c r="I1048" s="59"/>
      <c r="K1048" s="123"/>
      <c r="L1048" s="59"/>
      <c r="N1048" s="123"/>
      <c r="O1048" s="59"/>
    </row>
    <row r="1049" spans="5:15" x14ac:dyDescent="0.35">
      <c r="E1049" s="123"/>
      <c r="F1049" s="59"/>
      <c r="H1049" s="123"/>
      <c r="I1049" s="59"/>
      <c r="K1049" s="123"/>
      <c r="L1049" s="59"/>
      <c r="N1049" s="123"/>
      <c r="O1049" s="59"/>
    </row>
    <row r="1050" spans="5:15" x14ac:dyDescent="0.35">
      <c r="E1050" s="123"/>
      <c r="F1050" s="59"/>
      <c r="H1050" s="123"/>
      <c r="I1050" s="59"/>
      <c r="K1050" s="123"/>
      <c r="L1050" s="59"/>
      <c r="N1050" s="123"/>
      <c r="O1050" s="59"/>
    </row>
    <row r="1051" spans="5:15" x14ac:dyDescent="0.35">
      <c r="E1051" s="123"/>
      <c r="F1051" s="59"/>
      <c r="H1051" s="123"/>
      <c r="I1051" s="59"/>
      <c r="K1051" s="123"/>
      <c r="L1051" s="59"/>
      <c r="N1051" s="123"/>
      <c r="O1051" s="59"/>
    </row>
    <row r="1052" spans="5:15" x14ac:dyDescent="0.35">
      <c r="E1052" s="123"/>
      <c r="F1052" s="59"/>
      <c r="H1052" s="123"/>
      <c r="I1052" s="59"/>
      <c r="K1052" s="123"/>
      <c r="L1052" s="59"/>
      <c r="N1052" s="123"/>
      <c r="O1052" s="59"/>
    </row>
    <row r="1053" spans="5:15" x14ac:dyDescent="0.35">
      <c r="E1053" s="123"/>
      <c r="F1053" s="59"/>
      <c r="H1053" s="123"/>
      <c r="I1053" s="59"/>
      <c r="K1053" s="123"/>
      <c r="L1053" s="59"/>
      <c r="N1053" s="123"/>
      <c r="O1053" s="59"/>
    </row>
    <row r="1054" spans="5:15" x14ac:dyDescent="0.35">
      <c r="E1054" s="123"/>
      <c r="F1054" s="59"/>
      <c r="H1054" s="123"/>
      <c r="I1054" s="59"/>
      <c r="K1054" s="123"/>
      <c r="L1054" s="59"/>
      <c r="N1054" s="123"/>
      <c r="O1054" s="59"/>
    </row>
    <row r="1055" spans="5:15" x14ac:dyDescent="0.35">
      <c r="E1055" s="123"/>
      <c r="F1055" s="59"/>
      <c r="H1055" s="123"/>
      <c r="I1055" s="59"/>
      <c r="K1055" s="123"/>
      <c r="L1055" s="59"/>
      <c r="N1055" s="123"/>
      <c r="O1055" s="59"/>
    </row>
    <row r="1056" spans="5:15" x14ac:dyDescent="0.35">
      <c r="E1056" s="123"/>
      <c r="F1056" s="59"/>
      <c r="H1056" s="123"/>
      <c r="I1056" s="59"/>
      <c r="K1056" s="123"/>
      <c r="L1056" s="59"/>
      <c r="N1056" s="123"/>
      <c r="O1056" s="59"/>
    </row>
    <row r="1057" spans="5:15" x14ac:dyDescent="0.35">
      <c r="E1057" s="123"/>
      <c r="F1057" s="59"/>
      <c r="H1057" s="123"/>
      <c r="I1057" s="59"/>
      <c r="K1057" s="123"/>
      <c r="L1057" s="59"/>
      <c r="N1057" s="123"/>
      <c r="O1057" s="59"/>
    </row>
    <row r="1058" spans="5:15" x14ac:dyDescent="0.35">
      <c r="E1058" s="123"/>
      <c r="F1058" s="59"/>
      <c r="H1058" s="123"/>
      <c r="I1058" s="59"/>
      <c r="K1058" s="123"/>
      <c r="L1058" s="59"/>
      <c r="N1058" s="123"/>
      <c r="O1058" s="59"/>
    </row>
    <row r="1059" spans="5:15" x14ac:dyDescent="0.35">
      <c r="E1059" s="123"/>
      <c r="F1059" s="59"/>
      <c r="H1059" s="123"/>
      <c r="I1059" s="59"/>
      <c r="K1059" s="123"/>
      <c r="L1059" s="59"/>
      <c r="N1059" s="123"/>
      <c r="O1059" s="59"/>
    </row>
    <row r="1060" spans="5:15" x14ac:dyDescent="0.35">
      <c r="E1060" s="123"/>
      <c r="F1060" s="59"/>
      <c r="H1060" s="123"/>
      <c r="I1060" s="59"/>
      <c r="K1060" s="123"/>
      <c r="L1060" s="59"/>
      <c r="N1060" s="123"/>
      <c r="O1060" s="59"/>
    </row>
    <row r="1061" spans="5:15" x14ac:dyDescent="0.35">
      <c r="E1061" s="123"/>
      <c r="F1061" s="59"/>
      <c r="H1061" s="123"/>
      <c r="I1061" s="59"/>
      <c r="K1061" s="123"/>
      <c r="L1061" s="59"/>
      <c r="N1061" s="123"/>
      <c r="O1061" s="59"/>
    </row>
    <row r="1062" spans="5:15" x14ac:dyDescent="0.35">
      <c r="E1062" s="123"/>
      <c r="F1062" s="59"/>
      <c r="H1062" s="123"/>
      <c r="I1062" s="59"/>
      <c r="K1062" s="123"/>
      <c r="L1062" s="59"/>
      <c r="N1062" s="123"/>
      <c r="O1062" s="59"/>
    </row>
    <row r="1063" spans="5:15" x14ac:dyDescent="0.35">
      <c r="E1063" s="123"/>
      <c r="F1063" s="59"/>
      <c r="H1063" s="123"/>
      <c r="I1063" s="59"/>
      <c r="K1063" s="123"/>
      <c r="L1063" s="59"/>
      <c r="N1063" s="123"/>
      <c r="O1063" s="59"/>
    </row>
    <row r="1064" spans="5:15" x14ac:dyDescent="0.35">
      <c r="E1064" s="123"/>
      <c r="F1064" s="59"/>
      <c r="H1064" s="123"/>
      <c r="I1064" s="59"/>
      <c r="K1064" s="123"/>
      <c r="L1064" s="59"/>
      <c r="N1064" s="123"/>
      <c r="O1064" s="59"/>
    </row>
    <row r="1065" spans="5:15" x14ac:dyDescent="0.35">
      <c r="E1065" s="123"/>
      <c r="F1065" s="59"/>
      <c r="H1065" s="123"/>
      <c r="I1065" s="59"/>
      <c r="K1065" s="123"/>
      <c r="L1065" s="59"/>
      <c r="N1065" s="123"/>
      <c r="O1065" s="59"/>
    </row>
    <row r="1066" spans="5:15" x14ac:dyDescent="0.35">
      <c r="E1066" s="123"/>
      <c r="F1066" s="59"/>
      <c r="H1066" s="123"/>
      <c r="I1066" s="59"/>
      <c r="K1066" s="123"/>
      <c r="L1066" s="59"/>
      <c r="N1066" s="123"/>
      <c r="O1066" s="59"/>
    </row>
    <row r="1067" spans="5:15" x14ac:dyDescent="0.35">
      <c r="E1067" s="123"/>
      <c r="F1067" s="59"/>
      <c r="H1067" s="123"/>
      <c r="I1067" s="59"/>
      <c r="K1067" s="123"/>
      <c r="L1067" s="59"/>
      <c r="N1067" s="123"/>
      <c r="O1067" s="59"/>
    </row>
    <row r="1068" spans="5:15" x14ac:dyDescent="0.35">
      <c r="E1068" s="123"/>
      <c r="F1068" s="59"/>
      <c r="H1068" s="123"/>
      <c r="I1068" s="59"/>
      <c r="K1068" s="123"/>
      <c r="L1068" s="59"/>
      <c r="N1068" s="123"/>
      <c r="O1068" s="59"/>
    </row>
    <row r="1069" spans="5:15" x14ac:dyDescent="0.35">
      <c r="E1069" s="123"/>
      <c r="F1069" s="59"/>
      <c r="H1069" s="123"/>
      <c r="I1069" s="59"/>
      <c r="K1069" s="123"/>
      <c r="L1069" s="59"/>
      <c r="N1069" s="123"/>
      <c r="O1069" s="59"/>
    </row>
    <row r="1070" spans="5:15" x14ac:dyDescent="0.35">
      <c r="E1070" s="123"/>
      <c r="F1070" s="59"/>
      <c r="H1070" s="123"/>
      <c r="I1070" s="59"/>
      <c r="K1070" s="123"/>
      <c r="L1070" s="59"/>
      <c r="N1070" s="123"/>
      <c r="O1070" s="59"/>
    </row>
    <row r="1071" spans="5:15" x14ac:dyDescent="0.35">
      <c r="E1071" s="123"/>
      <c r="F1071" s="59"/>
      <c r="H1071" s="123"/>
      <c r="I1071" s="59"/>
      <c r="K1071" s="123"/>
      <c r="L1071" s="59"/>
      <c r="N1071" s="123"/>
      <c r="O1071" s="59"/>
    </row>
    <row r="1072" spans="5:15" x14ac:dyDescent="0.35">
      <c r="E1072" s="123"/>
      <c r="F1072" s="59"/>
      <c r="H1072" s="123"/>
      <c r="I1072" s="59"/>
      <c r="K1072" s="123"/>
      <c r="L1072" s="59"/>
      <c r="N1072" s="123"/>
      <c r="O1072" s="59"/>
    </row>
    <row r="1073" spans="5:15" x14ac:dyDescent="0.35">
      <c r="E1073" s="123"/>
      <c r="F1073" s="59"/>
      <c r="H1073" s="123"/>
      <c r="I1073" s="59"/>
      <c r="K1073" s="123"/>
      <c r="L1073" s="59"/>
      <c r="N1073" s="123"/>
      <c r="O1073" s="59"/>
    </row>
    <row r="1074" spans="5:15" x14ac:dyDescent="0.35">
      <c r="E1074" s="123"/>
      <c r="F1074" s="59"/>
      <c r="H1074" s="123"/>
      <c r="I1074" s="59"/>
      <c r="K1074" s="123"/>
      <c r="L1074" s="59"/>
      <c r="N1074" s="123"/>
      <c r="O1074" s="59"/>
    </row>
    <row r="1075" spans="5:15" x14ac:dyDescent="0.35">
      <c r="E1075" s="123"/>
      <c r="F1075" s="59"/>
      <c r="H1075" s="123"/>
      <c r="I1075" s="59"/>
      <c r="K1075" s="123"/>
      <c r="L1075" s="59"/>
      <c r="N1075" s="123"/>
      <c r="O1075" s="59"/>
    </row>
    <row r="1076" spans="5:15" x14ac:dyDescent="0.35">
      <c r="E1076" s="123"/>
      <c r="F1076" s="59"/>
      <c r="H1076" s="123"/>
      <c r="I1076" s="59"/>
      <c r="K1076" s="123"/>
      <c r="L1076" s="59"/>
      <c r="N1076" s="123"/>
      <c r="O1076" s="59"/>
    </row>
    <row r="1077" spans="5:15" x14ac:dyDescent="0.35">
      <c r="E1077" s="123"/>
      <c r="F1077" s="59"/>
      <c r="H1077" s="123"/>
      <c r="I1077" s="59"/>
      <c r="K1077" s="123"/>
      <c r="L1077" s="59"/>
      <c r="N1077" s="123"/>
      <c r="O1077" s="59"/>
    </row>
    <row r="1078" spans="5:15" x14ac:dyDescent="0.35">
      <c r="E1078" s="123"/>
      <c r="F1078" s="59"/>
      <c r="H1078" s="123"/>
      <c r="I1078" s="59"/>
      <c r="K1078" s="123"/>
      <c r="L1078" s="59"/>
      <c r="N1078" s="123"/>
      <c r="O1078" s="59"/>
    </row>
    <row r="1079" spans="5:15" x14ac:dyDescent="0.35">
      <c r="E1079" s="123"/>
      <c r="F1079" s="59"/>
      <c r="H1079" s="123"/>
      <c r="I1079" s="59"/>
      <c r="K1079" s="123"/>
      <c r="L1079" s="59"/>
      <c r="N1079" s="123"/>
      <c r="O1079" s="59"/>
    </row>
    <row r="1080" spans="5:15" x14ac:dyDescent="0.35">
      <c r="E1080" s="123"/>
      <c r="F1080" s="59"/>
      <c r="H1080" s="123"/>
      <c r="I1080" s="59"/>
      <c r="K1080" s="123"/>
      <c r="L1080" s="59"/>
      <c r="N1080" s="123"/>
      <c r="O1080" s="59"/>
    </row>
    <row r="1081" spans="5:15" x14ac:dyDescent="0.35">
      <c r="E1081" s="123"/>
      <c r="F1081" s="59"/>
      <c r="H1081" s="123"/>
      <c r="I1081" s="59"/>
      <c r="K1081" s="123"/>
      <c r="L1081" s="59"/>
      <c r="N1081" s="123"/>
      <c r="O1081" s="59"/>
    </row>
    <row r="1082" spans="5:15" x14ac:dyDescent="0.35">
      <c r="E1082" s="123"/>
      <c r="F1082" s="59"/>
      <c r="H1082" s="123"/>
      <c r="I1082" s="59"/>
      <c r="K1082" s="123"/>
      <c r="L1082" s="59"/>
      <c r="N1082" s="123"/>
      <c r="O1082" s="59"/>
    </row>
    <row r="1083" spans="5:15" x14ac:dyDescent="0.35">
      <c r="E1083" s="123"/>
      <c r="F1083" s="59"/>
      <c r="H1083" s="123"/>
      <c r="I1083" s="59"/>
      <c r="K1083" s="123"/>
      <c r="L1083" s="59"/>
      <c r="N1083" s="123"/>
      <c r="O1083" s="59"/>
    </row>
    <row r="1084" spans="5:15" x14ac:dyDescent="0.35">
      <c r="E1084" s="123"/>
      <c r="F1084" s="59"/>
      <c r="H1084" s="123"/>
      <c r="I1084" s="59"/>
      <c r="K1084" s="123"/>
      <c r="L1084" s="59"/>
      <c r="N1084" s="123"/>
      <c r="O1084" s="59"/>
    </row>
    <row r="1085" spans="5:15" x14ac:dyDescent="0.35">
      <c r="E1085" s="123"/>
      <c r="F1085" s="59"/>
      <c r="H1085" s="123"/>
      <c r="I1085" s="59"/>
      <c r="K1085" s="123"/>
      <c r="L1085" s="59"/>
      <c r="N1085" s="123"/>
      <c r="O1085" s="59"/>
    </row>
    <row r="1086" spans="5:15" x14ac:dyDescent="0.35">
      <c r="E1086" s="123"/>
      <c r="F1086" s="59"/>
      <c r="H1086" s="123"/>
      <c r="I1086" s="59"/>
      <c r="K1086" s="123"/>
      <c r="L1086" s="59"/>
      <c r="N1086" s="123"/>
      <c r="O1086" s="59"/>
    </row>
    <row r="1087" spans="5:15" x14ac:dyDescent="0.35">
      <c r="E1087" s="123"/>
      <c r="F1087" s="59"/>
      <c r="H1087" s="123"/>
      <c r="I1087" s="59"/>
      <c r="K1087" s="123"/>
      <c r="L1087" s="59"/>
      <c r="N1087" s="123"/>
      <c r="O1087" s="59"/>
    </row>
    <row r="1088" spans="5:15" x14ac:dyDescent="0.35">
      <c r="E1088" s="123"/>
      <c r="F1088" s="59"/>
      <c r="H1088" s="123"/>
      <c r="I1088" s="59"/>
      <c r="K1088" s="123"/>
      <c r="L1088" s="59"/>
      <c r="N1088" s="123"/>
      <c r="O1088" s="59"/>
    </row>
    <row r="1089" spans="5:15" x14ac:dyDescent="0.35">
      <c r="E1089" s="123"/>
      <c r="F1089" s="59"/>
      <c r="H1089" s="123"/>
      <c r="I1089" s="59"/>
      <c r="K1089" s="123"/>
      <c r="L1089" s="59"/>
      <c r="N1089" s="123"/>
      <c r="O1089" s="59"/>
    </row>
    <row r="1090" spans="5:15" x14ac:dyDescent="0.35">
      <c r="E1090" s="123"/>
      <c r="F1090" s="59"/>
      <c r="H1090" s="123"/>
      <c r="I1090" s="59"/>
      <c r="K1090" s="123"/>
      <c r="L1090" s="59"/>
      <c r="N1090" s="123"/>
      <c r="O1090" s="59"/>
    </row>
    <row r="1091" spans="5:15" x14ac:dyDescent="0.35">
      <c r="E1091" s="123"/>
      <c r="F1091" s="59"/>
      <c r="H1091" s="123"/>
      <c r="I1091" s="59"/>
      <c r="K1091" s="123"/>
      <c r="L1091" s="59"/>
      <c r="N1091" s="123"/>
      <c r="O1091" s="59"/>
    </row>
    <row r="1092" spans="5:15" x14ac:dyDescent="0.35">
      <c r="E1092" s="123"/>
      <c r="F1092" s="59"/>
      <c r="H1092" s="123"/>
      <c r="I1092" s="59"/>
      <c r="K1092" s="123"/>
      <c r="L1092" s="59"/>
      <c r="N1092" s="123"/>
      <c r="O1092" s="59"/>
    </row>
    <row r="1093" spans="5:15" x14ac:dyDescent="0.35">
      <c r="E1093" s="123"/>
      <c r="F1093" s="59"/>
      <c r="H1093" s="123"/>
      <c r="I1093" s="59"/>
      <c r="K1093" s="123"/>
      <c r="L1093" s="59"/>
      <c r="N1093" s="123"/>
      <c r="O1093" s="59"/>
    </row>
    <row r="1094" spans="5:15" x14ac:dyDescent="0.35">
      <c r="E1094" s="123"/>
      <c r="F1094" s="59"/>
      <c r="H1094" s="123"/>
      <c r="I1094" s="59"/>
      <c r="K1094" s="123"/>
      <c r="L1094" s="59"/>
      <c r="N1094" s="123"/>
      <c r="O1094" s="59"/>
    </row>
    <row r="1095" spans="5:15" x14ac:dyDescent="0.35">
      <c r="E1095" s="123"/>
      <c r="F1095" s="59"/>
      <c r="H1095" s="123"/>
      <c r="I1095" s="59"/>
      <c r="K1095" s="123"/>
      <c r="L1095" s="59"/>
      <c r="N1095" s="123"/>
      <c r="O1095" s="59"/>
    </row>
    <row r="1096" spans="5:15" x14ac:dyDescent="0.35">
      <c r="E1096" s="123"/>
      <c r="F1096" s="59"/>
      <c r="H1096" s="123"/>
      <c r="I1096" s="59"/>
      <c r="K1096" s="123"/>
      <c r="L1096" s="59"/>
      <c r="N1096" s="123"/>
      <c r="O1096" s="59"/>
    </row>
    <row r="1097" spans="5:15" x14ac:dyDescent="0.35">
      <c r="E1097" s="123"/>
      <c r="F1097" s="59"/>
      <c r="H1097" s="123"/>
      <c r="I1097" s="59"/>
      <c r="K1097" s="123"/>
      <c r="L1097" s="59"/>
      <c r="N1097" s="123"/>
      <c r="O1097" s="59"/>
    </row>
    <row r="1098" spans="5:15" x14ac:dyDescent="0.35">
      <c r="E1098" s="123"/>
      <c r="F1098" s="59"/>
      <c r="H1098" s="123"/>
      <c r="I1098" s="59"/>
      <c r="K1098" s="123"/>
      <c r="L1098" s="59"/>
      <c r="N1098" s="123"/>
      <c r="O1098" s="59"/>
    </row>
    <row r="1099" spans="5:15" x14ac:dyDescent="0.35">
      <c r="E1099" s="123"/>
      <c r="F1099" s="59"/>
      <c r="H1099" s="123"/>
      <c r="I1099" s="59"/>
      <c r="K1099" s="123"/>
      <c r="L1099" s="59"/>
      <c r="N1099" s="123"/>
      <c r="O1099" s="59"/>
    </row>
    <row r="1100" spans="5:15" x14ac:dyDescent="0.35">
      <c r="E1100" s="123"/>
      <c r="F1100" s="59"/>
      <c r="H1100" s="123"/>
      <c r="I1100" s="59"/>
      <c r="K1100" s="123"/>
      <c r="L1100" s="59"/>
      <c r="N1100" s="123"/>
      <c r="O1100" s="59"/>
    </row>
    <row r="1101" spans="5:15" x14ac:dyDescent="0.35">
      <c r="E1101" s="123"/>
      <c r="F1101" s="59"/>
      <c r="H1101" s="123"/>
      <c r="I1101" s="59"/>
      <c r="K1101" s="123"/>
      <c r="L1101" s="59"/>
      <c r="N1101" s="123"/>
      <c r="O1101" s="59"/>
    </row>
    <row r="1102" spans="5:15" x14ac:dyDescent="0.35">
      <c r="E1102" s="123"/>
      <c r="F1102" s="59"/>
      <c r="H1102" s="123"/>
      <c r="I1102" s="59"/>
      <c r="K1102" s="123"/>
      <c r="L1102" s="59"/>
      <c r="N1102" s="123"/>
      <c r="O1102" s="59"/>
    </row>
    <row r="1103" spans="5:15" x14ac:dyDescent="0.35">
      <c r="E1103" s="123"/>
      <c r="F1103" s="59"/>
      <c r="H1103" s="123"/>
      <c r="I1103" s="59"/>
      <c r="K1103" s="123"/>
      <c r="L1103" s="59"/>
      <c r="N1103" s="123"/>
      <c r="O1103" s="59"/>
    </row>
    <row r="1104" spans="5:15" x14ac:dyDescent="0.35">
      <c r="E1104" s="123"/>
      <c r="F1104" s="59"/>
      <c r="H1104" s="123"/>
      <c r="I1104" s="59"/>
      <c r="K1104" s="123"/>
      <c r="L1104" s="59"/>
      <c r="N1104" s="123"/>
      <c r="O1104" s="59"/>
    </row>
    <row r="1105" spans="5:15" x14ac:dyDescent="0.35">
      <c r="E1105" s="123"/>
      <c r="F1105" s="59"/>
      <c r="H1105" s="123"/>
      <c r="I1105" s="59"/>
      <c r="K1105" s="123"/>
      <c r="L1105" s="59"/>
      <c r="N1105" s="123"/>
      <c r="O1105" s="59"/>
    </row>
    <row r="1106" spans="5:15" x14ac:dyDescent="0.35">
      <c r="E1106" s="123"/>
      <c r="F1106" s="59"/>
      <c r="H1106" s="123"/>
      <c r="I1106" s="59"/>
      <c r="K1106" s="123"/>
      <c r="L1106" s="59"/>
      <c r="N1106" s="123"/>
      <c r="O1106" s="59"/>
    </row>
    <row r="1107" spans="5:15" x14ac:dyDescent="0.35">
      <c r="E1107" s="123"/>
      <c r="F1107" s="59"/>
      <c r="H1107" s="123"/>
      <c r="I1107" s="59"/>
      <c r="K1107" s="123"/>
      <c r="L1107" s="59"/>
      <c r="N1107" s="123"/>
      <c r="O1107" s="59"/>
    </row>
    <row r="1108" spans="5:15" x14ac:dyDescent="0.35">
      <c r="E1108" s="123"/>
      <c r="F1108" s="59"/>
      <c r="H1108" s="123"/>
      <c r="I1108" s="59"/>
      <c r="K1108" s="123"/>
      <c r="L1108" s="59"/>
      <c r="N1108" s="123"/>
      <c r="O1108" s="59"/>
    </row>
    <row r="1109" spans="5:15" x14ac:dyDescent="0.35">
      <c r="E1109" s="123"/>
      <c r="F1109" s="59"/>
      <c r="H1109" s="123"/>
      <c r="I1109" s="59"/>
      <c r="K1109" s="123"/>
      <c r="L1109" s="59"/>
      <c r="N1109" s="123"/>
      <c r="O1109" s="59"/>
    </row>
    <row r="1110" spans="5:15" x14ac:dyDescent="0.35">
      <c r="E1110" s="123"/>
      <c r="F1110" s="59"/>
      <c r="H1110" s="123"/>
      <c r="I1110" s="59"/>
      <c r="K1110" s="123"/>
      <c r="L1110" s="59"/>
      <c r="N1110" s="123"/>
      <c r="O1110" s="59"/>
    </row>
    <row r="1111" spans="5:15" x14ac:dyDescent="0.35">
      <c r="E1111" s="123"/>
      <c r="F1111" s="59"/>
      <c r="H1111" s="123"/>
      <c r="I1111" s="59"/>
      <c r="K1111" s="123"/>
      <c r="L1111" s="59"/>
      <c r="N1111" s="123"/>
      <c r="O1111" s="59"/>
    </row>
    <row r="1112" spans="5:15" x14ac:dyDescent="0.35">
      <c r="E1112" s="123"/>
      <c r="F1112" s="59"/>
      <c r="H1112" s="123"/>
      <c r="I1112" s="59"/>
      <c r="K1112" s="123"/>
      <c r="L1112" s="59"/>
      <c r="N1112" s="123"/>
      <c r="O1112" s="59"/>
    </row>
    <row r="1113" spans="5:15" x14ac:dyDescent="0.35">
      <c r="E1113" s="123"/>
      <c r="F1113" s="59"/>
      <c r="H1113" s="123"/>
      <c r="I1113" s="59"/>
      <c r="K1113" s="123"/>
      <c r="L1113" s="59"/>
      <c r="N1113" s="123"/>
      <c r="O1113" s="59"/>
    </row>
    <row r="1114" spans="5:15" x14ac:dyDescent="0.35">
      <c r="E1114" s="123"/>
      <c r="F1114" s="59"/>
      <c r="H1114" s="123"/>
      <c r="I1114" s="59"/>
      <c r="K1114" s="123"/>
      <c r="L1114" s="59"/>
      <c r="N1114" s="123"/>
      <c r="O1114" s="59"/>
    </row>
    <row r="1115" spans="5:15" x14ac:dyDescent="0.35">
      <c r="E1115" s="123"/>
      <c r="F1115" s="59"/>
      <c r="H1115" s="123"/>
      <c r="I1115" s="59"/>
      <c r="K1115" s="123"/>
      <c r="L1115" s="59"/>
      <c r="N1115" s="123"/>
      <c r="O1115" s="59"/>
    </row>
    <row r="1116" spans="5:15" x14ac:dyDescent="0.35">
      <c r="E1116" s="123"/>
      <c r="F1116" s="59"/>
      <c r="H1116" s="123"/>
      <c r="I1116" s="59"/>
      <c r="K1116" s="123"/>
      <c r="L1116" s="59"/>
      <c r="N1116" s="123"/>
      <c r="O1116" s="59"/>
    </row>
    <row r="1117" spans="5:15" x14ac:dyDescent="0.35">
      <c r="E1117" s="123"/>
      <c r="F1117" s="59"/>
      <c r="H1117" s="123"/>
      <c r="I1117" s="59"/>
      <c r="K1117" s="123"/>
      <c r="L1117" s="59"/>
      <c r="N1117" s="123"/>
      <c r="O1117" s="59"/>
    </row>
    <row r="1118" spans="5:15" x14ac:dyDescent="0.35">
      <c r="E1118" s="123"/>
      <c r="F1118" s="59"/>
      <c r="H1118" s="123"/>
      <c r="I1118" s="59"/>
      <c r="K1118" s="123"/>
      <c r="L1118" s="59"/>
      <c r="N1118" s="123"/>
      <c r="O1118" s="59"/>
    </row>
    <row r="1119" spans="5:15" x14ac:dyDescent="0.35">
      <c r="E1119" s="123"/>
      <c r="F1119" s="59"/>
      <c r="H1119" s="123"/>
      <c r="I1119" s="59"/>
      <c r="K1119" s="123"/>
      <c r="L1119" s="59"/>
      <c r="N1119" s="123"/>
      <c r="O1119" s="59"/>
    </row>
    <row r="1120" spans="5:15" x14ac:dyDescent="0.35">
      <c r="E1120" s="123"/>
      <c r="F1120" s="59"/>
      <c r="H1120" s="123"/>
      <c r="I1120" s="59"/>
      <c r="K1120" s="123"/>
      <c r="L1120" s="59"/>
      <c r="N1120" s="123"/>
      <c r="O1120" s="59"/>
    </row>
    <row r="1121" spans="5:15" x14ac:dyDescent="0.35">
      <c r="E1121" s="123"/>
      <c r="F1121" s="59"/>
      <c r="H1121" s="123"/>
      <c r="I1121" s="59"/>
      <c r="K1121" s="123"/>
      <c r="L1121" s="59"/>
      <c r="N1121" s="123"/>
      <c r="O1121" s="59"/>
    </row>
    <row r="1122" spans="5:15" x14ac:dyDescent="0.35">
      <c r="E1122" s="123"/>
      <c r="F1122" s="59"/>
      <c r="H1122" s="123"/>
      <c r="I1122" s="59"/>
      <c r="K1122" s="123"/>
      <c r="L1122" s="59"/>
      <c r="N1122" s="123"/>
      <c r="O1122" s="59"/>
    </row>
    <row r="1123" spans="5:15" x14ac:dyDescent="0.35">
      <c r="E1123" s="123"/>
      <c r="F1123" s="59"/>
      <c r="H1123" s="123"/>
      <c r="I1123" s="59"/>
      <c r="K1123" s="123"/>
      <c r="L1123" s="59"/>
      <c r="N1123" s="123"/>
      <c r="O1123" s="59"/>
    </row>
    <row r="1124" spans="5:15" x14ac:dyDescent="0.35">
      <c r="E1124" s="123"/>
      <c r="F1124" s="59"/>
      <c r="H1124" s="123"/>
      <c r="I1124" s="59"/>
      <c r="K1124" s="123"/>
      <c r="L1124" s="59"/>
      <c r="N1124" s="123"/>
      <c r="O1124" s="59"/>
    </row>
    <row r="1125" spans="5:15" x14ac:dyDescent="0.35">
      <c r="E1125" s="123"/>
      <c r="F1125" s="59"/>
      <c r="H1125" s="123"/>
      <c r="I1125" s="59"/>
      <c r="K1125" s="123"/>
      <c r="L1125" s="59"/>
      <c r="N1125" s="123"/>
      <c r="O1125" s="59"/>
    </row>
    <row r="1126" spans="5:15" x14ac:dyDescent="0.35">
      <c r="E1126" s="123"/>
      <c r="F1126" s="59"/>
      <c r="H1126" s="123"/>
      <c r="I1126" s="59"/>
      <c r="K1126" s="123"/>
      <c r="L1126" s="59"/>
      <c r="N1126" s="123"/>
      <c r="O1126" s="59"/>
    </row>
    <row r="1127" spans="5:15" x14ac:dyDescent="0.35">
      <c r="E1127" s="123"/>
      <c r="F1127" s="59"/>
      <c r="H1127" s="123"/>
      <c r="I1127" s="59"/>
      <c r="K1127" s="123"/>
      <c r="L1127" s="59"/>
      <c r="N1127" s="123"/>
      <c r="O1127" s="59"/>
    </row>
    <row r="1128" spans="5:15" x14ac:dyDescent="0.35">
      <c r="E1128" s="123"/>
      <c r="F1128" s="59"/>
      <c r="H1128" s="123"/>
      <c r="I1128" s="59"/>
      <c r="K1128" s="123"/>
      <c r="L1128" s="59"/>
      <c r="N1128" s="123"/>
      <c r="O1128" s="59"/>
    </row>
    <row r="1129" spans="5:15" x14ac:dyDescent="0.35">
      <c r="E1129" s="123"/>
      <c r="F1129" s="59"/>
      <c r="H1129" s="123"/>
      <c r="I1129" s="59"/>
      <c r="K1129" s="123"/>
      <c r="L1129" s="59"/>
      <c r="N1129" s="123"/>
      <c r="O1129" s="59"/>
    </row>
    <row r="1130" spans="5:15" x14ac:dyDescent="0.35">
      <c r="E1130" s="123"/>
      <c r="F1130" s="59"/>
      <c r="H1130" s="123"/>
      <c r="I1130" s="59"/>
      <c r="K1130" s="123"/>
      <c r="L1130" s="59"/>
      <c r="N1130" s="123"/>
      <c r="O1130" s="59"/>
    </row>
    <row r="1131" spans="5:15" x14ac:dyDescent="0.35">
      <c r="E1131" s="123"/>
      <c r="F1131" s="59"/>
      <c r="H1131" s="123"/>
      <c r="I1131" s="59"/>
      <c r="K1131" s="123"/>
      <c r="L1131" s="59"/>
      <c r="N1131" s="123"/>
      <c r="O1131" s="59"/>
    </row>
    <row r="1132" spans="5:15" x14ac:dyDescent="0.35">
      <c r="E1132" s="123"/>
      <c r="F1132" s="59"/>
      <c r="H1132" s="123"/>
      <c r="I1132" s="59"/>
      <c r="K1132" s="123"/>
      <c r="L1132" s="59"/>
      <c r="N1132" s="123"/>
      <c r="O1132" s="59"/>
    </row>
    <row r="1133" spans="5:15" x14ac:dyDescent="0.35">
      <c r="E1133" s="123"/>
      <c r="F1133" s="59"/>
      <c r="H1133" s="123"/>
      <c r="I1133" s="59"/>
      <c r="K1133" s="123"/>
      <c r="L1133" s="59"/>
      <c r="N1133" s="123"/>
      <c r="O1133" s="59"/>
    </row>
    <row r="1134" spans="5:15" x14ac:dyDescent="0.35">
      <c r="E1134" s="123"/>
      <c r="F1134" s="59"/>
      <c r="H1134" s="123"/>
      <c r="I1134" s="59"/>
      <c r="K1134" s="123"/>
      <c r="L1134" s="59"/>
      <c r="N1134" s="123"/>
      <c r="O1134" s="59"/>
    </row>
    <row r="1135" spans="5:15" x14ac:dyDescent="0.35">
      <c r="E1135" s="123"/>
      <c r="F1135" s="59"/>
      <c r="H1135" s="123"/>
      <c r="I1135" s="59"/>
      <c r="K1135" s="123"/>
      <c r="L1135" s="59"/>
      <c r="N1135" s="123"/>
      <c r="O1135" s="59"/>
    </row>
    <row r="1136" spans="5:15" x14ac:dyDescent="0.35">
      <c r="E1136" s="123"/>
      <c r="F1136" s="59"/>
      <c r="H1136" s="123"/>
      <c r="I1136" s="59"/>
      <c r="K1136" s="123"/>
      <c r="L1136" s="59"/>
      <c r="N1136" s="123"/>
      <c r="O1136" s="59"/>
    </row>
    <row r="1137" spans="5:15" x14ac:dyDescent="0.35">
      <c r="E1137" s="123"/>
      <c r="F1137" s="59"/>
      <c r="H1137" s="123"/>
      <c r="I1137" s="59"/>
      <c r="K1137" s="123"/>
      <c r="L1137" s="59"/>
      <c r="N1137" s="123"/>
      <c r="O1137" s="59"/>
    </row>
    <row r="1138" spans="5:15" x14ac:dyDescent="0.35">
      <c r="E1138" s="123"/>
      <c r="F1138" s="59"/>
      <c r="H1138" s="123"/>
      <c r="I1138" s="59"/>
      <c r="K1138" s="123"/>
      <c r="L1138" s="59"/>
      <c r="N1138" s="123"/>
      <c r="O1138" s="59"/>
    </row>
    <row r="1139" spans="5:15" x14ac:dyDescent="0.35">
      <c r="E1139" s="123"/>
      <c r="F1139" s="59"/>
      <c r="H1139" s="123"/>
      <c r="I1139" s="59"/>
      <c r="K1139" s="123"/>
      <c r="L1139" s="59"/>
      <c r="N1139" s="123"/>
      <c r="O1139" s="59"/>
    </row>
    <row r="1140" spans="5:15" x14ac:dyDescent="0.35">
      <c r="E1140" s="123"/>
      <c r="F1140" s="59"/>
      <c r="H1140" s="123"/>
      <c r="I1140" s="59"/>
      <c r="K1140" s="123"/>
      <c r="L1140" s="59"/>
      <c r="N1140" s="123"/>
      <c r="O1140" s="59"/>
    </row>
    <row r="1141" spans="5:15" x14ac:dyDescent="0.35">
      <c r="E1141" s="123"/>
      <c r="F1141" s="59"/>
      <c r="H1141" s="123"/>
      <c r="I1141" s="59"/>
      <c r="K1141" s="123"/>
      <c r="L1141" s="59"/>
      <c r="N1141" s="123"/>
      <c r="O1141" s="59"/>
    </row>
    <row r="1142" spans="5:15" x14ac:dyDescent="0.35">
      <c r="E1142" s="123"/>
      <c r="F1142" s="59"/>
      <c r="H1142" s="123"/>
      <c r="I1142" s="59"/>
      <c r="K1142" s="123"/>
      <c r="L1142" s="59"/>
      <c r="N1142" s="123"/>
      <c r="O1142" s="59"/>
    </row>
    <row r="1143" spans="5:15" x14ac:dyDescent="0.35">
      <c r="E1143" s="123"/>
      <c r="F1143" s="59"/>
      <c r="H1143" s="123"/>
      <c r="I1143" s="59"/>
      <c r="K1143" s="123"/>
      <c r="L1143" s="59"/>
      <c r="N1143" s="123"/>
      <c r="O1143" s="59"/>
    </row>
    <row r="1144" spans="5:15" x14ac:dyDescent="0.35">
      <c r="E1144" s="123"/>
      <c r="F1144" s="59"/>
      <c r="H1144" s="123"/>
      <c r="I1144" s="59"/>
      <c r="K1144" s="123"/>
      <c r="L1144" s="59"/>
      <c r="N1144" s="123"/>
      <c r="O1144" s="59"/>
    </row>
    <row r="1145" spans="5:15" x14ac:dyDescent="0.35">
      <c r="E1145" s="123"/>
      <c r="F1145" s="59"/>
      <c r="H1145" s="123"/>
      <c r="I1145" s="59"/>
      <c r="K1145" s="123"/>
      <c r="L1145" s="59"/>
      <c r="N1145" s="123"/>
      <c r="O1145" s="59"/>
    </row>
    <row r="1146" spans="5:15" x14ac:dyDescent="0.35">
      <c r="E1146" s="123"/>
      <c r="F1146" s="59"/>
      <c r="H1146" s="123"/>
      <c r="I1146" s="59"/>
      <c r="K1146" s="123"/>
      <c r="L1146" s="59"/>
      <c r="N1146" s="123"/>
      <c r="O1146" s="59"/>
    </row>
    <row r="1147" spans="5:15" x14ac:dyDescent="0.35">
      <c r="E1147" s="123"/>
      <c r="F1147" s="59"/>
      <c r="H1147" s="123"/>
      <c r="I1147" s="59"/>
      <c r="K1147" s="123"/>
      <c r="L1147" s="59"/>
      <c r="N1147" s="123"/>
      <c r="O1147" s="59"/>
    </row>
    <row r="1148" spans="5:15" x14ac:dyDescent="0.35">
      <c r="E1148" s="123"/>
      <c r="F1148" s="59"/>
      <c r="H1148" s="123"/>
      <c r="I1148" s="59"/>
      <c r="K1148" s="123"/>
      <c r="L1148" s="59"/>
      <c r="N1148" s="123"/>
      <c r="O1148" s="59"/>
    </row>
    <row r="1149" spans="5:15" x14ac:dyDescent="0.35">
      <c r="E1149" s="123"/>
      <c r="F1149" s="59"/>
      <c r="H1149" s="123"/>
      <c r="I1149" s="59"/>
      <c r="K1149" s="123"/>
      <c r="L1149" s="59"/>
      <c r="N1149" s="123"/>
      <c r="O1149" s="59"/>
    </row>
    <row r="1150" spans="5:15" x14ac:dyDescent="0.35">
      <c r="E1150" s="123"/>
      <c r="F1150" s="59"/>
      <c r="H1150" s="123"/>
      <c r="I1150" s="59"/>
      <c r="K1150" s="123"/>
      <c r="L1150" s="59"/>
      <c r="N1150" s="123"/>
      <c r="O1150" s="59"/>
    </row>
    <row r="1151" spans="5:15" x14ac:dyDescent="0.35">
      <c r="E1151" s="123"/>
      <c r="F1151" s="59"/>
      <c r="H1151" s="123"/>
      <c r="I1151" s="59"/>
      <c r="K1151" s="123"/>
      <c r="L1151" s="59"/>
      <c r="N1151" s="123"/>
      <c r="O1151" s="59"/>
    </row>
    <row r="1152" spans="5:15" x14ac:dyDescent="0.35">
      <c r="E1152" s="123"/>
      <c r="F1152" s="59"/>
      <c r="H1152" s="123"/>
      <c r="I1152" s="59"/>
      <c r="K1152" s="123"/>
      <c r="L1152" s="59"/>
      <c r="N1152" s="123"/>
      <c r="O1152" s="59"/>
    </row>
    <row r="1153" spans="5:15" x14ac:dyDescent="0.35">
      <c r="E1153" s="123"/>
      <c r="F1153" s="59"/>
      <c r="H1153" s="123"/>
      <c r="I1153" s="59"/>
      <c r="K1153" s="123"/>
      <c r="L1153" s="59"/>
      <c r="N1153" s="123"/>
      <c r="O1153" s="59"/>
    </row>
    <row r="1154" spans="5:15" x14ac:dyDescent="0.35">
      <c r="E1154" s="123"/>
      <c r="F1154" s="59"/>
      <c r="H1154" s="123"/>
      <c r="I1154" s="59"/>
      <c r="K1154" s="123"/>
      <c r="L1154" s="59"/>
      <c r="N1154" s="123"/>
      <c r="O1154" s="59"/>
    </row>
    <row r="1155" spans="5:15" x14ac:dyDescent="0.35">
      <c r="E1155" s="123"/>
      <c r="F1155" s="59"/>
      <c r="H1155" s="123"/>
      <c r="I1155" s="59"/>
      <c r="K1155" s="123"/>
      <c r="L1155" s="59"/>
      <c r="N1155" s="123"/>
      <c r="O1155" s="59"/>
    </row>
    <row r="1156" spans="5:15" x14ac:dyDescent="0.35">
      <c r="E1156" s="123"/>
      <c r="F1156" s="59"/>
      <c r="H1156" s="123"/>
      <c r="I1156" s="59"/>
      <c r="K1156" s="123"/>
      <c r="L1156" s="59"/>
      <c r="N1156" s="123"/>
      <c r="O1156" s="59"/>
    </row>
    <row r="1157" spans="5:15" x14ac:dyDescent="0.35">
      <c r="E1157" s="123"/>
      <c r="F1157" s="59"/>
      <c r="H1157" s="123"/>
      <c r="I1157" s="59"/>
      <c r="K1157" s="123"/>
      <c r="L1157" s="59"/>
      <c r="N1157" s="123"/>
      <c r="O1157" s="59"/>
    </row>
    <row r="1158" spans="5:15" x14ac:dyDescent="0.35">
      <c r="E1158" s="123"/>
      <c r="F1158" s="59"/>
      <c r="H1158" s="123"/>
      <c r="I1158" s="59"/>
      <c r="K1158" s="123"/>
      <c r="L1158" s="59"/>
      <c r="N1158" s="123"/>
      <c r="O1158" s="59"/>
    </row>
    <row r="1159" spans="5:15" x14ac:dyDescent="0.35">
      <c r="E1159" s="123"/>
      <c r="F1159" s="59"/>
      <c r="H1159" s="123"/>
      <c r="I1159" s="59"/>
      <c r="K1159" s="123"/>
      <c r="L1159" s="59"/>
      <c r="N1159" s="123"/>
      <c r="O1159" s="59"/>
    </row>
    <row r="1160" spans="5:15" x14ac:dyDescent="0.35">
      <c r="E1160" s="123"/>
      <c r="F1160" s="59"/>
      <c r="H1160" s="123"/>
      <c r="I1160" s="59"/>
      <c r="K1160" s="123"/>
      <c r="L1160" s="59"/>
      <c r="N1160" s="123"/>
      <c r="O1160" s="59"/>
    </row>
    <row r="1161" spans="5:15" x14ac:dyDescent="0.35">
      <c r="E1161" s="123"/>
      <c r="F1161" s="59"/>
      <c r="H1161" s="123"/>
      <c r="I1161" s="59"/>
      <c r="K1161" s="123"/>
      <c r="L1161" s="59"/>
      <c r="N1161" s="123"/>
      <c r="O1161" s="59"/>
    </row>
    <row r="1162" spans="5:15" x14ac:dyDescent="0.35">
      <c r="E1162" s="123"/>
      <c r="F1162" s="59"/>
      <c r="H1162" s="123"/>
      <c r="I1162" s="59"/>
      <c r="K1162" s="123"/>
      <c r="L1162" s="59"/>
      <c r="N1162" s="123"/>
      <c r="O1162" s="59"/>
    </row>
    <row r="1163" spans="5:15" x14ac:dyDescent="0.35">
      <c r="E1163" s="123"/>
      <c r="F1163" s="59"/>
      <c r="H1163" s="123"/>
      <c r="I1163" s="59"/>
      <c r="K1163" s="123"/>
      <c r="L1163" s="59"/>
      <c r="N1163" s="123"/>
      <c r="O1163" s="59"/>
    </row>
    <row r="1164" spans="5:15" x14ac:dyDescent="0.35">
      <c r="E1164" s="123"/>
      <c r="F1164" s="59"/>
      <c r="H1164" s="123"/>
      <c r="I1164" s="59"/>
      <c r="K1164" s="123"/>
      <c r="L1164" s="59"/>
      <c r="N1164" s="123"/>
      <c r="O1164" s="59"/>
    </row>
    <row r="1165" spans="5:15" x14ac:dyDescent="0.35">
      <c r="E1165" s="123"/>
      <c r="F1165" s="59"/>
      <c r="H1165" s="123"/>
      <c r="I1165" s="59"/>
      <c r="K1165" s="123"/>
      <c r="L1165" s="59"/>
      <c r="N1165" s="123"/>
      <c r="O1165" s="59"/>
    </row>
    <row r="1166" spans="5:15" x14ac:dyDescent="0.35">
      <c r="E1166" s="123"/>
      <c r="F1166" s="59"/>
      <c r="H1166" s="123"/>
      <c r="I1166" s="59"/>
      <c r="K1166" s="123"/>
      <c r="L1166" s="59"/>
      <c r="N1166" s="123"/>
      <c r="O1166" s="59"/>
    </row>
    <row r="1167" spans="5:15" x14ac:dyDescent="0.35">
      <c r="E1167" s="123"/>
      <c r="F1167" s="59"/>
      <c r="H1167" s="123"/>
      <c r="I1167" s="59"/>
      <c r="K1167" s="123"/>
      <c r="L1167" s="59"/>
      <c r="N1167" s="123"/>
      <c r="O1167" s="59"/>
    </row>
    <row r="1168" spans="5:15" x14ac:dyDescent="0.35">
      <c r="E1168" s="123"/>
      <c r="F1168" s="59"/>
      <c r="H1168" s="123"/>
      <c r="I1168" s="59"/>
      <c r="K1168" s="123"/>
      <c r="L1168" s="59"/>
      <c r="N1168" s="123"/>
      <c r="O1168" s="59"/>
    </row>
    <row r="1169" spans="5:15" x14ac:dyDescent="0.35">
      <c r="E1169" s="123"/>
      <c r="F1169" s="59"/>
      <c r="H1169" s="123"/>
      <c r="I1169" s="59"/>
      <c r="K1169" s="123"/>
      <c r="L1169" s="59"/>
      <c r="N1169" s="123"/>
      <c r="O1169" s="59"/>
    </row>
    <row r="1170" spans="5:15" x14ac:dyDescent="0.35">
      <c r="E1170" s="123"/>
      <c r="F1170" s="59"/>
      <c r="H1170" s="123"/>
      <c r="I1170" s="59"/>
      <c r="K1170" s="123"/>
      <c r="L1170" s="59"/>
      <c r="N1170" s="123"/>
      <c r="O1170" s="59"/>
    </row>
    <row r="1171" spans="5:15" x14ac:dyDescent="0.35">
      <c r="E1171" s="123"/>
      <c r="F1171" s="59"/>
      <c r="H1171" s="123"/>
      <c r="I1171" s="59"/>
      <c r="K1171" s="123"/>
      <c r="L1171" s="59"/>
      <c r="N1171" s="123"/>
      <c r="O1171" s="59"/>
    </row>
    <row r="1172" spans="5:15" x14ac:dyDescent="0.35">
      <c r="E1172" s="123"/>
      <c r="F1172" s="59"/>
      <c r="H1172" s="123"/>
      <c r="I1172" s="59"/>
      <c r="K1172" s="123"/>
      <c r="L1172" s="59"/>
      <c r="N1172" s="123"/>
      <c r="O1172" s="59"/>
    </row>
    <row r="1173" spans="5:15" x14ac:dyDescent="0.35">
      <c r="E1173" s="123"/>
      <c r="F1173" s="59"/>
      <c r="H1173" s="123"/>
      <c r="I1173" s="59"/>
      <c r="K1173" s="123"/>
      <c r="L1173" s="59"/>
      <c r="N1173" s="123"/>
      <c r="O1173" s="59"/>
    </row>
    <row r="1174" spans="5:15" x14ac:dyDescent="0.35">
      <c r="E1174" s="123"/>
      <c r="F1174" s="59"/>
      <c r="H1174" s="123"/>
      <c r="I1174" s="59"/>
      <c r="K1174" s="123"/>
      <c r="L1174" s="59"/>
      <c r="N1174" s="123"/>
      <c r="O1174" s="59"/>
    </row>
    <row r="1175" spans="5:15" x14ac:dyDescent="0.35">
      <c r="E1175" s="123"/>
      <c r="F1175" s="59"/>
      <c r="H1175" s="123"/>
      <c r="I1175" s="59"/>
      <c r="K1175" s="123"/>
      <c r="L1175" s="59"/>
      <c r="N1175" s="123"/>
      <c r="O1175" s="59"/>
    </row>
    <row r="1176" spans="5:15" x14ac:dyDescent="0.35">
      <c r="E1176" s="123"/>
      <c r="F1176" s="59"/>
      <c r="H1176" s="123"/>
      <c r="I1176" s="59"/>
      <c r="K1176" s="123"/>
      <c r="L1176" s="59"/>
      <c r="N1176" s="123"/>
      <c r="O1176" s="59"/>
    </row>
    <row r="1177" spans="5:15" x14ac:dyDescent="0.35">
      <c r="E1177" s="123"/>
      <c r="F1177" s="59"/>
      <c r="H1177" s="123"/>
      <c r="I1177" s="59"/>
      <c r="K1177" s="123"/>
      <c r="L1177" s="59"/>
      <c r="N1177" s="123"/>
      <c r="O1177" s="59"/>
    </row>
    <row r="1178" spans="5:15" x14ac:dyDescent="0.35">
      <c r="E1178" s="123"/>
      <c r="F1178" s="59"/>
      <c r="H1178" s="123"/>
      <c r="I1178" s="59"/>
      <c r="K1178" s="123"/>
      <c r="L1178" s="59"/>
      <c r="N1178" s="123"/>
      <c r="O1178" s="59"/>
    </row>
    <row r="1179" spans="5:15" x14ac:dyDescent="0.35">
      <c r="E1179" s="123"/>
      <c r="F1179" s="59"/>
      <c r="H1179" s="123"/>
      <c r="I1179" s="59"/>
      <c r="K1179" s="123"/>
      <c r="L1179" s="59"/>
      <c r="N1179" s="123"/>
      <c r="O1179" s="59"/>
    </row>
    <row r="1180" spans="5:15" x14ac:dyDescent="0.35">
      <c r="E1180" s="123"/>
      <c r="F1180" s="59"/>
      <c r="H1180" s="123"/>
      <c r="I1180" s="59"/>
      <c r="K1180" s="123"/>
      <c r="L1180" s="59"/>
      <c r="N1180" s="123"/>
      <c r="O1180" s="59"/>
    </row>
    <row r="1181" spans="5:15" x14ac:dyDescent="0.35">
      <c r="E1181" s="123"/>
      <c r="F1181" s="59"/>
      <c r="H1181" s="123"/>
      <c r="I1181" s="59"/>
      <c r="K1181" s="123"/>
      <c r="L1181" s="59"/>
      <c r="N1181" s="123"/>
      <c r="O1181" s="59"/>
    </row>
    <row r="1182" spans="5:15" x14ac:dyDescent="0.35">
      <c r="E1182" s="123"/>
      <c r="F1182" s="59"/>
      <c r="H1182" s="123"/>
      <c r="I1182" s="59"/>
      <c r="K1182" s="123"/>
      <c r="L1182" s="59"/>
      <c r="N1182" s="123"/>
      <c r="O1182" s="59"/>
    </row>
    <row r="1183" spans="5:15" x14ac:dyDescent="0.35">
      <c r="E1183" s="123"/>
      <c r="F1183" s="59"/>
      <c r="H1183" s="123"/>
      <c r="I1183" s="59"/>
      <c r="K1183" s="123"/>
      <c r="L1183" s="59"/>
      <c r="N1183" s="123"/>
      <c r="O1183" s="59"/>
    </row>
    <row r="1184" spans="5:15" x14ac:dyDescent="0.35">
      <c r="E1184" s="123"/>
      <c r="F1184" s="59"/>
      <c r="H1184" s="123"/>
      <c r="I1184" s="59"/>
      <c r="K1184" s="123"/>
      <c r="L1184" s="59"/>
      <c r="N1184" s="123"/>
      <c r="O1184" s="59"/>
    </row>
    <row r="1185" spans="5:15" x14ac:dyDescent="0.35">
      <c r="E1185" s="123"/>
      <c r="F1185" s="59"/>
      <c r="H1185" s="123"/>
      <c r="I1185" s="59"/>
      <c r="K1185" s="123"/>
      <c r="L1185" s="59"/>
      <c r="N1185" s="123"/>
      <c r="O1185" s="59"/>
    </row>
    <row r="1186" spans="5:15" x14ac:dyDescent="0.35">
      <c r="E1186" s="123"/>
      <c r="F1186" s="59"/>
      <c r="H1186" s="123"/>
      <c r="I1186" s="59"/>
      <c r="K1186" s="123"/>
      <c r="L1186" s="59"/>
      <c r="N1186" s="123"/>
      <c r="O1186" s="59"/>
    </row>
    <row r="1187" spans="5:15" x14ac:dyDescent="0.35">
      <c r="E1187" s="123"/>
      <c r="F1187" s="59"/>
      <c r="H1187" s="123"/>
      <c r="I1187" s="59"/>
      <c r="K1187" s="123"/>
      <c r="L1187" s="59"/>
      <c r="N1187" s="123"/>
      <c r="O1187" s="59"/>
    </row>
    <row r="1188" spans="5:15" x14ac:dyDescent="0.35">
      <c r="E1188" s="123"/>
      <c r="F1188" s="59"/>
      <c r="H1188" s="123"/>
      <c r="I1188" s="59"/>
      <c r="K1188" s="123"/>
      <c r="L1188" s="59"/>
      <c r="N1188" s="123"/>
      <c r="O1188" s="59"/>
    </row>
    <row r="1189" spans="5:15" x14ac:dyDescent="0.35">
      <c r="E1189" s="123"/>
      <c r="F1189" s="59"/>
      <c r="H1189" s="123"/>
      <c r="I1189" s="59"/>
      <c r="K1189" s="123"/>
      <c r="L1189" s="59"/>
      <c r="N1189" s="123"/>
      <c r="O1189" s="59"/>
    </row>
    <row r="1190" spans="5:15" x14ac:dyDescent="0.35">
      <c r="E1190" s="123"/>
      <c r="F1190" s="59"/>
      <c r="H1190" s="123"/>
      <c r="I1190" s="59"/>
      <c r="K1190" s="123"/>
      <c r="L1190" s="59"/>
      <c r="N1190" s="123"/>
      <c r="O1190" s="59"/>
    </row>
    <row r="1191" spans="5:15" x14ac:dyDescent="0.35">
      <c r="E1191" s="123"/>
      <c r="F1191" s="59"/>
      <c r="H1191" s="123"/>
      <c r="I1191" s="59"/>
      <c r="K1191" s="123"/>
      <c r="L1191" s="59"/>
      <c r="N1191" s="123"/>
      <c r="O1191" s="59"/>
    </row>
    <row r="1192" spans="5:15" x14ac:dyDescent="0.35">
      <c r="E1192" s="123"/>
      <c r="F1192" s="59"/>
      <c r="H1192" s="123"/>
      <c r="I1192" s="59"/>
      <c r="K1192" s="123"/>
      <c r="L1192" s="59"/>
      <c r="N1192" s="123"/>
      <c r="O1192" s="59"/>
    </row>
    <row r="1193" spans="5:15" x14ac:dyDescent="0.35">
      <c r="E1193" s="123"/>
      <c r="F1193" s="59"/>
      <c r="H1193" s="123"/>
      <c r="I1193" s="59"/>
      <c r="K1193" s="123"/>
      <c r="L1193" s="59"/>
      <c r="N1193" s="123"/>
      <c r="O1193" s="59"/>
    </row>
    <row r="1194" spans="5:15" x14ac:dyDescent="0.35">
      <c r="E1194" s="123"/>
      <c r="F1194" s="59"/>
      <c r="H1194" s="123"/>
      <c r="I1194" s="59"/>
      <c r="K1194" s="123"/>
      <c r="L1194" s="59"/>
      <c r="N1194" s="123"/>
      <c r="O1194" s="59"/>
    </row>
    <row r="1195" spans="5:15" x14ac:dyDescent="0.35">
      <c r="E1195" s="123"/>
      <c r="F1195" s="59"/>
      <c r="H1195" s="123"/>
      <c r="I1195" s="59"/>
      <c r="K1195" s="123"/>
      <c r="L1195" s="59"/>
      <c r="N1195" s="123"/>
      <c r="O1195" s="59"/>
    </row>
    <row r="1196" spans="5:15" x14ac:dyDescent="0.35">
      <c r="E1196" s="123"/>
      <c r="F1196" s="59"/>
      <c r="H1196" s="123"/>
      <c r="I1196" s="59"/>
      <c r="K1196" s="123"/>
      <c r="L1196" s="59"/>
      <c r="N1196" s="123"/>
      <c r="O1196" s="59"/>
    </row>
    <row r="1197" spans="5:15" x14ac:dyDescent="0.35">
      <c r="E1197" s="123"/>
      <c r="F1197" s="59"/>
      <c r="H1197" s="123"/>
      <c r="I1197" s="59"/>
      <c r="K1197" s="123"/>
      <c r="L1197" s="59"/>
      <c r="N1197" s="123"/>
      <c r="O1197" s="59"/>
    </row>
    <row r="1198" spans="5:15" x14ac:dyDescent="0.35">
      <c r="E1198" s="123"/>
      <c r="F1198" s="59"/>
      <c r="H1198" s="123"/>
      <c r="I1198" s="59"/>
      <c r="K1198" s="123"/>
      <c r="L1198" s="59"/>
      <c r="N1198" s="123"/>
      <c r="O1198" s="59"/>
    </row>
    <row r="1199" spans="5:15" x14ac:dyDescent="0.35">
      <c r="E1199" s="123"/>
      <c r="F1199" s="59"/>
      <c r="H1199" s="123"/>
      <c r="I1199" s="59"/>
      <c r="K1199" s="123"/>
      <c r="L1199" s="59"/>
      <c r="N1199" s="123"/>
      <c r="O1199" s="59"/>
    </row>
    <row r="1200" spans="5:15" x14ac:dyDescent="0.35">
      <c r="E1200" s="123"/>
      <c r="F1200" s="59"/>
      <c r="H1200" s="123"/>
      <c r="I1200" s="59"/>
      <c r="K1200" s="123"/>
      <c r="L1200" s="59"/>
      <c r="N1200" s="123"/>
      <c r="O1200" s="59"/>
    </row>
    <row r="1201" spans="5:15" x14ac:dyDescent="0.35">
      <c r="E1201" s="123"/>
      <c r="F1201" s="59"/>
      <c r="H1201" s="123"/>
      <c r="I1201" s="59"/>
      <c r="K1201" s="123"/>
      <c r="L1201" s="59"/>
      <c r="N1201" s="123"/>
      <c r="O1201" s="59"/>
    </row>
    <row r="1202" spans="5:15" x14ac:dyDescent="0.35">
      <c r="E1202" s="123"/>
      <c r="F1202" s="59"/>
      <c r="H1202" s="123"/>
      <c r="I1202" s="59"/>
      <c r="K1202" s="123"/>
      <c r="L1202" s="59"/>
      <c r="N1202" s="123"/>
      <c r="O1202" s="59"/>
    </row>
    <row r="1203" spans="5:15" x14ac:dyDescent="0.35">
      <c r="E1203" s="123"/>
      <c r="F1203" s="59"/>
      <c r="H1203" s="123"/>
      <c r="I1203" s="59"/>
      <c r="K1203" s="123"/>
      <c r="L1203" s="59"/>
      <c r="N1203" s="123"/>
      <c r="O1203" s="59"/>
    </row>
    <row r="1204" spans="5:15" x14ac:dyDescent="0.35">
      <c r="E1204" s="123"/>
      <c r="F1204" s="59"/>
      <c r="H1204" s="123"/>
      <c r="I1204" s="59"/>
      <c r="K1204" s="123"/>
      <c r="L1204" s="59"/>
      <c r="N1204" s="123"/>
      <c r="O1204" s="59"/>
    </row>
    <row r="1205" spans="5:15" x14ac:dyDescent="0.35">
      <c r="E1205" s="123"/>
      <c r="F1205" s="59"/>
      <c r="H1205" s="123"/>
      <c r="I1205" s="59"/>
      <c r="K1205" s="123"/>
      <c r="L1205" s="59"/>
      <c r="N1205" s="123"/>
      <c r="O1205" s="59"/>
    </row>
    <row r="1206" spans="5:15" x14ac:dyDescent="0.35">
      <c r="E1206" s="123"/>
      <c r="F1206" s="59"/>
      <c r="H1206" s="123"/>
      <c r="I1206" s="59"/>
      <c r="K1206" s="123"/>
      <c r="L1206" s="59"/>
      <c r="N1206" s="123"/>
      <c r="O1206" s="59"/>
    </row>
    <row r="1207" spans="5:15" x14ac:dyDescent="0.35">
      <c r="E1207" s="123"/>
      <c r="F1207" s="59"/>
      <c r="H1207" s="123"/>
      <c r="I1207" s="59"/>
      <c r="K1207" s="123"/>
      <c r="L1207" s="59"/>
      <c r="N1207" s="123"/>
      <c r="O1207" s="59"/>
    </row>
    <row r="1208" spans="5:15" x14ac:dyDescent="0.35">
      <c r="E1208" s="123"/>
      <c r="F1208" s="59"/>
      <c r="H1208" s="123"/>
      <c r="I1208" s="59"/>
      <c r="K1208" s="123"/>
      <c r="L1208" s="59"/>
      <c r="N1208" s="123"/>
      <c r="O1208" s="59"/>
    </row>
    <row r="1209" spans="5:15" x14ac:dyDescent="0.35">
      <c r="E1209" s="123"/>
      <c r="F1209" s="59"/>
      <c r="H1209" s="123"/>
      <c r="I1209" s="59"/>
      <c r="K1209" s="123"/>
      <c r="L1209" s="59"/>
      <c r="N1209" s="123"/>
      <c r="O1209" s="59"/>
    </row>
    <row r="1210" spans="5:15" x14ac:dyDescent="0.35">
      <c r="E1210" s="123"/>
      <c r="F1210" s="59"/>
      <c r="H1210" s="123"/>
      <c r="I1210" s="59"/>
      <c r="K1210" s="123"/>
      <c r="L1210" s="59"/>
      <c r="N1210" s="123"/>
      <c r="O1210" s="59"/>
    </row>
    <row r="1211" spans="5:15" x14ac:dyDescent="0.35">
      <c r="E1211" s="123"/>
      <c r="F1211" s="59"/>
      <c r="H1211" s="123"/>
      <c r="I1211" s="59"/>
      <c r="K1211" s="123"/>
      <c r="L1211" s="59"/>
      <c r="N1211" s="123"/>
      <c r="O1211" s="59"/>
    </row>
    <row r="1212" spans="5:15" x14ac:dyDescent="0.35">
      <c r="E1212" s="123"/>
      <c r="F1212" s="59"/>
      <c r="H1212" s="123"/>
      <c r="I1212" s="59"/>
      <c r="K1212" s="123"/>
      <c r="L1212" s="59"/>
      <c r="N1212" s="123"/>
      <c r="O1212" s="59"/>
    </row>
    <row r="1213" spans="5:15" x14ac:dyDescent="0.35">
      <c r="E1213" s="123"/>
      <c r="F1213" s="59"/>
      <c r="H1213" s="123"/>
      <c r="I1213" s="59"/>
      <c r="K1213" s="123"/>
      <c r="L1213" s="59"/>
      <c r="N1213" s="123"/>
      <c r="O1213" s="59"/>
    </row>
    <row r="1214" spans="5:15" x14ac:dyDescent="0.35">
      <c r="E1214" s="123"/>
      <c r="F1214" s="59"/>
      <c r="H1214" s="123"/>
      <c r="I1214" s="59"/>
      <c r="K1214" s="123"/>
      <c r="L1214" s="59"/>
      <c r="N1214" s="123"/>
      <c r="O1214" s="59"/>
    </row>
    <row r="1215" spans="5:15" x14ac:dyDescent="0.35">
      <c r="E1215" s="123"/>
      <c r="F1215" s="59"/>
      <c r="H1215" s="123"/>
      <c r="I1215" s="59"/>
      <c r="K1215" s="123"/>
      <c r="L1215" s="59"/>
      <c r="N1215" s="123"/>
      <c r="O1215" s="59"/>
    </row>
    <row r="1216" spans="5:15" x14ac:dyDescent="0.35">
      <c r="E1216" s="123"/>
      <c r="F1216" s="59"/>
      <c r="H1216" s="123"/>
      <c r="I1216" s="59"/>
      <c r="K1216" s="123"/>
      <c r="L1216" s="59"/>
      <c r="N1216" s="123"/>
      <c r="O1216" s="59"/>
    </row>
    <row r="1217" spans="5:15" x14ac:dyDescent="0.35">
      <c r="E1217" s="123"/>
      <c r="F1217" s="59"/>
      <c r="H1217" s="123"/>
      <c r="I1217" s="59"/>
      <c r="K1217" s="123"/>
      <c r="L1217" s="59"/>
      <c r="N1217" s="123"/>
      <c r="O1217" s="59"/>
    </row>
    <row r="1218" spans="5:15" x14ac:dyDescent="0.35">
      <c r="E1218" s="123"/>
      <c r="F1218" s="59"/>
      <c r="H1218" s="123"/>
      <c r="I1218" s="59"/>
      <c r="K1218" s="123"/>
      <c r="L1218" s="59"/>
      <c r="N1218" s="123"/>
      <c r="O1218" s="59"/>
    </row>
    <row r="1219" spans="5:15" x14ac:dyDescent="0.35">
      <c r="E1219" s="123"/>
      <c r="F1219" s="59"/>
      <c r="H1219" s="123"/>
      <c r="I1219" s="59"/>
      <c r="K1219" s="123"/>
      <c r="L1219" s="59"/>
      <c r="N1219" s="123"/>
      <c r="O1219" s="59"/>
    </row>
    <row r="1220" spans="5:15" x14ac:dyDescent="0.35">
      <c r="E1220" s="123"/>
      <c r="F1220" s="59"/>
      <c r="H1220" s="123"/>
      <c r="I1220" s="59"/>
      <c r="K1220" s="123"/>
      <c r="L1220" s="59"/>
      <c r="N1220" s="123"/>
      <c r="O1220" s="59"/>
    </row>
    <row r="1221" spans="5:15" x14ac:dyDescent="0.35">
      <c r="E1221" s="123"/>
      <c r="F1221" s="59"/>
      <c r="H1221" s="123"/>
      <c r="I1221" s="59"/>
      <c r="K1221" s="123"/>
      <c r="L1221" s="59"/>
      <c r="N1221" s="123"/>
      <c r="O1221" s="59"/>
    </row>
    <row r="1222" spans="5:15" x14ac:dyDescent="0.35">
      <c r="E1222" s="123"/>
      <c r="F1222" s="59"/>
      <c r="H1222" s="123"/>
      <c r="I1222" s="59"/>
      <c r="K1222" s="123"/>
      <c r="L1222" s="59"/>
      <c r="N1222" s="123"/>
      <c r="O1222" s="59"/>
    </row>
    <row r="1223" spans="5:15" x14ac:dyDescent="0.35">
      <c r="E1223" s="123"/>
      <c r="F1223" s="59"/>
      <c r="H1223" s="123"/>
      <c r="I1223" s="59"/>
      <c r="K1223" s="123"/>
      <c r="L1223" s="59"/>
      <c r="N1223" s="123"/>
      <c r="O1223" s="59"/>
    </row>
    <row r="1224" spans="5:15" x14ac:dyDescent="0.35">
      <c r="E1224" s="123"/>
      <c r="F1224" s="59"/>
      <c r="H1224" s="123"/>
      <c r="I1224" s="59"/>
      <c r="K1224" s="123"/>
      <c r="L1224" s="59"/>
      <c r="N1224" s="123"/>
      <c r="O1224" s="59"/>
    </row>
    <row r="1225" spans="5:15" x14ac:dyDescent="0.35">
      <c r="E1225" s="123"/>
      <c r="F1225" s="59"/>
      <c r="H1225" s="123"/>
      <c r="I1225" s="59"/>
      <c r="K1225" s="123"/>
      <c r="L1225" s="59"/>
      <c r="N1225" s="123"/>
      <c r="O1225" s="59"/>
    </row>
    <row r="1226" spans="5:15" x14ac:dyDescent="0.35">
      <c r="E1226" s="123"/>
      <c r="F1226" s="59"/>
      <c r="H1226" s="123"/>
      <c r="I1226" s="59"/>
      <c r="K1226" s="123"/>
      <c r="L1226" s="59"/>
      <c r="N1226" s="123"/>
      <c r="O1226" s="59"/>
    </row>
    <row r="1227" spans="5:15" x14ac:dyDescent="0.35">
      <c r="E1227" s="123"/>
      <c r="F1227" s="59"/>
      <c r="H1227" s="123"/>
      <c r="I1227" s="59"/>
      <c r="K1227" s="123"/>
      <c r="L1227" s="59"/>
      <c r="N1227" s="123"/>
      <c r="O1227" s="59"/>
    </row>
    <row r="1228" spans="5:15" x14ac:dyDescent="0.35">
      <c r="E1228" s="123"/>
      <c r="F1228" s="59"/>
      <c r="H1228" s="123"/>
      <c r="I1228" s="59"/>
      <c r="K1228" s="123"/>
      <c r="L1228" s="59"/>
      <c r="N1228" s="123"/>
      <c r="O1228" s="59"/>
    </row>
    <row r="1229" spans="5:15" x14ac:dyDescent="0.35">
      <c r="E1229" s="123"/>
      <c r="F1229" s="59"/>
      <c r="H1229" s="123"/>
      <c r="I1229" s="59"/>
      <c r="K1229" s="123"/>
      <c r="L1229" s="59"/>
      <c r="N1229" s="123"/>
      <c r="O1229" s="59"/>
    </row>
    <row r="1230" spans="5:15" x14ac:dyDescent="0.35">
      <c r="E1230" s="123"/>
      <c r="F1230" s="59"/>
      <c r="H1230" s="123"/>
      <c r="I1230" s="59"/>
      <c r="K1230" s="123"/>
      <c r="L1230" s="59"/>
      <c r="N1230" s="123"/>
      <c r="O1230" s="59"/>
    </row>
    <row r="1231" spans="5:15" x14ac:dyDescent="0.35">
      <c r="E1231" s="123"/>
      <c r="F1231" s="59"/>
      <c r="H1231" s="123"/>
      <c r="I1231" s="59"/>
      <c r="K1231" s="123"/>
      <c r="L1231" s="59"/>
      <c r="N1231" s="123"/>
      <c r="O1231" s="59"/>
    </row>
    <row r="1232" spans="5:15" x14ac:dyDescent="0.35">
      <c r="E1232" s="123"/>
      <c r="F1232" s="59"/>
      <c r="H1232" s="123"/>
      <c r="I1232" s="59"/>
      <c r="K1232" s="123"/>
      <c r="L1232" s="59"/>
      <c r="N1232" s="123"/>
      <c r="O1232" s="59"/>
    </row>
    <row r="1233" spans="5:15" x14ac:dyDescent="0.35">
      <c r="E1233" s="123"/>
      <c r="F1233" s="59"/>
      <c r="H1233" s="123"/>
      <c r="I1233" s="59"/>
      <c r="K1233" s="123"/>
      <c r="L1233" s="59"/>
      <c r="N1233" s="123"/>
      <c r="O1233" s="59"/>
    </row>
    <row r="1234" spans="5:15" x14ac:dyDescent="0.35">
      <c r="E1234" s="123"/>
      <c r="F1234" s="59"/>
      <c r="H1234" s="123"/>
      <c r="I1234" s="59"/>
      <c r="K1234" s="123"/>
      <c r="L1234" s="59"/>
      <c r="N1234" s="123"/>
      <c r="O1234" s="59"/>
    </row>
    <row r="1235" spans="5:15" x14ac:dyDescent="0.35">
      <c r="E1235" s="123"/>
      <c r="F1235" s="59"/>
      <c r="H1235" s="123"/>
      <c r="I1235" s="59"/>
      <c r="K1235" s="123"/>
      <c r="L1235" s="59"/>
      <c r="N1235" s="123"/>
      <c r="O1235" s="59"/>
    </row>
    <row r="1236" spans="5:15" x14ac:dyDescent="0.35">
      <c r="E1236" s="123"/>
      <c r="F1236" s="59"/>
      <c r="H1236" s="123"/>
      <c r="I1236" s="59"/>
      <c r="K1236" s="123"/>
      <c r="L1236" s="59"/>
      <c r="N1236" s="123"/>
      <c r="O1236" s="59"/>
    </row>
    <row r="1237" spans="5:15" x14ac:dyDescent="0.35">
      <c r="E1237" s="123"/>
      <c r="F1237" s="59"/>
      <c r="H1237" s="123"/>
      <c r="I1237" s="59"/>
      <c r="K1237" s="123"/>
      <c r="L1237" s="59"/>
      <c r="N1237" s="123"/>
      <c r="O1237" s="59"/>
    </row>
    <row r="1238" spans="5:15" x14ac:dyDescent="0.35">
      <c r="E1238" s="123"/>
      <c r="F1238" s="59"/>
      <c r="H1238" s="123"/>
      <c r="I1238" s="59"/>
      <c r="K1238" s="123"/>
      <c r="L1238" s="59"/>
      <c r="N1238" s="123"/>
      <c r="O1238" s="59"/>
    </row>
    <row r="1239" spans="5:15" x14ac:dyDescent="0.35">
      <c r="E1239" s="123"/>
      <c r="F1239" s="59"/>
      <c r="H1239" s="123"/>
      <c r="I1239" s="59"/>
      <c r="K1239" s="123"/>
      <c r="L1239" s="59"/>
      <c r="N1239" s="123"/>
      <c r="O1239" s="59"/>
    </row>
    <row r="1240" spans="5:15" x14ac:dyDescent="0.35">
      <c r="E1240" s="123"/>
      <c r="F1240" s="59"/>
      <c r="H1240" s="123"/>
      <c r="I1240" s="59"/>
      <c r="K1240" s="123"/>
      <c r="L1240" s="59"/>
      <c r="N1240" s="123"/>
      <c r="O1240" s="59"/>
    </row>
    <row r="1241" spans="5:15" x14ac:dyDescent="0.35">
      <c r="E1241" s="123"/>
      <c r="F1241" s="59"/>
      <c r="H1241" s="123"/>
      <c r="I1241" s="59"/>
      <c r="K1241" s="123"/>
      <c r="L1241" s="59"/>
      <c r="N1241" s="123"/>
      <c r="O1241" s="59"/>
    </row>
    <row r="1242" spans="5:15" x14ac:dyDescent="0.35">
      <c r="E1242" s="123"/>
      <c r="F1242" s="59"/>
      <c r="H1242" s="123"/>
      <c r="I1242" s="59"/>
      <c r="K1242" s="123"/>
      <c r="L1242" s="59"/>
      <c r="N1242" s="123"/>
      <c r="O1242" s="59"/>
    </row>
    <row r="1243" spans="5:15" x14ac:dyDescent="0.35">
      <c r="E1243" s="123"/>
      <c r="F1243" s="59"/>
      <c r="H1243" s="123"/>
      <c r="I1243" s="59"/>
      <c r="K1243" s="123"/>
      <c r="L1243" s="59"/>
      <c r="N1243" s="123"/>
      <c r="O1243" s="59"/>
    </row>
    <row r="1244" spans="5:15" x14ac:dyDescent="0.35">
      <c r="E1244" s="123"/>
      <c r="F1244" s="59"/>
      <c r="H1244" s="123"/>
      <c r="I1244" s="59"/>
      <c r="K1244" s="123"/>
      <c r="L1244" s="59"/>
      <c r="N1244" s="123"/>
      <c r="O1244" s="59"/>
    </row>
    <row r="1245" spans="5:15" x14ac:dyDescent="0.35">
      <c r="E1245" s="123"/>
      <c r="F1245" s="59"/>
      <c r="H1245" s="123"/>
      <c r="I1245" s="59"/>
      <c r="K1245" s="123"/>
      <c r="L1245" s="59"/>
      <c r="N1245" s="123"/>
      <c r="O1245" s="59"/>
    </row>
    <row r="1246" spans="5:15" x14ac:dyDescent="0.35">
      <c r="E1246" s="123"/>
      <c r="F1246" s="59"/>
      <c r="H1246" s="123"/>
      <c r="I1246" s="59"/>
      <c r="K1246" s="123"/>
      <c r="L1246" s="59"/>
      <c r="N1246" s="123"/>
      <c r="O1246" s="59"/>
    </row>
    <row r="1247" spans="5:15" x14ac:dyDescent="0.35">
      <c r="E1247" s="123"/>
      <c r="F1247" s="59"/>
      <c r="H1247" s="123"/>
      <c r="I1247" s="59"/>
      <c r="K1247" s="123"/>
      <c r="L1247" s="59"/>
      <c r="N1247" s="123"/>
      <c r="O1247" s="59"/>
    </row>
    <row r="1248" spans="5:15" x14ac:dyDescent="0.35">
      <c r="E1248" s="123"/>
      <c r="F1248" s="59"/>
      <c r="H1248" s="123"/>
      <c r="I1248" s="59"/>
      <c r="K1248" s="123"/>
      <c r="L1248" s="59"/>
      <c r="N1248" s="123"/>
      <c r="O1248" s="59"/>
    </row>
    <row r="1249" spans="5:15" x14ac:dyDescent="0.35">
      <c r="E1249" s="123"/>
      <c r="F1249" s="59"/>
      <c r="H1249" s="123"/>
      <c r="I1249" s="59"/>
      <c r="K1249" s="123"/>
      <c r="L1249" s="59"/>
      <c r="N1249" s="123"/>
      <c r="O1249" s="59"/>
    </row>
    <row r="1250" spans="5:15" x14ac:dyDescent="0.35">
      <c r="E1250" s="123"/>
      <c r="F1250" s="59"/>
      <c r="H1250" s="123"/>
      <c r="I1250" s="59"/>
      <c r="K1250" s="123"/>
      <c r="L1250" s="59"/>
      <c r="N1250" s="123"/>
      <c r="O1250" s="59"/>
    </row>
    <row r="1251" spans="5:15" x14ac:dyDescent="0.35">
      <c r="E1251" s="123"/>
      <c r="F1251" s="59"/>
      <c r="H1251" s="123"/>
      <c r="I1251" s="59"/>
      <c r="K1251" s="123"/>
      <c r="L1251" s="59"/>
      <c r="N1251" s="123"/>
      <c r="O1251" s="59"/>
    </row>
    <row r="1252" spans="5:15" x14ac:dyDescent="0.35">
      <c r="E1252" s="123"/>
      <c r="F1252" s="59"/>
      <c r="H1252" s="123"/>
      <c r="I1252" s="59"/>
      <c r="K1252" s="123"/>
      <c r="L1252" s="59"/>
      <c r="N1252" s="123"/>
      <c r="O1252" s="59"/>
    </row>
    <row r="1253" spans="5:15" x14ac:dyDescent="0.35">
      <c r="E1253" s="123"/>
      <c r="F1253" s="59"/>
      <c r="H1253" s="123"/>
      <c r="I1253" s="59"/>
      <c r="K1253" s="123"/>
      <c r="L1253" s="59"/>
      <c r="N1253" s="123"/>
      <c r="O1253" s="59"/>
    </row>
    <row r="1254" spans="5:15" x14ac:dyDescent="0.35">
      <c r="E1254" s="123"/>
      <c r="F1254" s="59"/>
      <c r="H1254" s="123"/>
      <c r="I1254" s="59"/>
      <c r="K1254" s="123"/>
      <c r="L1254" s="59"/>
      <c r="N1254" s="123"/>
      <c r="O1254" s="59"/>
    </row>
    <row r="1255" spans="5:15" x14ac:dyDescent="0.35">
      <c r="E1255" s="123"/>
      <c r="F1255" s="59"/>
      <c r="H1255" s="123"/>
      <c r="I1255" s="59"/>
      <c r="K1255" s="123"/>
      <c r="L1255" s="59"/>
      <c r="N1255" s="123"/>
      <c r="O1255" s="59"/>
    </row>
    <row r="1256" spans="5:15" x14ac:dyDescent="0.35">
      <c r="E1256" s="123"/>
      <c r="F1256" s="59"/>
      <c r="H1256" s="123"/>
      <c r="I1256" s="59"/>
      <c r="K1256" s="123"/>
      <c r="L1256" s="59"/>
      <c r="N1256" s="123"/>
      <c r="O1256" s="59"/>
    </row>
    <row r="1257" spans="5:15" x14ac:dyDescent="0.35">
      <c r="E1257" s="123"/>
      <c r="F1257" s="59"/>
      <c r="H1257" s="123"/>
      <c r="I1257" s="59"/>
      <c r="K1257" s="123"/>
      <c r="L1257" s="59"/>
      <c r="N1257" s="123"/>
      <c r="O1257" s="59"/>
    </row>
    <row r="1258" spans="5:15" x14ac:dyDescent="0.35">
      <c r="E1258" s="123"/>
      <c r="F1258" s="59"/>
      <c r="H1258" s="123"/>
      <c r="I1258" s="59"/>
      <c r="K1258" s="123"/>
      <c r="L1258" s="59"/>
      <c r="N1258" s="123"/>
      <c r="O1258" s="59"/>
    </row>
    <row r="1259" spans="5:15" x14ac:dyDescent="0.35">
      <c r="E1259" s="123"/>
      <c r="F1259" s="59"/>
      <c r="H1259" s="123"/>
      <c r="I1259" s="59"/>
      <c r="K1259" s="123"/>
      <c r="L1259" s="59"/>
      <c r="N1259" s="123"/>
      <c r="O1259" s="59"/>
    </row>
    <row r="1260" spans="5:15" x14ac:dyDescent="0.35">
      <c r="E1260" s="123"/>
      <c r="F1260" s="59"/>
      <c r="H1260" s="123"/>
      <c r="I1260" s="59"/>
      <c r="K1260" s="123"/>
      <c r="L1260" s="59"/>
      <c r="N1260" s="123"/>
      <c r="O1260" s="59"/>
    </row>
    <row r="1261" spans="5:15" x14ac:dyDescent="0.35">
      <c r="E1261" s="123"/>
      <c r="F1261" s="59"/>
      <c r="H1261" s="123"/>
      <c r="I1261" s="59"/>
      <c r="K1261" s="123"/>
      <c r="L1261" s="59"/>
      <c r="N1261" s="123"/>
      <c r="O1261" s="59"/>
    </row>
    <row r="1262" spans="5:15" x14ac:dyDescent="0.35">
      <c r="E1262" s="123"/>
      <c r="F1262" s="59"/>
      <c r="H1262" s="123"/>
      <c r="I1262" s="59"/>
      <c r="K1262" s="123"/>
      <c r="L1262" s="59"/>
      <c r="N1262" s="123"/>
      <c r="O1262" s="59"/>
    </row>
    <row r="1263" spans="5:15" x14ac:dyDescent="0.35">
      <c r="E1263" s="123"/>
      <c r="F1263" s="59"/>
      <c r="H1263" s="123"/>
      <c r="I1263" s="59"/>
      <c r="K1263" s="123"/>
      <c r="L1263" s="59"/>
      <c r="N1263" s="123"/>
      <c r="O1263" s="59"/>
    </row>
    <row r="1264" spans="5:15" x14ac:dyDescent="0.35">
      <c r="E1264" s="123"/>
      <c r="F1264" s="59"/>
      <c r="H1264" s="123"/>
      <c r="I1264" s="59"/>
      <c r="K1264" s="123"/>
      <c r="L1264" s="59"/>
      <c r="N1264" s="123"/>
      <c r="O1264" s="59"/>
    </row>
    <row r="1265" spans="5:15" x14ac:dyDescent="0.35">
      <c r="E1265" s="123"/>
      <c r="F1265" s="59"/>
      <c r="H1265" s="123"/>
      <c r="I1265" s="59"/>
      <c r="K1265" s="123"/>
      <c r="L1265" s="59"/>
      <c r="N1265" s="123"/>
      <c r="O1265" s="59"/>
    </row>
    <row r="1266" spans="5:15" x14ac:dyDescent="0.35">
      <c r="E1266" s="123"/>
      <c r="F1266" s="59"/>
      <c r="H1266" s="123"/>
      <c r="I1266" s="59"/>
      <c r="K1266" s="123"/>
      <c r="L1266" s="59"/>
      <c r="N1266" s="123"/>
      <c r="O1266" s="59"/>
    </row>
    <row r="1267" spans="5:15" x14ac:dyDescent="0.35">
      <c r="E1267" s="123"/>
      <c r="F1267" s="59"/>
      <c r="H1267" s="123"/>
      <c r="I1267" s="59"/>
      <c r="K1267" s="123"/>
      <c r="L1267" s="59"/>
      <c r="N1267" s="123"/>
      <c r="O1267" s="59"/>
    </row>
    <row r="1268" spans="5:15" x14ac:dyDescent="0.35">
      <c r="E1268" s="123"/>
      <c r="F1268" s="59"/>
      <c r="H1268" s="123"/>
      <c r="I1268" s="59"/>
      <c r="K1268" s="123"/>
      <c r="L1268" s="59"/>
      <c r="N1268" s="123"/>
      <c r="O1268" s="59"/>
    </row>
    <row r="1269" spans="5:15" x14ac:dyDescent="0.35">
      <c r="E1269" s="123"/>
      <c r="F1269" s="59"/>
      <c r="H1269" s="123"/>
      <c r="I1269" s="59"/>
      <c r="K1269" s="123"/>
      <c r="L1269" s="59"/>
      <c r="N1269" s="123"/>
      <c r="O1269" s="59"/>
    </row>
    <row r="1270" spans="5:15" x14ac:dyDescent="0.35">
      <c r="E1270" s="123"/>
      <c r="F1270" s="59"/>
      <c r="H1270" s="123"/>
      <c r="I1270" s="59"/>
      <c r="K1270" s="123"/>
      <c r="L1270" s="59"/>
      <c r="N1270" s="123"/>
      <c r="O1270" s="59"/>
    </row>
    <row r="1271" spans="5:15" x14ac:dyDescent="0.35">
      <c r="E1271" s="123"/>
      <c r="F1271" s="59"/>
      <c r="H1271" s="123"/>
      <c r="I1271" s="59"/>
      <c r="K1271" s="123"/>
      <c r="L1271" s="59"/>
      <c r="N1271" s="123"/>
      <c r="O1271" s="59"/>
    </row>
    <row r="1272" spans="5:15" x14ac:dyDescent="0.35">
      <c r="E1272" s="123"/>
      <c r="F1272" s="59"/>
      <c r="H1272" s="123"/>
      <c r="I1272" s="59"/>
      <c r="K1272" s="123"/>
      <c r="L1272" s="59"/>
      <c r="N1272" s="123"/>
      <c r="O1272" s="59"/>
    </row>
    <row r="1273" spans="5:15" x14ac:dyDescent="0.35">
      <c r="E1273" s="123"/>
      <c r="F1273" s="59"/>
      <c r="H1273" s="123"/>
      <c r="I1273" s="59"/>
      <c r="K1273" s="123"/>
      <c r="L1273" s="59"/>
      <c r="N1273" s="123"/>
      <c r="O1273" s="59"/>
    </row>
    <row r="1274" spans="5:15" x14ac:dyDescent="0.35">
      <c r="E1274" s="123"/>
      <c r="F1274" s="59"/>
      <c r="H1274" s="123"/>
      <c r="I1274" s="59"/>
      <c r="K1274" s="123"/>
      <c r="L1274" s="59"/>
      <c r="N1274" s="123"/>
      <c r="O1274" s="59"/>
    </row>
    <row r="1275" spans="5:15" x14ac:dyDescent="0.35">
      <c r="E1275" s="123"/>
      <c r="F1275" s="59"/>
      <c r="H1275" s="123"/>
      <c r="I1275" s="59"/>
      <c r="K1275" s="123"/>
      <c r="L1275" s="59"/>
      <c r="N1275" s="123"/>
      <c r="O1275" s="59"/>
    </row>
    <row r="1276" spans="5:15" x14ac:dyDescent="0.35">
      <c r="E1276" s="123"/>
      <c r="F1276" s="59"/>
      <c r="H1276" s="123"/>
      <c r="I1276" s="59"/>
      <c r="K1276" s="123"/>
      <c r="L1276" s="59"/>
      <c r="N1276" s="123"/>
      <c r="O1276" s="59"/>
    </row>
    <row r="1277" spans="5:15" x14ac:dyDescent="0.35">
      <c r="E1277" s="123"/>
      <c r="F1277" s="59"/>
      <c r="H1277" s="123"/>
      <c r="I1277" s="59"/>
      <c r="K1277" s="123"/>
      <c r="L1277" s="59"/>
      <c r="N1277" s="123"/>
      <c r="O1277" s="59"/>
    </row>
    <row r="1278" spans="5:15" x14ac:dyDescent="0.35">
      <c r="E1278" s="123"/>
      <c r="F1278" s="59"/>
      <c r="H1278" s="123"/>
      <c r="I1278" s="59"/>
      <c r="K1278" s="123"/>
      <c r="L1278" s="59"/>
      <c r="N1278" s="123"/>
      <c r="O1278" s="59"/>
    </row>
    <row r="1279" spans="5:15" x14ac:dyDescent="0.35">
      <c r="E1279" s="123"/>
      <c r="F1279" s="59"/>
      <c r="H1279" s="123"/>
      <c r="I1279" s="59"/>
      <c r="K1279" s="123"/>
      <c r="L1279" s="59"/>
      <c r="N1279" s="123"/>
      <c r="O1279" s="59"/>
    </row>
    <row r="1280" spans="5:15" x14ac:dyDescent="0.35">
      <c r="E1280" s="123"/>
      <c r="F1280" s="59"/>
      <c r="H1280" s="123"/>
      <c r="I1280" s="59"/>
      <c r="K1280" s="123"/>
      <c r="L1280" s="59"/>
      <c r="N1280" s="123"/>
      <c r="O1280" s="59"/>
    </row>
    <row r="1281" spans="5:15" x14ac:dyDescent="0.35">
      <c r="E1281" s="123"/>
      <c r="F1281" s="59"/>
      <c r="H1281" s="123"/>
      <c r="I1281" s="59"/>
      <c r="K1281" s="123"/>
      <c r="L1281" s="59"/>
      <c r="N1281" s="123"/>
      <c r="O1281" s="59"/>
    </row>
    <row r="1282" spans="5:15" x14ac:dyDescent="0.35">
      <c r="E1282" s="123"/>
      <c r="F1282" s="59"/>
      <c r="H1282" s="123"/>
      <c r="I1282" s="59"/>
      <c r="K1282" s="123"/>
      <c r="L1282" s="59"/>
      <c r="N1282" s="123"/>
      <c r="O1282" s="59"/>
    </row>
    <row r="1283" spans="5:15" x14ac:dyDescent="0.35">
      <c r="E1283" s="123"/>
      <c r="F1283" s="59"/>
      <c r="H1283" s="123"/>
      <c r="I1283" s="59"/>
      <c r="K1283" s="123"/>
      <c r="L1283" s="59"/>
      <c r="N1283" s="123"/>
      <c r="O1283" s="59"/>
    </row>
    <row r="1284" spans="5:15" x14ac:dyDescent="0.35">
      <c r="E1284" s="123"/>
      <c r="F1284" s="59"/>
      <c r="H1284" s="123"/>
      <c r="I1284" s="59"/>
      <c r="K1284" s="123"/>
      <c r="L1284" s="59"/>
      <c r="N1284" s="123"/>
      <c r="O1284" s="59"/>
    </row>
    <row r="1285" spans="5:15" x14ac:dyDescent="0.35">
      <c r="E1285" s="123"/>
      <c r="F1285" s="59"/>
      <c r="H1285" s="123"/>
      <c r="I1285" s="59"/>
      <c r="K1285" s="123"/>
      <c r="L1285" s="59"/>
      <c r="N1285" s="123"/>
      <c r="O1285" s="59"/>
    </row>
    <row r="1286" spans="5:15" x14ac:dyDescent="0.35">
      <c r="E1286" s="123"/>
      <c r="F1286" s="59"/>
      <c r="H1286" s="123"/>
      <c r="I1286" s="59"/>
      <c r="K1286" s="123"/>
      <c r="L1286" s="59"/>
      <c r="N1286" s="123"/>
      <c r="O1286" s="59"/>
    </row>
    <row r="1287" spans="5:15" x14ac:dyDescent="0.35">
      <c r="E1287" s="123"/>
      <c r="F1287" s="59"/>
      <c r="H1287" s="123"/>
      <c r="I1287" s="59"/>
      <c r="K1287" s="123"/>
      <c r="L1287" s="59"/>
      <c r="N1287" s="123"/>
      <c r="O1287" s="59"/>
    </row>
    <row r="1288" spans="5:15" x14ac:dyDescent="0.35">
      <c r="E1288" s="123"/>
      <c r="F1288" s="59"/>
      <c r="H1288" s="123"/>
      <c r="I1288" s="59"/>
      <c r="K1288" s="123"/>
      <c r="L1288" s="59"/>
      <c r="N1288" s="123"/>
      <c r="O1288" s="59"/>
    </row>
    <row r="1289" spans="5:15" x14ac:dyDescent="0.35">
      <c r="E1289" s="123"/>
      <c r="F1289" s="59"/>
      <c r="H1289" s="123"/>
      <c r="I1289" s="59"/>
      <c r="K1289" s="123"/>
      <c r="L1289" s="59"/>
      <c r="N1289" s="123"/>
      <c r="O1289" s="59"/>
    </row>
    <row r="1290" spans="5:15" x14ac:dyDescent="0.35">
      <c r="E1290" s="123"/>
      <c r="F1290" s="59"/>
      <c r="H1290" s="123"/>
      <c r="I1290" s="59"/>
      <c r="K1290" s="123"/>
      <c r="L1290" s="59"/>
      <c r="N1290" s="123"/>
      <c r="O1290" s="59"/>
    </row>
    <row r="1291" spans="5:15" x14ac:dyDescent="0.35">
      <c r="E1291" s="123"/>
      <c r="F1291" s="59"/>
      <c r="H1291" s="123"/>
      <c r="I1291" s="59"/>
      <c r="K1291" s="123"/>
      <c r="L1291" s="59"/>
      <c r="N1291" s="123"/>
      <c r="O1291" s="59"/>
    </row>
    <row r="1292" spans="5:15" x14ac:dyDescent="0.35">
      <c r="E1292" s="123"/>
      <c r="F1292" s="59"/>
      <c r="H1292" s="123"/>
      <c r="I1292" s="59"/>
      <c r="K1292" s="123"/>
      <c r="L1292" s="59"/>
      <c r="N1292" s="123"/>
      <c r="O1292" s="59"/>
    </row>
    <row r="1293" spans="5:15" x14ac:dyDescent="0.35">
      <c r="E1293" s="123"/>
      <c r="F1293" s="59"/>
      <c r="H1293" s="123"/>
      <c r="I1293" s="59"/>
      <c r="K1293" s="123"/>
      <c r="L1293" s="59"/>
      <c r="N1293" s="123"/>
      <c r="O1293" s="59"/>
    </row>
    <row r="1294" spans="5:15" x14ac:dyDescent="0.35">
      <c r="E1294" s="123"/>
      <c r="F1294" s="59"/>
      <c r="H1294" s="123"/>
      <c r="I1294" s="59"/>
      <c r="K1294" s="123"/>
      <c r="L1294" s="59"/>
      <c r="N1294" s="123"/>
      <c r="O1294" s="59"/>
    </row>
    <row r="1295" spans="5:15" x14ac:dyDescent="0.35">
      <c r="E1295" s="123"/>
      <c r="F1295" s="59"/>
      <c r="H1295" s="123"/>
      <c r="I1295" s="59"/>
      <c r="K1295" s="123"/>
      <c r="L1295" s="59"/>
      <c r="N1295" s="123"/>
      <c r="O1295" s="59"/>
    </row>
    <row r="1296" spans="5:15" x14ac:dyDescent="0.35">
      <c r="E1296" s="123"/>
      <c r="F1296" s="59"/>
      <c r="H1296" s="123"/>
      <c r="I1296" s="59"/>
      <c r="K1296" s="123"/>
      <c r="L1296" s="59"/>
      <c r="N1296" s="123"/>
      <c r="O1296" s="59"/>
    </row>
    <row r="1297" spans="5:15" x14ac:dyDescent="0.35">
      <c r="E1297" s="123"/>
      <c r="F1297" s="59"/>
      <c r="H1297" s="123"/>
      <c r="I1297" s="59"/>
      <c r="K1297" s="123"/>
      <c r="L1297" s="59"/>
      <c r="N1297" s="123"/>
      <c r="O1297" s="59"/>
    </row>
    <row r="1298" spans="5:15" x14ac:dyDescent="0.35">
      <c r="E1298" s="123"/>
      <c r="F1298" s="59"/>
      <c r="H1298" s="123"/>
      <c r="I1298" s="59"/>
      <c r="K1298" s="123"/>
      <c r="L1298" s="59"/>
      <c r="N1298" s="123"/>
      <c r="O1298" s="59"/>
    </row>
    <row r="1299" spans="5:15" x14ac:dyDescent="0.35">
      <c r="E1299" s="123"/>
      <c r="F1299" s="59"/>
      <c r="H1299" s="123"/>
      <c r="I1299" s="59"/>
      <c r="K1299" s="123"/>
      <c r="L1299" s="59"/>
      <c r="N1299" s="123"/>
      <c r="O1299" s="59"/>
    </row>
    <row r="1300" spans="5:15" x14ac:dyDescent="0.35">
      <c r="E1300" s="123"/>
      <c r="F1300" s="59"/>
      <c r="H1300" s="123"/>
      <c r="I1300" s="59"/>
      <c r="K1300" s="123"/>
      <c r="L1300" s="59"/>
      <c r="N1300" s="123"/>
      <c r="O1300" s="59"/>
    </row>
    <row r="1301" spans="5:15" x14ac:dyDescent="0.35">
      <c r="E1301" s="123"/>
      <c r="F1301" s="59"/>
      <c r="H1301" s="123"/>
      <c r="I1301" s="59"/>
      <c r="K1301" s="123"/>
      <c r="L1301" s="59"/>
      <c r="N1301" s="123"/>
      <c r="O1301" s="59"/>
    </row>
    <row r="1302" spans="5:15" x14ac:dyDescent="0.35">
      <c r="E1302" s="123"/>
      <c r="F1302" s="59"/>
      <c r="H1302" s="123"/>
      <c r="I1302" s="59"/>
      <c r="K1302" s="123"/>
      <c r="L1302" s="59"/>
      <c r="N1302" s="123"/>
      <c r="O1302" s="59"/>
    </row>
    <row r="1303" spans="5:15" x14ac:dyDescent="0.35">
      <c r="E1303" s="123"/>
      <c r="F1303" s="59"/>
      <c r="H1303" s="123"/>
      <c r="I1303" s="59"/>
      <c r="K1303" s="123"/>
      <c r="L1303" s="59"/>
      <c r="N1303" s="123"/>
      <c r="O1303" s="59"/>
    </row>
    <row r="1304" spans="5:15" x14ac:dyDescent="0.35">
      <c r="E1304" s="123"/>
      <c r="F1304" s="59"/>
      <c r="H1304" s="123"/>
      <c r="I1304" s="59"/>
      <c r="K1304" s="123"/>
      <c r="L1304" s="59"/>
      <c r="N1304" s="123"/>
      <c r="O1304" s="59"/>
    </row>
    <row r="1305" spans="5:15" x14ac:dyDescent="0.35">
      <c r="E1305" s="123"/>
      <c r="F1305" s="59"/>
      <c r="H1305" s="123"/>
      <c r="I1305" s="59"/>
      <c r="K1305" s="123"/>
      <c r="L1305" s="59"/>
      <c r="N1305" s="123"/>
      <c r="O1305" s="59"/>
    </row>
    <row r="1306" spans="5:15" x14ac:dyDescent="0.35">
      <c r="E1306" s="123"/>
      <c r="F1306" s="59"/>
      <c r="H1306" s="123"/>
      <c r="I1306" s="59"/>
      <c r="K1306" s="123"/>
      <c r="L1306" s="59"/>
      <c r="N1306" s="123"/>
      <c r="O1306" s="59"/>
    </row>
    <row r="1307" spans="5:15" x14ac:dyDescent="0.35">
      <c r="E1307" s="123"/>
      <c r="F1307" s="59"/>
      <c r="H1307" s="123"/>
      <c r="I1307" s="59"/>
      <c r="K1307" s="123"/>
      <c r="L1307" s="59"/>
      <c r="N1307" s="123"/>
      <c r="O1307" s="59"/>
    </row>
    <row r="1308" spans="5:15" x14ac:dyDescent="0.35">
      <c r="E1308" s="123"/>
      <c r="F1308" s="59"/>
      <c r="H1308" s="123"/>
      <c r="I1308" s="59"/>
      <c r="K1308" s="123"/>
      <c r="L1308" s="59"/>
      <c r="N1308" s="123"/>
      <c r="O1308" s="59"/>
    </row>
    <row r="1309" spans="5:15" x14ac:dyDescent="0.35">
      <c r="E1309" s="123"/>
      <c r="F1309" s="59"/>
      <c r="H1309" s="123"/>
      <c r="I1309" s="59"/>
      <c r="K1309" s="123"/>
      <c r="L1309" s="59"/>
      <c r="N1309" s="123"/>
      <c r="O1309" s="59"/>
    </row>
    <row r="1310" spans="5:15" x14ac:dyDescent="0.35">
      <c r="E1310" s="123"/>
      <c r="F1310" s="59"/>
      <c r="H1310" s="123"/>
      <c r="I1310" s="59"/>
      <c r="K1310" s="123"/>
      <c r="L1310" s="59"/>
      <c r="N1310" s="123"/>
      <c r="O1310" s="59"/>
    </row>
    <row r="1311" spans="5:15" x14ac:dyDescent="0.35">
      <c r="E1311" s="123"/>
      <c r="F1311" s="59"/>
      <c r="H1311" s="123"/>
      <c r="I1311" s="59"/>
      <c r="K1311" s="123"/>
      <c r="L1311" s="59"/>
      <c r="N1311" s="123"/>
      <c r="O1311" s="59"/>
    </row>
    <row r="1312" spans="5:15" x14ac:dyDescent="0.35">
      <c r="E1312" s="123"/>
      <c r="F1312" s="59"/>
      <c r="H1312" s="123"/>
      <c r="I1312" s="59"/>
      <c r="K1312" s="123"/>
      <c r="L1312" s="59"/>
      <c r="N1312" s="123"/>
      <c r="O1312" s="59"/>
    </row>
    <row r="1313" spans="5:15" x14ac:dyDescent="0.35">
      <c r="E1313" s="123"/>
      <c r="F1313" s="59"/>
      <c r="H1313" s="123"/>
      <c r="I1313" s="59"/>
      <c r="K1313" s="123"/>
      <c r="L1313" s="59"/>
      <c r="N1313" s="123"/>
      <c r="O1313" s="59"/>
    </row>
    <row r="1314" spans="5:15" x14ac:dyDescent="0.35">
      <c r="E1314" s="123"/>
      <c r="F1314" s="59"/>
      <c r="H1314" s="123"/>
      <c r="I1314" s="59"/>
      <c r="K1314" s="123"/>
      <c r="L1314" s="59"/>
      <c r="N1314" s="123"/>
      <c r="O1314" s="59"/>
    </row>
    <row r="1315" spans="5:15" x14ac:dyDescent="0.35">
      <c r="E1315" s="123"/>
      <c r="F1315" s="59"/>
      <c r="H1315" s="123"/>
      <c r="I1315" s="59"/>
      <c r="K1315" s="123"/>
      <c r="L1315" s="59"/>
      <c r="N1315" s="123"/>
      <c r="O1315" s="59"/>
    </row>
    <row r="1316" spans="5:15" x14ac:dyDescent="0.35">
      <c r="E1316" s="123"/>
      <c r="F1316" s="59"/>
      <c r="H1316" s="123"/>
      <c r="I1316" s="59"/>
      <c r="K1316" s="123"/>
      <c r="L1316" s="59"/>
      <c r="N1316" s="123"/>
      <c r="O1316" s="59"/>
    </row>
    <row r="1317" spans="5:15" x14ac:dyDescent="0.35">
      <c r="E1317" s="123"/>
      <c r="F1317" s="59"/>
      <c r="H1317" s="123"/>
      <c r="I1317" s="59"/>
      <c r="K1317" s="123"/>
      <c r="L1317" s="59"/>
      <c r="N1317" s="123"/>
      <c r="O1317" s="59"/>
    </row>
    <row r="1318" spans="5:15" x14ac:dyDescent="0.35">
      <c r="E1318" s="123"/>
      <c r="F1318" s="59"/>
      <c r="H1318" s="123"/>
      <c r="I1318" s="59"/>
      <c r="K1318" s="123"/>
      <c r="L1318" s="59"/>
      <c r="N1318" s="123"/>
      <c r="O1318" s="59"/>
    </row>
    <row r="1319" spans="5:15" x14ac:dyDescent="0.35">
      <c r="E1319" s="123"/>
      <c r="F1319" s="59"/>
      <c r="H1319" s="123"/>
      <c r="I1319" s="59"/>
      <c r="K1319" s="123"/>
      <c r="L1319" s="59"/>
      <c r="N1319" s="123"/>
      <c r="O1319" s="59"/>
    </row>
    <row r="1320" spans="5:15" x14ac:dyDescent="0.35">
      <c r="E1320" s="123"/>
      <c r="F1320" s="59"/>
      <c r="H1320" s="123"/>
      <c r="I1320" s="59"/>
      <c r="K1320" s="123"/>
      <c r="L1320" s="59"/>
      <c r="N1320" s="123"/>
      <c r="O1320" s="59"/>
    </row>
    <row r="1321" spans="5:15" x14ac:dyDescent="0.35">
      <c r="E1321" s="123"/>
      <c r="F1321" s="59"/>
      <c r="H1321" s="123"/>
      <c r="I1321" s="59"/>
      <c r="K1321" s="123"/>
      <c r="L1321" s="59"/>
      <c r="N1321" s="123"/>
      <c r="O1321" s="59"/>
    </row>
    <row r="1322" spans="5:15" x14ac:dyDescent="0.35">
      <c r="E1322" s="123"/>
      <c r="F1322" s="59"/>
      <c r="H1322" s="123"/>
      <c r="I1322" s="59"/>
      <c r="K1322" s="123"/>
      <c r="L1322" s="59"/>
      <c r="N1322" s="123"/>
      <c r="O1322" s="59"/>
    </row>
    <row r="1323" spans="5:15" x14ac:dyDescent="0.35">
      <c r="E1323" s="123"/>
      <c r="F1323" s="59"/>
      <c r="H1323" s="123"/>
      <c r="I1323" s="59"/>
      <c r="K1323" s="123"/>
      <c r="L1323" s="59"/>
      <c r="N1323" s="123"/>
      <c r="O1323" s="59"/>
    </row>
    <row r="1324" spans="5:15" x14ac:dyDescent="0.35">
      <c r="E1324" s="123"/>
      <c r="F1324" s="59"/>
      <c r="H1324" s="123"/>
      <c r="I1324" s="59"/>
      <c r="K1324" s="123"/>
      <c r="L1324" s="59"/>
      <c r="N1324" s="123"/>
      <c r="O1324" s="59"/>
    </row>
    <row r="1325" spans="5:15" x14ac:dyDescent="0.35">
      <c r="E1325" s="123"/>
      <c r="F1325" s="59"/>
      <c r="H1325" s="123"/>
      <c r="I1325" s="59"/>
      <c r="K1325" s="123"/>
      <c r="L1325" s="59"/>
      <c r="N1325" s="123"/>
      <c r="O1325" s="59"/>
    </row>
    <row r="1326" spans="5:15" x14ac:dyDescent="0.35">
      <c r="E1326" s="123"/>
      <c r="F1326" s="59"/>
      <c r="H1326" s="123"/>
      <c r="I1326" s="59"/>
      <c r="K1326" s="123"/>
      <c r="L1326" s="59"/>
      <c r="N1326" s="123"/>
      <c r="O1326" s="59"/>
    </row>
    <row r="1327" spans="5:15" x14ac:dyDescent="0.35">
      <c r="E1327" s="123"/>
      <c r="F1327" s="59"/>
      <c r="H1327" s="123"/>
      <c r="I1327" s="59"/>
      <c r="K1327" s="123"/>
      <c r="L1327" s="59"/>
      <c r="N1327" s="123"/>
      <c r="O1327" s="59"/>
    </row>
    <row r="1328" spans="5:15" x14ac:dyDescent="0.35">
      <c r="E1328" s="123"/>
      <c r="F1328" s="59"/>
      <c r="H1328" s="123"/>
      <c r="I1328" s="59"/>
      <c r="K1328" s="123"/>
      <c r="L1328" s="59"/>
      <c r="N1328" s="123"/>
      <c r="O1328" s="59"/>
    </row>
    <row r="1329" spans="5:15" x14ac:dyDescent="0.35">
      <c r="E1329" s="123"/>
      <c r="F1329" s="59"/>
      <c r="H1329" s="123"/>
      <c r="I1329" s="59"/>
      <c r="K1329" s="123"/>
      <c r="L1329" s="59"/>
      <c r="N1329" s="123"/>
      <c r="O1329" s="59"/>
    </row>
    <row r="1330" spans="5:15" x14ac:dyDescent="0.35">
      <c r="E1330" s="123"/>
      <c r="F1330" s="59"/>
      <c r="H1330" s="123"/>
      <c r="I1330" s="59"/>
      <c r="K1330" s="123"/>
      <c r="L1330" s="59"/>
      <c r="N1330" s="123"/>
      <c r="O1330" s="59"/>
    </row>
    <row r="1331" spans="5:15" x14ac:dyDescent="0.35">
      <c r="E1331" s="123"/>
      <c r="F1331" s="59"/>
      <c r="H1331" s="123"/>
      <c r="I1331" s="59"/>
      <c r="K1331" s="123"/>
      <c r="L1331" s="59"/>
      <c r="N1331" s="123"/>
      <c r="O1331" s="59"/>
    </row>
    <row r="1332" spans="5:15" x14ac:dyDescent="0.35">
      <c r="E1332" s="123"/>
      <c r="F1332" s="59"/>
      <c r="H1332" s="123"/>
      <c r="I1332" s="59"/>
      <c r="K1332" s="123"/>
      <c r="L1332" s="59"/>
      <c r="N1332" s="123"/>
      <c r="O1332" s="59"/>
    </row>
    <row r="1333" spans="5:15" x14ac:dyDescent="0.35">
      <c r="E1333" s="123"/>
      <c r="F1333" s="59"/>
      <c r="H1333" s="123"/>
      <c r="I1333" s="59"/>
      <c r="K1333" s="123"/>
      <c r="L1333" s="59"/>
      <c r="N1333" s="123"/>
      <c r="O1333" s="59"/>
    </row>
    <row r="1334" spans="5:15" x14ac:dyDescent="0.35">
      <c r="E1334" s="123"/>
      <c r="F1334" s="59"/>
      <c r="H1334" s="123"/>
      <c r="I1334" s="59"/>
      <c r="K1334" s="123"/>
      <c r="L1334" s="59"/>
      <c r="N1334" s="123"/>
      <c r="O1334" s="59"/>
    </row>
    <row r="1335" spans="5:15" x14ac:dyDescent="0.35">
      <c r="E1335" s="123"/>
      <c r="F1335" s="59"/>
      <c r="H1335" s="123"/>
      <c r="I1335" s="59"/>
      <c r="K1335" s="123"/>
      <c r="L1335" s="59"/>
      <c r="N1335" s="123"/>
      <c r="O1335" s="59"/>
    </row>
    <row r="1336" spans="5:15" x14ac:dyDescent="0.35">
      <c r="E1336" s="123"/>
      <c r="F1336" s="59"/>
      <c r="H1336" s="123"/>
      <c r="I1336" s="59"/>
      <c r="K1336" s="123"/>
      <c r="L1336" s="59"/>
      <c r="N1336" s="123"/>
      <c r="O1336" s="59"/>
    </row>
    <row r="1337" spans="5:15" x14ac:dyDescent="0.35">
      <c r="E1337" s="123"/>
      <c r="F1337" s="59"/>
      <c r="H1337" s="123"/>
      <c r="I1337" s="59"/>
      <c r="K1337" s="123"/>
      <c r="L1337" s="59"/>
      <c r="N1337" s="123"/>
      <c r="O1337" s="59"/>
    </row>
    <row r="1338" spans="5:15" x14ac:dyDescent="0.35">
      <c r="E1338" s="123"/>
      <c r="F1338" s="59"/>
      <c r="H1338" s="123"/>
      <c r="I1338" s="59"/>
      <c r="K1338" s="123"/>
      <c r="L1338" s="59"/>
      <c r="N1338" s="123"/>
      <c r="O1338" s="59"/>
    </row>
    <row r="1339" spans="5:15" x14ac:dyDescent="0.35">
      <c r="E1339" s="123"/>
      <c r="F1339" s="59"/>
      <c r="H1339" s="123"/>
      <c r="I1339" s="59"/>
      <c r="K1339" s="123"/>
      <c r="L1339" s="59"/>
      <c r="N1339" s="123"/>
      <c r="O1339" s="59"/>
    </row>
    <row r="1340" spans="5:15" x14ac:dyDescent="0.35">
      <c r="E1340" s="123"/>
      <c r="F1340" s="59"/>
      <c r="H1340" s="123"/>
      <c r="I1340" s="59"/>
      <c r="K1340" s="123"/>
      <c r="L1340" s="59"/>
      <c r="N1340" s="123"/>
      <c r="O1340" s="59"/>
    </row>
    <row r="1341" spans="5:15" x14ac:dyDescent="0.35">
      <c r="E1341" s="123"/>
      <c r="F1341" s="59"/>
      <c r="H1341" s="123"/>
      <c r="I1341" s="59"/>
      <c r="K1341" s="123"/>
      <c r="L1341" s="59"/>
      <c r="N1341" s="123"/>
      <c r="O1341" s="59"/>
    </row>
    <row r="1342" spans="5:15" x14ac:dyDescent="0.35">
      <c r="E1342" s="123"/>
      <c r="F1342" s="59"/>
      <c r="H1342" s="123"/>
      <c r="I1342" s="59"/>
      <c r="K1342" s="123"/>
      <c r="L1342" s="59"/>
      <c r="N1342" s="123"/>
      <c r="O1342" s="59"/>
    </row>
    <row r="1343" spans="5:15" x14ac:dyDescent="0.35">
      <c r="E1343" s="123"/>
      <c r="F1343" s="59"/>
      <c r="H1343" s="123"/>
      <c r="I1343" s="59"/>
      <c r="K1343" s="123"/>
      <c r="L1343" s="59"/>
      <c r="N1343" s="123"/>
      <c r="O1343" s="59"/>
    </row>
    <row r="1344" spans="5:15" x14ac:dyDescent="0.35">
      <c r="E1344" s="123"/>
      <c r="F1344" s="59"/>
      <c r="H1344" s="123"/>
      <c r="I1344" s="59"/>
      <c r="K1344" s="123"/>
      <c r="L1344" s="59"/>
      <c r="N1344" s="123"/>
      <c r="O1344" s="59"/>
    </row>
    <row r="1345" spans="5:15" x14ac:dyDescent="0.35">
      <c r="E1345" s="123"/>
      <c r="F1345" s="59"/>
      <c r="H1345" s="123"/>
      <c r="I1345" s="59"/>
      <c r="K1345" s="123"/>
      <c r="L1345" s="59"/>
      <c r="N1345" s="123"/>
      <c r="O1345" s="59"/>
    </row>
    <row r="1346" spans="5:15" x14ac:dyDescent="0.35">
      <c r="E1346" s="123"/>
      <c r="F1346" s="59"/>
      <c r="H1346" s="123"/>
      <c r="I1346" s="59"/>
      <c r="K1346" s="123"/>
      <c r="L1346" s="59"/>
      <c r="N1346" s="123"/>
      <c r="O1346" s="59"/>
    </row>
    <row r="1347" spans="5:15" x14ac:dyDescent="0.35">
      <c r="E1347" s="123"/>
      <c r="F1347" s="59"/>
      <c r="H1347" s="123"/>
      <c r="I1347" s="59"/>
      <c r="K1347" s="123"/>
      <c r="L1347" s="59"/>
      <c r="N1347" s="123"/>
      <c r="O1347" s="59"/>
    </row>
    <row r="1348" spans="5:15" x14ac:dyDescent="0.35">
      <c r="E1348" s="123"/>
      <c r="F1348" s="59"/>
      <c r="H1348" s="123"/>
      <c r="I1348" s="59"/>
      <c r="K1348" s="123"/>
      <c r="L1348" s="59"/>
      <c r="N1348" s="123"/>
      <c r="O1348" s="59"/>
    </row>
    <row r="1349" spans="5:15" x14ac:dyDescent="0.35">
      <c r="E1349" s="123"/>
      <c r="F1349" s="59"/>
      <c r="H1349" s="123"/>
      <c r="I1349" s="59"/>
      <c r="K1349" s="123"/>
      <c r="L1349" s="59"/>
      <c r="N1349" s="123"/>
      <c r="O1349" s="59"/>
    </row>
    <row r="1350" spans="5:15" x14ac:dyDescent="0.35">
      <c r="E1350" s="123"/>
      <c r="F1350" s="59"/>
      <c r="H1350" s="123"/>
      <c r="I1350" s="59"/>
      <c r="K1350" s="123"/>
      <c r="L1350" s="59"/>
      <c r="N1350" s="123"/>
      <c r="O1350" s="59"/>
    </row>
    <row r="1351" spans="5:15" x14ac:dyDescent="0.35">
      <c r="E1351" s="123"/>
      <c r="F1351" s="59"/>
      <c r="H1351" s="123"/>
      <c r="I1351" s="59"/>
      <c r="K1351" s="123"/>
      <c r="L1351" s="59"/>
      <c r="N1351" s="123"/>
      <c r="O1351" s="59"/>
    </row>
    <row r="1352" spans="5:15" x14ac:dyDescent="0.35">
      <c r="E1352" s="123"/>
      <c r="F1352" s="59"/>
      <c r="H1352" s="123"/>
      <c r="I1352" s="59"/>
      <c r="K1352" s="123"/>
      <c r="L1352" s="59"/>
      <c r="N1352" s="123"/>
      <c r="O1352" s="59"/>
    </row>
    <row r="1353" spans="5:15" x14ac:dyDescent="0.35">
      <c r="E1353" s="123"/>
      <c r="F1353" s="59"/>
      <c r="H1353" s="123"/>
      <c r="I1353" s="59"/>
      <c r="K1353" s="123"/>
      <c r="L1353" s="59"/>
      <c r="N1353" s="123"/>
      <c r="O1353" s="59"/>
    </row>
    <row r="1354" spans="5:15" x14ac:dyDescent="0.35">
      <c r="E1354" s="123"/>
      <c r="F1354" s="59"/>
      <c r="H1354" s="123"/>
      <c r="I1354" s="59"/>
      <c r="K1354" s="123"/>
      <c r="L1354" s="59"/>
      <c r="N1354" s="123"/>
      <c r="O1354" s="59"/>
    </row>
    <row r="1355" spans="5:15" x14ac:dyDescent="0.35">
      <c r="E1355" s="123"/>
      <c r="F1355" s="59"/>
      <c r="H1355" s="123"/>
      <c r="I1355" s="59"/>
      <c r="K1355" s="123"/>
      <c r="L1355" s="59"/>
      <c r="N1355" s="123"/>
      <c r="O1355" s="59"/>
    </row>
    <row r="1356" spans="5:15" x14ac:dyDescent="0.35">
      <c r="E1356" s="123"/>
      <c r="F1356" s="59"/>
      <c r="H1356" s="123"/>
      <c r="I1356" s="59"/>
      <c r="K1356" s="123"/>
      <c r="L1356" s="59"/>
      <c r="N1356" s="123"/>
      <c r="O1356" s="59"/>
    </row>
    <row r="1357" spans="5:15" x14ac:dyDescent="0.35">
      <c r="E1357" s="123"/>
      <c r="F1357" s="59"/>
      <c r="H1357" s="123"/>
      <c r="I1357" s="59"/>
      <c r="K1357" s="123"/>
      <c r="L1357" s="59"/>
      <c r="N1357" s="123"/>
      <c r="O1357" s="59"/>
    </row>
    <row r="1358" spans="5:15" x14ac:dyDescent="0.35">
      <c r="E1358" s="123"/>
      <c r="F1358" s="59"/>
      <c r="H1358" s="123"/>
      <c r="I1358" s="59"/>
      <c r="K1358" s="123"/>
      <c r="L1358" s="59"/>
      <c r="N1358" s="123"/>
      <c r="O1358" s="59"/>
    </row>
    <row r="1359" spans="5:15" x14ac:dyDescent="0.35">
      <c r="E1359" s="123"/>
      <c r="F1359" s="59"/>
      <c r="H1359" s="123"/>
      <c r="I1359" s="59"/>
      <c r="K1359" s="123"/>
      <c r="L1359" s="59"/>
      <c r="N1359" s="123"/>
      <c r="O1359" s="59"/>
    </row>
    <row r="1360" spans="5:15" x14ac:dyDescent="0.35">
      <c r="E1360" s="123"/>
      <c r="F1360" s="59"/>
      <c r="H1360" s="123"/>
      <c r="I1360" s="59"/>
      <c r="K1360" s="123"/>
      <c r="L1360" s="59"/>
      <c r="N1360" s="123"/>
      <c r="O1360" s="59"/>
    </row>
    <row r="1361" spans="5:15" x14ac:dyDescent="0.35">
      <c r="E1361" s="123"/>
      <c r="F1361" s="59"/>
      <c r="H1361" s="123"/>
      <c r="I1361" s="59"/>
      <c r="K1361" s="123"/>
      <c r="L1361" s="59"/>
      <c r="N1361" s="123"/>
      <c r="O1361" s="59"/>
    </row>
    <row r="1362" spans="5:15" x14ac:dyDescent="0.35">
      <c r="E1362" s="123"/>
      <c r="F1362" s="59"/>
      <c r="H1362" s="123"/>
      <c r="I1362" s="59"/>
      <c r="K1362" s="123"/>
      <c r="L1362" s="59"/>
      <c r="N1362" s="123"/>
      <c r="O1362" s="59"/>
    </row>
    <row r="1363" spans="5:15" x14ac:dyDescent="0.35">
      <c r="E1363" s="123"/>
      <c r="F1363" s="59"/>
      <c r="H1363" s="123"/>
      <c r="I1363" s="59"/>
      <c r="K1363" s="123"/>
      <c r="L1363" s="59"/>
      <c r="N1363" s="123"/>
      <c r="O1363" s="59"/>
    </row>
    <row r="1364" spans="5:15" x14ac:dyDescent="0.35">
      <c r="E1364" s="123"/>
      <c r="F1364" s="59"/>
      <c r="H1364" s="123"/>
      <c r="I1364" s="59"/>
      <c r="K1364" s="123"/>
      <c r="L1364" s="59"/>
      <c r="N1364" s="123"/>
      <c r="O1364" s="59"/>
    </row>
    <row r="1365" spans="5:15" x14ac:dyDescent="0.35">
      <c r="E1365" s="123"/>
      <c r="F1365" s="59"/>
      <c r="H1365" s="123"/>
      <c r="I1365" s="59"/>
      <c r="K1365" s="123"/>
      <c r="L1365" s="59"/>
      <c r="N1365" s="123"/>
      <c r="O1365" s="59"/>
    </row>
    <row r="1366" spans="5:15" x14ac:dyDescent="0.35">
      <c r="E1366" s="123"/>
      <c r="F1366" s="59"/>
      <c r="H1366" s="123"/>
      <c r="I1366" s="59"/>
      <c r="K1366" s="123"/>
      <c r="L1366" s="59"/>
      <c r="N1366" s="123"/>
      <c r="O1366" s="59"/>
    </row>
    <row r="1367" spans="5:15" x14ac:dyDescent="0.35">
      <c r="E1367" s="123"/>
      <c r="F1367" s="59"/>
      <c r="H1367" s="123"/>
      <c r="I1367" s="59"/>
      <c r="K1367" s="123"/>
      <c r="L1367" s="59"/>
      <c r="N1367" s="123"/>
      <c r="O1367" s="59"/>
    </row>
    <row r="1368" spans="5:15" x14ac:dyDescent="0.35">
      <c r="E1368" s="123"/>
      <c r="F1368" s="59"/>
      <c r="H1368" s="123"/>
      <c r="I1368" s="59"/>
      <c r="K1368" s="123"/>
      <c r="L1368" s="59"/>
      <c r="N1368" s="123"/>
      <c r="O1368" s="59"/>
    </row>
    <row r="1369" spans="5:15" x14ac:dyDescent="0.35">
      <c r="E1369" s="123"/>
      <c r="F1369" s="59"/>
      <c r="H1369" s="123"/>
      <c r="I1369" s="59"/>
      <c r="K1369" s="123"/>
      <c r="L1369" s="59"/>
      <c r="N1369" s="123"/>
      <c r="O1369" s="59"/>
    </row>
    <row r="1370" spans="5:15" x14ac:dyDescent="0.35">
      <c r="E1370" s="123"/>
      <c r="F1370" s="59"/>
      <c r="H1370" s="123"/>
      <c r="I1370" s="59"/>
      <c r="K1370" s="123"/>
      <c r="L1370" s="59"/>
      <c r="N1370" s="123"/>
      <c r="O1370" s="59"/>
    </row>
    <row r="1371" spans="5:15" x14ac:dyDescent="0.35">
      <c r="E1371" s="123"/>
      <c r="F1371" s="59"/>
      <c r="H1371" s="123"/>
      <c r="I1371" s="59"/>
      <c r="K1371" s="123"/>
      <c r="L1371" s="59"/>
      <c r="N1371" s="123"/>
      <c r="O1371" s="59"/>
    </row>
    <row r="1372" spans="5:15" x14ac:dyDescent="0.35">
      <c r="E1372" s="123"/>
      <c r="F1372" s="59"/>
      <c r="H1372" s="123"/>
      <c r="I1372" s="59"/>
      <c r="K1372" s="123"/>
      <c r="L1372" s="59"/>
      <c r="N1372" s="123"/>
      <c r="O1372" s="59"/>
    </row>
    <row r="1373" spans="5:15" x14ac:dyDescent="0.35">
      <c r="E1373" s="123"/>
      <c r="F1373" s="59"/>
      <c r="H1373" s="123"/>
      <c r="I1373" s="59"/>
      <c r="K1373" s="123"/>
      <c r="L1373" s="59"/>
      <c r="N1373" s="123"/>
      <c r="O1373" s="59"/>
    </row>
    <row r="1374" spans="5:15" x14ac:dyDescent="0.35">
      <c r="E1374" s="123"/>
      <c r="F1374" s="59"/>
      <c r="H1374" s="123"/>
      <c r="I1374" s="59"/>
      <c r="K1374" s="123"/>
      <c r="L1374" s="59"/>
      <c r="N1374" s="123"/>
      <c r="O1374" s="59"/>
    </row>
    <row r="1375" spans="5:15" x14ac:dyDescent="0.35">
      <c r="E1375" s="123"/>
      <c r="F1375" s="59"/>
      <c r="H1375" s="123"/>
      <c r="I1375" s="59"/>
      <c r="K1375" s="123"/>
      <c r="L1375" s="59"/>
      <c r="N1375" s="123"/>
      <c r="O1375" s="59"/>
    </row>
    <row r="1376" spans="5:15" x14ac:dyDescent="0.35">
      <c r="E1376" s="123"/>
      <c r="F1376" s="59"/>
      <c r="H1376" s="123"/>
      <c r="I1376" s="59"/>
      <c r="K1376" s="123"/>
      <c r="L1376" s="59"/>
      <c r="N1376" s="123"/>
      <c r="O1376" s="59"/>
    </row>
    <row r="1377" spans="5:15" x14ac:dyDescent="0.35">
      <c r="E1377" s="123"/>
      <c r="F1377" s="59"/>
      <c r="H1377" s="123"/>
      <c r="I1377" s="59"/>
      <c r="K1377" s="123"/>
      <c r="L1377" s="59"/>
      <c r="N1377" s="123"/>
      <c r="O1377" s="59"/>
    </row>
    <row r="1378" spans="5:15" x14ac:dyDescent="0.35">
      <c r="E1378" s="123"/>
      <c r="F1378" s="59"/>
      <c r="H1378" s="123"/>
      <c r="I1378" s="59"/>
      <c r="K1378" s="123"/>
      <c r="L1378" s="59"/>
      <c r="N1378" s="123"/>
      <c r="O1378" s="59"/>
    </row>
    <row r="1379" spans="5:15" x14ac:dyDescent="0.35">
      <c r="E1379" s="123"/>
      <c r="F1379" s="59"/>
      <c r="H1379" s="123"/>
      <c r="I1379" s="59"/>
      <c r="K1379" s="123"/>
      <c r="L1379" s="59"/>
      <c r="N1379" s="123"/>
      <c r="O1379" s="59"/>
    </row>
    <row r="1380" spans="5:15" x14ac:dyDescent="0.35">
      <c r="E1380" s="123"/>
      <c r="F1380" s="59"/>
      <c r="H1380" s="123"/>
      <c r="I1380" s="59"/>
      <c r="K1380" s="123"/>
      <c r="L1380" s="59"/>
      <c r="N1380" s="123"/>
      <c r="O1380" s="59"/>
    </row>
    <row r="1381" spans="5:15" x14ac:dyDescent="0.35">
      <c r="E1381" s="123"/>
      <c r="F1381" s="59"/>
      <c r="H1381" s="123"/>
      <c r="I1381" s="59"/>
      <c r="K1381" s="123"/>
      <c r="L1381" s="59"/>
      <c r="N1381" s="123"/>
      <c r="O1381" s="59"/>
    </row>
  </sheetData>
  <mergeCells count="1">
    <mergeCell ref="P3:P9"/>
  </mergeCells>
  <conditionalFormatting sqref="O1 A1 Q1:XFD1">
    <cfRule type="timePeriod" dxfId="25" priority="225" timePeriod="last7Days">
      <formula>AND(TODAY()-FLOOR(A1,1)&lt;=6,FLOOR(A1,1)&lt;=TODAY())</formula>
    </cfRule>
    <cfRule type="timePeriod" dxfId="24" priority="241" timePeriod="last7Days">
      <formula>AND(TODAY()-FLOOR(A1,1)&lt;=6,FLOOR(A1,1)&lt;=TODAY())</formula>
    </cfRule>
  </conditionalFormatting>
  <conditionalFormatting sqref="B1:N1">
    <cfRule type="timePeriod" dxfId="23" priority="210" timePeriod="last7Days">
      <formula>AND(TODAY()-FLOOR(B1,1)&lt;=6,FLOOR(B1,1)&lt;=TODAY())</formula>
    </cfRule>
  </conditionalFormatting>
  <conditionalFormatting sqref="B1:N1">
    <cfRule type="timePeriod" dxfId="22" priority="209" timePeriod="last7Days">
      <formula>AND(TODAY()-FLOOR(B1,1)&lt;=6,FLOOR(B1,1)&lt;=TODAY())</formula>
    </cfRule>
  </conditionalFormatting>
  <conditionalFormatting sqref="B1:N1">
    <cfRule type="timePeriod" dxfId="21" priority="208" timePeriod="thisWeek">
      <formula>AND(TODAY()-ROUNDDOWN(B1,0)&lt;=WEEKDAY(TODAY())-1,ROUNDDOWN(B1,0)-TODAY()&lt;=7-WEEKDAY(TODAY()))</formula>
    </cfRule>
  </conditionalFormatting>
  <conditionalFormatting sqref="B167:C274">
    <cfRule type="cellIs" dxfId="20" priority="16" operator="equal">
      <formula>$C$2</formula>
    </cfRule>
    <cfRule type="cellIs" dxfId="19" priority="17" operator="lessThan">
      <formula>$C$2</formula>
    </cfRule>
    <cfRule type="cellIs" dxfId="18" priority="18" operator="greaterThan">
      <formula>$C$2</formula>
    </cfRule>
  </conditionalFormatting>
  <conditionalFormatting sqref="E167:E274">
    <cfRule type="cellIs" dxfId="17" priority="13" operator="equal">
      <formula>$E$2</formula>
    </cfRule>
    <cfRule type="cellIs" dxfId="16" priority="14" operator="lessThan">
      <formula>$E$2</formula>
    </cfRule>
    <cfRule type="cellIs" dxfId="15" priority="15" operator="greaterThan">
      <formula>$E$2</formula>
    </cfRule>
  </conditionalFormatting>
  <conditionalFormatting sqref="D167:D274">
    <cfRule type="cellIs" dxfId="14" priority="7" operator="equal">
      <formula>$D$2</formula>
    </cfRule>
    <cfRule type="cellIs" dxfId="13" priority="8" operator="lessThan">
      <formula>$D$2</formula>
    </cfRule>
    <cfRule type="cellIs" dxfId="12" priority="9" operator="greaterThan">
      <formula>$D$2</formula>
    </cfRule>
    <cfRule type="cellIs" dxfId="11" priority="10" operator="equal">
      <formula>$B$2</formula>
    </cfRule>
    <cfRule type="cellIs" dxfId="10" priority="11" operator="lessThan">
      <formula>$B$2</formula>
    </cfRule>
    <cfRule type="cellIs" dxfId="9" priority="12" operator="greaterThan">
      <formula>$B$2</formula>
    </cfRule>
  </conditionalFormatting>
  <conditionalFormatting sqref="B167:B274">
    <cfRule type="cellIs" dxfId="8" priority="4" operator="equal">
      <formula>$B$2</formula>
    </cfRule>
    <cfRule type="cellIs" dxfId="7" priority="5" operator="lessThan">
      <formula>$B$2</formula>
    </cfRule>
    <cfRule type="cellIs" dxfId="6" priority="6" operator="greaterThan">
      <formula>$B$2</formula>
    </cfRule>
  </conditionalFormatting>
  <conditionalFormatting sqref="G167:G274">
    <cfRule type="cellIs" dxfId="5" priority="1" operator="equal">
      <formula>$G$2</formula>
    </cfRule>
    <cfRule type="cellIs" dxfId="4" priority="2" operator="lessThan">
      <formula>$G$2</formula>
    </cfRule>
    <cfRule type="cellIs" dxfId="3" priority="3" operator="greaterThan">
      <formula>$G$2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9"/>
  <sheetViews>
    <sheetView workbookViewId="0">
      <selection activeCell="A3" sqref="A3"/>
    </sheetView>
  </sheetViews>
  <sheetFormatPr defaultRowHeight="14.5" x14ac:dyDescent="0.35"/>
  <cols>
    <col min="1" max="1" width="9.81640625" bestFit="1" customWidth="1"/>
    <col min="2" max="2" width="14.1796875" bestFit="1" customWidth="1"/>
    <col min="3" max="3" width="37.1796875" customWidth="1"/>
  </cols>
  <sheetData>
    <row r="1" spans="1:14" x14ac:dyDescent="0.35">
      <c r="B1" s="15" t="s">
        <v>2233</v>
      </c>
      <c r="C1" s="15" t="s">
        <v>2235</v>
      </c>
      <c r="D1" s="15" t="s">
        <v>2234</v>
      </c>
      <c r="E1" s="15" t="s">
        <v>2236</v>
      </c>
      <c r="F1" s="15" t="s">
        <v>2237</v>
      </c>
      <c r="G1" s="15" t="s">
        <v>2238</v>
      </c>
      <c r="H1" s="15" t="s">
        <v>2239</v>
      </c>
      <c r="I1" s="15" t="s">
        <v>2240</v>
      </c>
      <c r="J1" s="15" t="s">
        <v>2241</v>
      </c>
      <c r="K1" s="15" t="s">
        <v>2242</v>
      </c>
      <c r="L1" s="15" t="s">
        <v>2243</v>
      </c>
      <c r="M1" s="15" t="s">
        <v>2244</v>
      </c>
      <c r="N1" s="15" t="s">
        <v>2255</v>
      </c>
    </row>
    <row r="2" spans="1:14" ht="43.5" x14ac:dyDescent="0.35">
      <c r="D2" s="136" t="s">
        <v>2219</v>
      </c>
      <c r="E2" s="136" t="s">
        <v>2220</v>
      </c>
      <c r="F2" s="136" t="s">
        <v>2221</v>
      </c>
      <c r="G2" s="136" t="s">
        <v>2222</v>
      </c>
      <c r="H2" s="136" t="s">
        <v>2223</v>
      </c>
      <c r="I2" s="136" t="s">
        <v>2224</v>
      </c>
      <c r="J2" s="136" t="s">
        <v>2225</v>
      </c>
      <c r="K2" s="136" t="s">
        <v>2226</v>
      </c>
      <c r="L2" s="136" t="s">
        <v>2228</v>
      </c>
      <c r="M2" s="136" t="s">
        <v>2227</v>
      </c>
      <c r="N2" s="136" t="s">
        <v>2254</v>
      </c>
    </row>
    <row r="3" spans="1:14" x14ac:dyDescent="0.35">
      <c r="A3" s="15" t="s">
        <v>2248</v>
      </c>
      <c r="B3" s="15" t="s">
        <v>2232</v>
      </c>
      <c r="C3" s="145">
        <f ca="1">OFFSET(SRM!A15,COUNT(SRM!A16:A2499),0,1,1)</f>
        <v>45030</v>
      </c>
      <c r="D3" s="143">
        <f ca="1">OFFSET(SRM!I15,COUNT(SRM!I16:I2499),0,1,1)</f>
        <v>119.33</v>
      </c>
      <c r="E3" s="134">
        <f ca="1">OFFSET(SRM!J15,COUNT(SRM!J16:J2499),0,1,1)</f>
        <v>134.78</v>
      </c>
      <c r="F3" s="144">
        <f ca="1">OFFSET(SRM!D15,COUNT(SRM!D16:D2499),0,1,1)</f>
        <v>147.31</v>
      </c>
      <c r="G3" s="134">
        <f ca="1">OFFSET(SRM!C15,COUNT(SRM!C16:C2499),0,1,1)</f>
        <v>128.97999999999999</v>
      </c>
      <c r="H3" s="144">
        <f ca="1">OFFSET(SRM!N15,COUNT(SRM!N16:N2499),0,1,1)</f>
        <v>253.83</v>
      </c>
      <c r="I3" s="134">
        <f ca="1">OFFSET(SRM!L15,COUNT(SRM!L16:L2499),0,1,1)</f>
        <v>260.79000000000002</v>
      </c>
      <c r="J3" s="144">
        <f ca="1">OFFSET(SRM!M15,COUNT(SRM!M16:M2499),0,1,1)</f>
        <v>281.48</v>
      </c>
      <c r="K3" s="134">
        <f ca="1">OFFSET(SRM!K15,COUNT(SRM!K16:K2499),0,1,1)</f>
        <v>289.82</v>
      </c>
      <c r="L3" s="144">
        <f ca="1">OFFSET(SRM!E15,COUNT(SRM!E16:E2499),0,1,1)</f>
        <v>2195</v>
      </c>
      <c r="M3" s="134">
        <f ca="1">OFFSET(SRM!G15,COUNT(SRM!G16:G2499),0,1,1)</f>
        <v>392.5</v>
      </c>
      <c r="N3" s="134">
        <f ca="1">OFFSET(SRM!B15,COUNT(SRM!B16:B2499),0,1,1)</f>
        <v>1.02</v>
      </c>
    </row>
    <row r="4" spans="1:14" x14ac:dyDescent="0.35">
      <c r="A4" s="15" t="s">
        <v>2245</v>
      </c>
      <c r="B4" s="15" t="s">
        <v>2229</v>
      </c>
      <c r="C4" s="145">
        <f ca="1">OFFSET(SRM!A15,COUNT(SRM!A16:A2499)-1,0,1,1)</f>
        <v>45023</v>
      </c>
      <c r="D4" s="138">
        <f ca="1">OFFSET(SRM!I15,COUNT(SRM!I16:I2499)-1,0,1,1)</f>
        <v>120.53</v>
      </c>
      <c r="E4" s="141">
        <f ca="1">OFFSET(SRM!J15,COUNT(SRM!J16:J2499)-1,0,1,1)</f>
        <v>136.43</v>
      </c>
      <c r="F4" s="137">
        <f ca="1">OFFSET(SRM!D15,COUNT(SRM!D16:D2499)-1,0,1,1)</f>
        <v>148.84</v>
      </c>
      <c r="G4" s="141">
        <f ca="1">OFFSET(SRM!C15,COUNT(SRM!C16:C2499)-1,0,1,1)</f>
        <v>133.93</v>
      </c>
      <c r="H4" s="137">
        <f ca="1">OFFSET(SRM!N15,COUNT(SRM!N16:N2499)-1,0,1,1)</f>
        <v>266.38</v>
      </c>
      <c r="I4" s="141">
        <f ca="1">OFFSET(SRM!L15,COUNT(SRM!L16:L2499)-1,0,1,1)</f>
        <v>271.88</v>
      </c>
      <c r="J4" s="137">
        <f ca="1">OFFSET(SRM!M15,COUNT(SRM!M16:M2499)-1,0,1,1)</f>
        <v>293.01</v>
      </c>
      <c r="K4" s="141">
        <f ca="1">OFFSET(SRM!K15,COUNT(SRM!K16:K2499)-1,0,1,1)</f>
        <v>303.99</v>
      </c>
      <c r="L4" s="137">
        <f ca="1">OFFSET(SRM!E15,COUNT(SRM!E16:E2499)-1,0,1,1)</f>
        <v>2315</v>
      </c>
      <c r="M4" s="141">
        <f ca="1">OFFSET(SRM!G15,COUNT(SRM!G16:G2499)-1,0,1,1)</f>
        <v>392.5</v>
      </c>
      <c r="N4" s="141">
        <f ca="1">OFFSET(SRM!B15,COUNT(SRM!B16:B2499)-1,0,1,1)</f>
        <v>1.02</v>
      </c>
    </row>
    <row r="5" spans="1:14" x14ac:dyDescent="0.35">
      <c r="A5" s="15" t="s">
        <v>2246</v>
      </c>
      <c r="B5" s="15" t="s">
        <v>2230</v>
      </c>
      <c r="C5" s="145">
        <f ca="1">OFFSET(SRM!A15,COUNT(SRM!A16:A2499)-4,0,1,1)</f>
        <v>45002</v>
      </c>
      <c r="D5" s="138">
        <f ca="1">OFFSET(SRM!I15,COUNT(SRM!I16:I2499)-4,0,1,1)</f>
        <v>131.85</v>
      </c>
      <c r="E5" s="141">
        <f ca="1">OFFSET(SRM!J15,COUNT(SRM!J16:J2499)-4,0,1,1)</f>
        <v>148.04</v>
      </c>
      <c r="F5" s="137">
        <f ca="1">OFFSET(SRM!D15,COUNT(SRM!D16:D2499)-4,0,1,1)</f>
        <v>161.37</v>
      </c>
      <c r="G5" s="141">
        <f ca="1">OFFSET(SRM!C15,COUNT(SRM!C16:C2499)-4,0,1,1)</f>
        <v>146.99</v>
      </c>
      <c r="H5" s="137">
        <f ca="1">OFFSET(SRM!N15,COUNT(SRM!N16:N2499)-4,0,1,1)</f>
        <v>317.92</v>
      </c>
      <c r="I5" s="141">
        <f ca="1">OFFSET(SRM!L15,COUNT(SRM!L16:L2499)-4,0,1,1)</f>
        <v>279.87</v>
      </c>
      <c r="J5" s="137">
        <f ca="1">OFFSET(SRM!M15,COUNT(SRM!M16:M2499)-4,0,1,1)</f>
        <v>347.65</v>
      </c>
      <c r="K5" s="141">
        <f ca="1">OFFSET(SRM!K15,COUNT(SRM!K16:K2499)-4,0,1,1)</f>
        <v>319.26</v>
      </c>
      <c r="L5" s="137">
        <f ca="1">OFFSET(SRM!E15,COUNT(SRM!E16:E2499)-4,0,1,1)</f>
        <v>2530</v>
      </c>
      <c r="M5" s="141">
        <f ca="1">OFFSET(SRM!G15,COUNT(SRM!G16:G2499)-4,0,1,1)</f>
        <v>407.5</v>
      </c>
      <c r="N5" s="141">
        <f ca="1">OFFSET(SRM!B15,COUNT(SRM!B16:B2499)-4,0,1,1)</f>
        <v>1.1000000000000001</v>
      </c>
    </row>
    <row r="6" spans="1:14" x14ac:dyDescent="0.35">
      <c r="A6" s="15" t="s">
        <v>2247</v>
      </c>
      <c r="B6" s="15" t="s">
        <v>2231</v>
      </c>
      <c r="C6" s="145">
        <f ca="1">OFFSET(SRM!A15,COUNT(SRM!A16:A2499)-52,0,1,1)</f>
        <v>44666</v>
      </c>
      <c r="D6" s="139">
        <f ca="1">OFFSET(SRM!I15,COUNT(SRM!I16:I2499)-52,0,1,1)</f>
        <v>152.06</v>
      </c>
      <c r="E6" s="142">
        <f ca="1">OFFSET(SRM!J15,COUNT(SRM!J16:J2499)-52,0,1,1)</f>
        <v>175.98</v>
      </c>
      <c r="F6" s="140">
        <f ca="1">OFFSET(SRM!D15,COUNT(SRM!D16:D2499)-52,0,1,1)</f>
        <v>232.89</v>
      </c>
      <c r="G6" s="142">
        <f ca="1">OFFSET(SRM!C15,COUNT(SRM!C16:C2499)-52,0,1,1)</f>
        <v>188.14</v>
      </c>
      <c r="H6" s="140">
        <f ca="1">OFFSET(SRM!N15,COUNT(SRM!N16:N2499)-52,0,1,1)</f>
        <v>435.2</v>
      </c>
      <c r="I6" s="142">
        <f ca="1">OFFSET(SRM!L15,COUNT(SRM!L16:L2499)-52,0,1,1)</f>
        <v>469.83</v>
      </c>
      <c r="J6" s="140">
        <f ca="1">OFFSET(SRM!M15,COUNT(SRM!M16:M2499)-52,0,1,1)</f>
        <v>489.46</v>
      </c>
      <c r="K6" s="142">
        <f ca="1">OFFSET(SRM!K15,COUNT(SRM!K16:K2499)-52,0,1,1)</f>
        <v>502.82</v>
      </c>
      <c r="L6" s="140">
        <f ca="1">OFFSET(SRM!E15,COUNT(SRM!E16:E2499)-52,0,1,1)</f>
        <v>3492.5</v>
      </c>
      <c r="M6" s="142">
        <f ca="1">OFFSET(SRM!G15,COUNT(SRM!G16:G2499)-52,0,1,1)</f>
        <v>667.5</v>
      </c>
      <c r="N6" s="142">
        <f ca="1">OFFSET(SRM!B15,COUNT(SRM!B16:B2499)-52,0,1,1)</f>
        <v>1.2</v>
      </c>
    </row>
    <row r="7" spans="1:14" x14ac:dyDescent="0.35">
      <c r="C7" s="38" t="s">
        <v>2249</v>
      </c>
      <c r="D7" s="135">
        <f ca="1">D$3/D4-1</f>
        <v>-9.9560275450095714E-3</v>
      </c>
      <c r="E7" s="135">
        <f t="shared" ref="E7:M7" ca="1" si="0">E$3/E4-1</f>
        <v>-1.2094114197757078E-2</v>
      </c>
      <c r="F7" s="135">
        <f t="shared" ca="1" si="0"/>
        <v>-1.0279494759473318E-2</v>
      </c>
      <c r="G7" s="135">
        <f t="shared" ca="1" si="0"/>
        <v>-3.6959605764205317E-2</v>
      </c>
      <c r="H7" s="135">
        <f t="shared" ca="1" si="0"/>
        <v>-4.7113146632629999E-2</v>
      </c>
      <c r="I7" s="135">
        <f t="shared" ca="1" si="0"/>
        <v>-4.0790054435780432E-2</v>
      </c>
      <c r="J7" s="135">
        <f t="shared" ca="1" si="0"/>
        <v>-3.935019282618335E-2</v>
      </c>
      <c r="K7" s="135">
        <f t="shared" ca="1" si="0"/>
        <v>-4.6613375439981675E-2</v>
      </c>
      <c r="L7" s="135">
        <f t="shared" ca="1" si="0"/>
        <v>-5.1835853131749432E-2</v>
      </c>
      <c r="M7" s="135">
        <f t="shared" ca="1" si="0"/>
        <v>0</v>
      </c>
      <c r="N7" s="135">
        <f t="shared" ref="N7" ca="1" si="1">N$3/N4-1</f>
        <v>0</v>
      </c>
    </row>
    <row r="8" spans="1:14" x14ac:dyDescent="0.35">
      <c r="C8" s="38" t="s">
        <v>2250</v>
      </c>
      <c r="D8" s="135">
        <f t="shared" ref="D8:M8" ca="1" si="2">D$3/D5-1</f>
        <v>-9.4956389836935884E-2</v>
      </c>
      <c r="E8" s="135">
        <f t="shared" ca="1" si="2"/>
        <v>-8.9570386382058831E-2</v>
      </c>
      <c r="F8" s="135">
        <f t="shared" ca="1" si="2"/>
        <v>-8.7128958294602432E-2</v>
      </c>
      <c r="G8" s="135">
        <f t="shared" ca="1" si="2"/>
        <v>-0.12252534185999064</v>
      </c>
      <c r="H8" s="135">
        <f t="shared" ca="1" si="2"/>
        <v>-0.20159159536990434</v>
      </c>
      <c r="I8" s="135">
        <f t="shared" ca="1" si="2"/>
        <v>-6.817450959373994E-2</v>
      </c>
      <c r="J8" s="135">
        <f t="shared" ca="1" si="2"/>
        <v>-0.19033510714799362</v>
      </c>
      <c r="K8" s="135">
        <f t="shared" ca="1" si="2"/>
        <v>-9.2213243124725897E-2</v>
      </c>
      <c r="L8" s="135">
        <f t="shared" ca="1" si="2"/>
        <v>-0.1324110671936759</v>
      </c>
      <c r="M8" s="135">
        <f t="shared" ca="1" si="2"/>
        <v>-3.6809815950920255E-2</v>
      </c>
      <c r="N8" s="135">
        <f t="shared" ref="N8" ca="1" si="3">N$3/N5-1</f>
        <v>-7.2727272727272751E-2</v>
      </c>
    </row>
    <row r="9" spans="1:14" x14ac:dyDescent="0.35">
      <c r="C9" s="38" t="s">
        <v>2251</v>
      </c>
      <c r="D9" s="135">
        <f ca="1">D$3/D6-1</f>
        <v>-0.21524398263843225</v>
      </c>
      <c r="E9" s="135">
        <f t="shared" ref="E9:L9" ca="1" si="4">E$3/E6-1</f>
        <v>-0.23411751335379016</v>
      </c>
      <c r="F9" s="135">
        <f t="shared" ca="1" si="4"/>
        <v>-0.36746962085104551</v>
      </c>
      <c r="G9" s="135">
        <f t="shared" ca="1" si="4"/>
        <v>-0.31444668863612202</v>
      </c>
      <c r="H9" s="135">
        <f t="shared" ca="1" si="4"/>
        <v>-0.41675091911764706</v>
      </c>
      <c r="I9" s="135">
        <f t="shared" ca="1" si="4"/>
        <v>-0.4449268884490134</v>
      </c>
      <c r="J9" s="135">
        <f t="shared" ca="1" si="4"/>
        <v>-0.42491725575123596</v>
      </c>
      <c r="K9" s="135">
        <f t="shared" ca="1" si="4"/>
        <v>-0.42361083489121354</v>
      </c>
      <c r="L9" s="135">
        <f t="shared" ca="1" si="4"/>
        <v>-0.37151037938439513</v>
      </c>
      <c r="M9" s="135">
        <f ca="1">M$3/M6-1</f>
        <v>-0.41198501872659177</v>
      </c>
      <c r="N9" s="135">
        <f ca="1">N$3/N6-1</f>
        <v>-0.14999999999999991</v>
      </c>
    </row>
  </sheetData>
  <conditionalFormatting sqref="D7:N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{CAF23C3F-E23D-4961-B415-9EEE5E9C9B70}</x14:id>
        </ext>
      </extLst>
    </cfRule>
    <cfRule type="cellIs" dxfId="2" priority="5" operator="equal">
      <formula>0</formula>
    </cfRule>
    <cfRule type="cellIs" dxfId="1" priority="6" operator="lessThan">
      <formula>0</formula>
    </cfRule>
    <cfRule type="cellIs" dxfId="0" priority="7" operator="greaterThan">
      <formula>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AF23C3F-E23D-4961-B415-9EEE5E9C9B7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D7:N9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2186"/>
  <sheetViews>
    <sheetView topLeftCell="A2161" workbookViewId="0">
      <selection activeCell="B2180" sqref="B2180"/>
    </sheetView>
  </sheetViews>
  <sheetFormatPr defaultColWidth="9.1796875" defaultRowHeight="10.5" x14ac:dyDescent="0.25"/>
  <cols>
    <col min="1" max="1" width="16.453125" style="31" bestFit="1" customWidth="1"/>
    <col min="2" max="2" width="59.453125" style="31" bestFit="1" customWidth="1"/>
    <col min="3" max="3" width="101.81640625" style="31" bestFit="1" customWidth="1"/>
    <col min="4" max="4" width="27.453125" style="31" bestFit="1" customWidth="1"/>
    <col min="5" max="5" width="20.54296875" style="31" bestFit="1" customWidth="1"/>
    <col min="6" max="6" width="13.54296875" style="31" bestFit="1" customWidth="1"/>
    <col min="7" max="7" width="27.54296875" style="31" bestFit="1" customWidth="1"/>
    <col min="8" max="16384" width="9.1796875" style="31"/>
  </cols>
  <sheetData>
    <row r="1" spans="1:7" s="32" customFormat="1" x14ac:dyDescent="0.25">
      <c r="A1" s="32" t="str">
        <f>_xll.GetReferenceData()</f>
        <v>#N/A N/A</v>
      </c>
      <c r="B1" s="32" t="s">
        <v>235</v>
      </c>
      <c r="C1" s="32" t="s">
        <v>236</v>
      </c>
      <c r="D1" s="32" t="s">
        <v>237</v>
      </c>
      <c r="E1" s="32" t="s">
        <v>238</v>
      </c>
      <c r="F1" s="32" t="s">
        <v>239</v>
      </c>
      <c r="G1" s="32" t="s">
        <v>240</v>
      </c>
    </row>
    <row r="2" spans="1:7" s="25" customFormat="1" x14ac:dyDescent="0.25">
      <c r="A2" s="83" t="s">
        <v>241</v>
      </c>
      <c r="B2" s="83" t="s">
        <v>242</v>
      </c>
      <c r="C2" s="83" t="s">
        <v>2272</v>
      </c>
      <c r="D2" s="83" t="s">
        <v>243</v>
      </c>
      <c r="E2" s="83" t="s">
        <v>3698</v>
      </c>
      <c r="F2" s="83" t="s">
        <v>245</v>
      </c>
      <c r="G2" s="83" t="s">
        <v>246</v>
      </c>
    </row>
    <row r="3" spans="1:7" s="25" customFormat="1" x14ac:dyDescent="0.25">
      <c r="A3" s="83" t="s">
        <v>247</v>
      </c>
      <c r="B3" s="83" t="s">
        <v>248</v>
      </c>
      <c r="C3" s="83" t="s">
        <v>2273</v>
      </c>
      <c r="D3" s="83" t="s">
        <v>249</v>
      </c>
      <c r="E3" s="83" t="s">
        <v>3698</v>
      </c>
      <c r="F3" s="83" t="s">
        <v>245</v>
      </c>
      <c r="G3" s="83" t="s">
        <v>250</v>
      </c>
    </row>
    <row r="4" spans="1:7" s="25" customFormat="1" x14ac:dyDescent="0.25">
      <c r="A4" s="83" t="s">
        <v>251</v>
      </c>
      <c r="B4" s="83" t="s">
        <v>252</v>
      </c>
      <c r="C4" s="83" t="s">
        <v>2274</v>
      </c>
      <c r="D4" s="83" t="s">
        <v>249</v>
      </c>
      <c r="E4" s="83" t="s">
        <v>3698</v>
      </c>
      <c r="F4" s="83" t="s">
        <v>245</v>
      </c>
      <c r="G4" s="83" t="s">
        <v>253</v>
      </c>
    </row>
    <row r="5" spans="1:7" s="25" customFormat="1" x14ac:dyDescent="0.25">
      <c r="A5" s="83" t="s">
        <v>254</v>
      </c>
      <c r="B5" s="83" t="s">
        <v>255</v>
      </c>
      <c r="C5" s="83" t="s">
        <v>2275</v>
      </c>
      <c r="D5" s="83" t="s">
        <v>256</v>
      </c>
      <c r="E5" s="83" t="s">
        <v>2097</v>
      </c>
      <c r="F5" s="83" t="s">
        <v>245</v>
      </c>
      <c r="G5" s="83" t="s">
        <v>257</v>
      </c>
    </row>
    <row r="6" spans="1:7" s="25" customFormat="1" x14ac:dyDescent="0.25">
      <c r="A6" s="83" t="s">
        <v>258</v>
      </c>
      <c r="B6" s="83" t="s">
        <v>259</v>
      </c>
      <c r="C6" s="83" t="s">
        <v>2276</v>
      </c>
      <c r="D6" s="83" t="s">
        <v>260</v>
      </c>
      <c r="E6" s="83" t="s">
        <v>261</v>
      </c>
      <c r="F6" s="83" t="s">
        <v>245</v>
      </c>
      <c r="G6" s="83" t="s">
        <v>257</v>
      </c>
    </row>
    <row r="7" spans="1:7" s="25" customFormat="1" x14ac:dyDescent="0.25">
      <c r="A7" s="83" t="s">
        <v>262</v>
      </c>
      <c r="B7" s="83" t="s">
        <v>263</v>
      </c>
      <c r="C7" s="83" t="s">
        <v>2277</v>
      </c>
      <c r="D7" s="83" t="s">
        <v>260</v>
      </c>
      <c r="E7" s="83" t="s">
        <v>261</v>
      </c>
      <c r="F7" s="83" t="s">
        <v>245</v>
      </c>
      <c r="G7" s="83" t="s">
        <v>257</v>
      </c>
    </row>
    <row r="8" spans="1:7" s="25" customFormat="1" x14ac:dyDescent="0.25">
      <c r="A8" s="83" t="s">
        <v>264</v>
      </c>
      <c r="B8" s="83" t="s">
        <v>265</v>
      </c>
      <c r="C8" s="83" t="s">
        <v>2278</v>
      </c>
      <c r="D8" s="83" t="s">
        <v>256</v>
      </c>
      <c r="E8" s="83" t="s">
        <v>2097</v>
      </c>
      <c r="F8" s="83" t="s">
        <v>245</v>
      </c>
      <c r="G8" s="83" t="s">
        <v>257</v>
      </c>
    </row>
    <row r="9" spans="1:7" s="25" customFormat="1" x14ac:dyDescent="0.25">
      <c r="A9" s="83" t="s">
        <v>266</v>
      </c>
      <c r="B9" s="83" t="s">
        <v>267</v>
      </c>
      <c r="C9" s="83" t="s">
        <v>2279</v>
      </c>
      <c r="D9" s="83" t="s">
        <v>260</v>
      </c>
      <c r="E9" s="83" t="s">
        <v>261</v>
      </c>
      <c r="F9" s="83" t="s">
        <v>245</v>
      </c>
      <c r="G9" s="83" t="s">
        <v>257</v>
      </c>
    </row>
    <row r="10" spans="1:7" s="25" customFormat="1" x14ac:dyDescent="0.25">
      <c r="A10" s="83" t="s">
        <v>268</v>
      </c>
      <c r="B10" s="83" t="s">
        <v>269</v>
      </c>
      <c r="C10" s="83" t="s">
        <v>2280</v>
      </c>
      <c r="D10" s="83" t="s">
        <v>260</v>
      </c>
      <c r="E10" s="83" t="s">
        <v>261</v>
      </c>
      <c r="F10" s="83" t="s">
        <v>245</v>
      </c>
      <c r="G10" s="83" t="s">
        <v>257</v>
      </c>
    </row>
    <row r="11" spans="1:7" s="25" customFormat="1" x14ac:dyDescent="0.25">
      <c r="A11" s="83" t="s">
        <v>270</v>
      </c>
      <c r="B11" s="83" t="s">
        <v>271</v>
      </c>
      <c r="C11" s="83" t="s">
        <v>2281</v>
      </c>
      <c r="D11" s="83" t="s">
        <v>260</v>
      </c>
      <c r="E11" s="83" t="s">
        <v>261</v>
      </c>
      <c r="F11" s="83" t="s">
        <v>245</v>
      </c>
      <c r="G11" s="83" t="s">
        <v>257</v>
      </c>
    </row>
    <row r="12" spans="1:7" s="25" customFormat="1" x14ac:dyDescent="0.25">
      <c r="A12" s="83" t="s">
        <v>272</v>
      </c>
      <c r="B12" s="83" t="s">
        <v>273</v>
      </c>
      <c r="C12" s="83" t="s">
        <v>2282</v>
      </c>
      <c r="D12" s="83" t="s">
        <v>260</v>
      </c>
      <c r="E12" s="83" t="s">
        <v>261</v>
      </c>
      <c r="F12" s="83" t="s">
        <v>245</v>
      </c>
      <c r="G12" s="83" t="s">
        <v>257</v>
      </c>
    </row>
    <row r="13" spans="1:7" s="25" customFormat="1" x14ac:dyDescent="0.25">
      <c r="A13" s="83" t="s">
        <v>274</v>
      </c>
      <c r="B13" s="83" t="s">
        <v>3870</v>
      </c>
      <c r="C13" s="83" t="s">
        <v>2283</v>
      </c>
      <c r="D13" s="83" t="s">
        <v>256</v>
      </c>
      <c r="E13" s="83" t="s">
        <v>2097</v>
      </c>
      <c r="F13" s="83" t="s">
        <v>245</v>
      </c>
      <c r="G13" s="83" t="s">
        <v>257</v>
      </c>
    </row>
    <row r="14" spans="1:7" s="25" customFormat="1" x14ac:dyDescent="0.25">
      <c r="A14" s="83" t="s">
        <v>275</v>
      </c>
      <c r="B14" s="83" t="s">
        <v>276</v>
      </c>
      <c r="C14" s="83" t="s">
        <v>2284</v>
      </c>
      <c r="D14" s="83" t="s">
        <v>260</v>
      </c>
      <c r="E14" s="83" t="s">
        <v>261</v>
      </c>
      <c r="F14" s="83" t="s">
        <v>245</v>
      </c>
      <c r="G14" s="83" t="s">
        <v>257</v>
      </c>
    </row>
    <row r="15" spans="1:7" s="25" customFormat="1" x14ac:dyDescent="0.25">
      <c r="A15" s="83" t="s">
        <v>277</v>
      </c>
      <c r="B15" s="83" t="s">
        <v>278</v>
      </c>
      <c r="C15" s="83" t="s">
        <v>2285</v>
      </c>
      <c r="D15" s="83" t="s">
        <v>260</v>
      </c>
      <c r="E15" s="83" t="s">
        <v>261</v>
      </c>
      <c r="F15" s="83" t="s">
        <v>245</v>
      </c>
      <c r="G15" s="83" t="s">
        <v>257</v>
      </c>
    </row>
    <row r="16" spans="1:7" s="25" customFormat="1" x14ac:dyDescent="0.25">
      <c r="A16" s="83" t="s">
        <v>279</v>
      </c>
      <c r="B16" s="83" t="s">
        <v>280</v>
      </c>
      <c r="C16" s="83" t="s">
        <v>2286</v>
      </c>
      <c r="D16" s="83" t="s">
        <v>260</v>
      </c>
      <c r="E16" s="83" t="s">
        <v>261</v>
      </c>
      <c r="F16" s="83" t="s">
        <v>245</v>
      </c>
      <c r="G16" s="83" t="s">
        <v>257</v>
      </c>
    </row>
    <row r="17" spans="1:7" s="25" customFormat="1" x14ac:dyDescent="0.25">
      <c r="A17" s="83" t="s">
        <v>281</v>
      </c>
      <c r="B17" s="83" t="s">
        <v>282</v>
      </c>
      <c r="C17" s="83" t="s">
        <v>2287</v>
      </c>
      <c r="D17" s="83" t="s">
        <v>260</v>
      </c>
      <c r="E17" s="83" t="s">
        <v>261</v>
      </c>
      <c r="F17" s="83" t="s">
        <v>245</v>
      </c>
      <c r="G17" s="83" t="s">
        <v>257</v>
      </c>
    </row>
    <row r="18" spans="1:7" s="25" customFormat="1" x14ac:dyDescent="0.25">
      <c r="A18" s="83" t="s">
        <v>283</v>
      </c>
      <c r="B18" s="83" t="s">
        <v>284</v>
      </c>
      <c r="C18" s="83" t="s">
        <v>2288</v>
      </c>
      <c r="D18" s="83" t="s">
        <v>260</v>
      </c>
      <c r="E18" s="83" t="s">
        <v>261</v>
      </c>
      <c r="F18" s="83" t="s">
        <v>245</v>
      </c>
      <c r="G18" s="83" t="s">
        <v>257</v>
      </c>
    </row>
    <row r="19" spans="1:7" s="25" customFormat="1" x14ac:dyDescent="0.25">
      <c r="A19" s="83" t="s">
        <v>285</v>
      </c>
      <c r="B19" s="83" t="s">
        <v>286</v>
      </c>
      <c r="C19" s="83" t="s">
        <v>2289</v>
      </c>
      <c r="D19" s="83" t="s">
        <v>256</v>
      </c>
      <c r="E19" s="83" t="s">
        <v>2097</v>
      </c>
      <c r="F19" s="83" t="s">
        <v>245</v>
      </c>
      <c r="G19" s="83" t="s">
        <v>257</v>
      </c>
    </row>
    <row r="20" spans="1:7" s="25" customFormat="1" x14ac:dyDescent="0.25">
      <c r="A20" s="83" t="s">
        <v>287</v>
      </c>
      <c r="B20" s="83" t="s">
        <v>252</v>
      </c>
      <c r="C20" s="83" t="s">
        <v>2290</v>
      </c>
      <c r="D20" s="83" t="s">
        <v>288</v>
      </c>
      <c r="E20" s="83" t="s">
        <v>289</v>
      </c>
      <c r="F20" s="83" t="s">
        <v>290</v>
      </c>
      <c r="G20" s="83" t="s">
        <v>250</v>
      </c>
    </row>
    <row r="21" spans="1:7" s="25" customFormat="1" x14ac:dyDescent="0.25">
      <c r="A21" s="83" t="s">
        <v>292</v>
      </c>
      <c r="B21" s="83" t="s">
        <v>252</v>
      </c>
      <c r="C21" s="83" t="s">
        <v>2291</v>
      </c>
      <c r="D21" s="83" t="s">
        <v>293</v>
      </c>
      <c r="E21" s="83" t="s">
        <v>3698</v>
      </c>
      <c r="F21" s="83" t="s">
        <v>245</v>
      </c>
      <c r="G21" s="83" t="s">
        <v>257</v>
      </c>
    </row>
    <row r="22" spans="1:7" s="25" customFormat="1" x14ac:dyDescent="0.25">
      <c r="A22" s="83" t="s">
        <v>294</v>
      </c>
      <c r="B22" s="83" t="s">
        <v>252</v>
      </c>
      <c r="C22" s="83" t="s">
        <v>2292</v>
      </c>
      <c r="D22" s="83" t="s">
        <v>293</v>
      </c>
      <c r="E22" s="83" t="s">
        <v>3698</v>
      </c>
      <c r="F22" s="83" t="s">
        <v>245</v>
      </c>
      <c r="G22" s="83" t="s">
        <v>246</v>
      </c>
    </row>
    <row r="23" spans="1:7" s="25" customFormat="1" x14ac:dyDescent="0.25">
      <c r="A23" s="83" t="s">
        <v>295</v>
      </c>
      <c r="B23" s="83" t="s">
        <v>296</v>
      </c>
      <c r="C23" s="83" t="s">
        <v>3608</v>
      </c>
      <c r="D23" s="83" t="s">
        <v>297</v>
      </c>
      <c r="E23" s="83" t="s">
        <v>289</v>
      </c>
      <c r="F23" s="83" t="s">
        <v>290</v>
      </c>
      <c r="G23" s="83" t="s">
        <v>250</v>
      </c>
    </row>
    <row r="24" spans="1:7" s="25" customFormat="1" x14ac:dyDescent="0.25">
      <c r="A24" s="83" t="s">
        <v>298</v>
      </c>
      <c r="B24" s="83" t="s">
        <v>299</v>
      </c>
      <c r="C24" s="83" t="s">
        <v>3609</v>
      </c>
      <c r="D24" s="83" t="s">
        <v>297</v>
      </c>
      <c r="E24" s="83" t="s">
        <v>289</v>
      </c>
      <c r="F24" s="83" t="s">
        <v>290</v>
      </c>
      <c r="G24" s="83" t="s">
        <v>250</v>
      </c>
    </row>
    <row r="25" spans="1:7" s="25" customFormat="1" x14ac:dyDescent="0.25">
      <c r="A25" s="83" t="s">
        <v>300</v>
      </c>
      <c r="B25" s="83" t="s">
        <v>301</v>
      </c>
      <c r="C25" s="83" t="s">
        <v>2293</v>
      </c>
      <c r="D25" s="83" t="s">
        <v>297</v>
      </c>
      <c r="E25" s="83" t="s">
        <v>289</v>
      </c>
      <c r="F25" s="83" t="s">
        <v>290</v>
      </c>
      <c r="G25" s="83" t="s">
        <v>250</v>
      </c>
    </row>
    <row r="26" spans="1:7" s="25" customFormat="1" x14ac:dyDescent="0.25">
      <c r="A26" s="83" t="s">
        <v>2102</v>
      </c>
      <c r="B26" s="83" t="s">
        <v>2103</v>
      </c>
      <c r="C26" s="83" t="s">
        <v>2294</v>
      </c>
      <c r="D26" s="83" t="s">
        <v>297</v>
      </c>
      <c r="E26" s="83" t="s">
        <v>289</v>
      </c>
      <c r="F26" s="83" t="s">
        <v>290</v>
      </c>
      <c r="G26" s="83" t="s">
        <v>250</v>
      </c>
    </row>
    <row r="27" spans="1:7" s="25" customFormat="1" x14ac:dyDescent="0.25">
      <c r="A27" s="83" t="s">
        <v>302</v>
      </c>
      <c r="B27" s="83" t="s">
        <v>303</v>
      </c>
      <c r="C27" s="83" t="s">
        <v>2295</v>
      </c>
      <c r="D27" s="83" t="s">
        <v>297</v>
      </c>
      <c r="E27" s="83" t="s">
        <v>289</v>
      </c>
      <c r="F27" s="83" t="s">
        <v>290</v>
      </c>
      <c r="G27" s="83" t="s">
        <v>250</v>
      </c>
    </row>
    <row r="28" spans="1:7" s="25" customFormat="1" x14ac:dyDescent="0.25">
      <c r="A28" s="83" t="s">
        <v>304</v>
      </c>
      <c r="B28" s="83" t="s">
        <v>305</v>
      </c>
      <c r="C28" s="83" t="s">
        <v>2296</v>
      </c>
      <c r="D28" s="83" t="s">
        <v>297</v>
      </c>
      <c r="E28" s="83" t="s">
        <v>289</v>
      </c>
      <c r="F28" s="83" t="s">
        <v>290</v>
      </c>
      <c r="G28" s="83" t="s">
        <v>250</v>
      </c>
    </row>
    <row r="29" spans="1:7" s="25" customFormat="1" x14ac:dyDescent="0.25">
      <c r="A29" s="83" t="s">
        <v>306</v>
      </c>
      <c r="B29" s="83" t="s">
        <v>307</v>
      </c>
      <c r="C29" s="83" t="s">
        <v>2297</v>
      </c>
      <c r="D29" s="83" t="s">
        <v>297</v>
      </c>
      <c r="E29" s="83" t="s">
        <v>289</v>
      </c>
      <c r="F29" s="83" t="s">
        <v>290</v>
      </c>
      <c r="G29" s="83" t="s">
        <v>250</v>
      </c>
    </row>
    <row r="30" spans="1:7" s="25" customFormat="1" x14ac:dyDescent="0.25">
      <c r="A30" s="83" t="s">
        <v>308</v>
      </c>
      <c r="B30" s="83" t="s">
        <v>309</v>
      </c>
      <c r="C30" s="83" t="s">
        <v>2298</v>
      </c>
      <c r="D30" s="83" t="s">
        <v>297</v>
      </c>
      <c r="E30" s="83" t="s">
        <v>289</v>
      </c>
      <c r="F30" s="83" t="s">
        <v>290</v>
      </c>
      <c r="G30" s="83" t="s">
        <v>250</v>
      </c>
    </row>
    <row r="31" spans="1:7" s="25" customFormat="1" x14ac:dyDescent="0.25">
      <c r="A31" s="83" t="s">
        <v>310</v>
      </c>
      <c r="B31" s="83" t="s">
        <v>311</v>
      </c>
      <c r="C31" s="83" t="s">
        <v>2299</v>
      </c>
      <c r="D31" s="83" t="s">
        <v>297</v>
      </c>
      <c r="E31" s="83" t="s">
        <v>289</v>
      </c>
      <c r="F31" s="83" t="s">
        <v>290</v>
      </c>
      <c r="G31" s="83" t="s">
        <v>250</v>
      </c>
    </row>
    <row r="32" spans="1:7" s="25" customFormat="1" x14ac:dyDescent="0.25">
      <c r="A32" s="83" t="s">
        <v>312</v>
      </c>
      <c r="B32" s="83" t="s">
        <v>313</v>
      </c>
      <c r="C32" s="83" t="s">
        <v>2300</v>
      </c>
      <c r="D32" s="83" t="s">
        <v>297</v>
      </c>
      <c r="E32" s="83" t="s">
        <v>289</v>
      </c>
      <c r="F32" s="83" t="s">
        <v>290</v>
      </c>
      <c r="G32" s="83" t="s">
        <v>250</v>
      </c>
    </row>
    <row r="33" spans="1:7" s="25" customFormat="1" x14ac:dyDescent="0.25">
      <c r="A33" s="83" t="s">
        <v>314</v>
      </c>
      <c r="B33" s="83" t="s">
        <v>315</v>
      </c>
      <c r="C33" s="83" t="s">
        <v>2301</v>
      </c>
      <c r="D33" s="83" t="s">
        <v>297</v>
      </c>
      <c r="E33" s="83" t="s">
        <v>289</v>
      </c>
      <c r="F33" s="83" t="s">
        <v>290</v>
      </c>
      <c r="G33" s="83" t="s">
        <v>250</v>
      </c>
    </row>
    <row r="34" spans="1:7" s="25" customFormat="1" x14ac:dyDescent="0.25">
      <c r="A34" s="83" t="s">
        <v>316</v>
      </c>
      <c r="B34" s="83" t="s">
        <v>317</v>
      </c>
      <c r="C34" s="83" t="s">
        <v>2302</v>
      </c>
      <c r="D34" s="83" t="s">
        <v>297</v>
      </c>
      <c r="E34" s="83" t="s">
        <v>289</v>
      </c>
      <c r="F34" s="83" t="s">
        <v>290</v>
      </c>
      <c r="G34" s="83" t="s">
        <v>250</v>
      </c>
    </row>
    <row r="35" spans="1:7" s="25" customFormat="1" x14ac:dyDescent="0.25">
      <c r="A35" s="83" t="s">
        <v>318</v>
      </c>
      <c r="B35" s="83" t="s">
        <v>319</v>
      </c>
      <c r="C35" s="83" t="s">
        <v>2303</v>
      </c>
      <c r="D35" s="83" t="s">
        <v>297</v>
      </c>
      <c r="E35" s="83" t="s">
        <v>289</v>
      </c>
      <c r="F35" s="83" t="s">
        <v>290</v>
      </c>
      <c r="G35" s="83" t="s">
        <v>320</v>
      </c>
    </row>
    <row r="36" spans="1:7" s="25" customFormat="1" x14ac:dyDescent="0.25">
      <c r="A36" s="83" t="s">
        <v>321</v>
      </c>
      <c r="B36" s="83" t="s">
        <v>322</v>
      </c>
      <c r="C36" s="83" t="s">
        <v>2304</v>
      </c>
      <c r="D36" s="83" t="s">
        <v>297</v>
      </c>
      <c r="E36" s="83" t="s">
        <v>289</v>
      </c>
      <c r="F36" s="83" t="s">
        <v>290</v>
      </c>
      <c r="G36" s="83" t="s">
        <v>250</v>
      </c>
    </row>
    <row r="37" spans="1:7" s="25" customFormat="1" x14ac:dyDescent="0.25">
      <c r="A37" s="83" t="s">
        <v>323</v>
      </c>
      <c r="B37" s="83" t="s">
        <v>324</v>
      </c>
      <c r="C37" s="83" t="s">
        <v>2305</v>
      </c>
      <c r="D37" s="83" t="s">
        <v>297</v>
      </c>
      <c r="E37" s="83" t="s">
        <v>289</v>
      </c>
      <c r="F37" s="83" t="s">
        <v>290</v>
      </c>
      <c r="G37" s="83" t="s">
        <v>250</v>
      </c>
    </row>
    <row r="38" spans="1:7" s="25" customFormat="1" x14ac:dyDescent="0.25">
      <c r="A38" s="83" t="s">
        <v>325</v>
      </c>
      <c r="B38" s="83" t="s">
        <v>326</v>
      </c>
      <c r="C38" s="83" t="s">
        <v>2306</v>
      </c>
      <c r="D38" s="83" t="s">
        <v>297</v>
      </c>
      <c r="E38" s="83" t="s">
        <v>289</v>
      </c>
      <c r="F38" s="83" t="s">
        <v>290</v>
      </c>
      <c r="G38" s="83" t="s">
        <v>250</v>
      </c>
    </row>
    <row r="39" spans="1:7" s="25" customFormat="1" x14ac:dyDescent="0.25">
      <c r="A39" s="83" t="s">
        <v>327</v>
      </c>
      <c r="B39" s="83" t="s">
        <v>328</v>
      </c>
      <c r="C39" s="83" t="s">
        <v>2307</v>
      </c>
      <c r="D39" s="83" t="s">
        <v>297</v>
      </c>
      <c r="E39" s="83" t="s">
        <v>289</v>
      </c>
      <c r="F39" s="83" t="s">
        <v>290</v>
      </c>
      <c r="G39" s="83" t="s">
        <v>250</v>
      </c>
    </row>
    <row r="40" spans="1:7" s="25" customFormat="1" x14ac:dyDescent="0.25">
      <c r="A40" s="83" t="s">
        <v>329</v>
      </c>
      <c r="B40" s="83" t="s">
        <v>330</v>
      </c>
      <c r="C40" s="83" t="s">
        <v>2308</v>
      </c>
      <c r="D40" s="83" t="s">
        <v>297</v>
      </c>
      <c r="E40" s="83" t="s">
        <v>289</v>
      </c>
      <c r="F40" s="83" t="s">
        <v>290</v>
      </c>
      <c r="G40" s="83" t="s">
        <v>250</v>
      </c>
    </row>
    <row r="41" spans="1:7" s="25" customFormat="1" x14ac:dyDescent="0.25">
      <c r="A41" s="83" t="s">
        <v>331</v>
      </c>
      <c r="B41" s="83" t="s">
        <v>332</v>
      </c>
      <c r="C41" s="83" t="s">
        <v>2309</v>
      </c>
      <c r="D41" s="83" t="s">
        <v>297</v>
      </c>
      <c r="E41" s="83" t="s">
        <v>289</v>
      </c>
      <c r="F41" s="83" t="s">
        <v>290</v>
      </c>
      <c r="G41" s="83" t="s">
        <v>250</v>
      </c>
    </row>
    <row r="42" spans="1:7" s="25" customFormat="1" x14ac:dyDescent="0.25">
      <c r="A42" s="83" t="s">
        <v>333</v>
      </c>
      <c r="B42" s="83" t="s">
        <v>334</v>
      </c>
      <c r="C42" s="83" t="s">
        <v>2310</v>
      </c>
      <c r="D42" s="83" t="s">
        <v>297</v>
      </c>
      <c r="E42" s="83" t="s">
        <v>289</v>
      </c>
      <c r="F42" s="83" t="s">
        <v>290</v>
      </c>
      <c r="G42" s="83" t="s">
        <v>250</v>
      </c>
    </row>
    <row r="43" spans="1:7" s="25" customFormat="1" x14ac:dyDescent="0.25">
      <c r="A43" s="83" t="s">
        <v>335</v>
      </c>
      <c r="B43" s="83" t="s">
        <v>336</v>
      </c>
      <c r="C43" s="83" t="s">
        <v>2311</v>
      </c>
      <c r="D43" s="83" t="s">
        <v>297</v>
      </c>
      <c r="E43" s="83" t="s">
        <v>289</v>
      </c>
      <c r="F43" s="83" t="s">
        <v>290</v>
      </c>
      <c r="G43" s="83" t="s">
        <v>250</v>
      </c>
    </row>
    <row r="44" spans="1:7" s="25" customFormat="1" x14ac:dyDescent="0.25">
      <c r="A44" s="83" t="s">
        <v>337</v>
      </c>
      <c r="B44" s="83" t="s">
        <v>338</v>
      </c>
      <c r="C44" s="83" t="s">
        <v>2312</v>
      </c>
      <c r="D44" s="83" t="s">
        <v>297</v>
      </c>
      <c r="E44" s="83" t="s">
        <v>289</v>
      </c>
      <c r="F44" s="83" t="s">
        <v>290</v>
      </c>
      <c r="G44" s="83" t="s">
        <v>250</v>
      </c>
    </row>
    <row r="45" spans="1:7" s="25" customFormat="1" x14ac:dyDescent="0.25">
      <c r="A45" s="83" t="s">
        <v>339</v>
      </c>
      <c r="B45" s="83" t="s">
        <v>340</v>
      </c>
      <c r="C45" s="83" t="s">
        <v>2313</v>
      </c>
      <c r="D45" s="83" t="s">
        <v>297</v>
      </c>
      <c r="E45" s="83" t="s">
        <v>3698</v>
      </c>
      <c r="F45" s="83" t="s">
        <v>290</v>
      </c>
      <c r="G45" s="83" t="s">
        <v>250</v>
      </c>
    </row>
    <row r="46" spans="1:7" s="25" customFormat="1" x14ac:dyDescent="0.25">
      <c r="A46" s="83" t="s">
        <v>341</v>
      </c>
      <c r="B46" s="83" t="s">
        <v>342</v>
      </c>
      <c r="C46" s="83" t="s">
        <v>2314</v>
      </c>
      <c r="D46" s="83" t="s">
        <v>297</v>
      </c>
      <c r="E46" s="83" t="s">
        <v>3698</v>
      </c>
      <c r="F46" s="83" t="s">
        <v>290</v>
      </c>
      <c r="G46" s="83" t="s">
        <v>250</v>
      </c>
    </row>
    <row r="47" spans="1:7" s="25" customFormat="1" x14ac:dyDescent="0.25">
      <c r="A47" s="83" t="s">
        <v>346</v>
      </c>
      <c r="B47" s="83" t="s">
        <v>248</v>
      </c>
      <c r="C47" s="83" t="s">
        <v>2315</v>
      </c>
      <c r="D47" s="83" t="s">
        <v>297</v>
      </c>
      <c r="E47" s="83" t="s">
        <v>3698</v>
      </c>
      <c r="F47" s="83" t="s">
        <v>290</v>
      </c>
      <c r="G47" s="83" t="s">
        <v>347</v>
      </c>
    </row>
    <row r="48" spans="1:7" s="25" customFormat="1" x14ac:dyDescent="0.25">
      <c r="A48" s="83" t="s">
        <v>348</v>
      </c>
      <c r="B48" s="83" t="s">
        <v>349</v>
      </c>
      <c r="C48" s="83" t="s">
        <v>2316</v>
      </c>
      <c r="D48" s="83" t="s">
        <v>350</v>
      </c>
      <c r="E48" s="83" t="s">
        <v>3641</v>
      </c>
      <c r="F48" s="83" t="s">
        <v>290</v>
      </c>
      <c r="G48" s="83" t="s">
        <v>257</v>
      </c>
    </row>
    <row r="49" spans="1:7" s="25" customFormat="1" x14ac:dyDescent="0.25">
      <c r="A49" s="83" t="s">
        <v>351</v>
      </c>
      <c r="B49" s="83" t="s">
        <v>349</v>
      </c>
      <c r="C49" s="83" t="s">
        <v>2317</v>
      </c>
      <c r="D49" s="83" t="s">
        <v>352</v>
      </c>
      <c r="E49" s="83" t="s">
        <v>3641</v>
      </c>
      <c r="F49" s="83" t="s">
        <v>290</v>
      </c>
      <c r="G49" s="83" t="s">
        <v>257</v>
      </c>
    </row>
    <row r="50" spans="1:7" s="25" customFormat="1" x14ac:dyDescent="0.25">
      <c r="A50" s="83" t="s">
        <v>362</v>
      </c>
      <c r="B50" s="83" t="s">
        <v>363</v>
      </c>
      <c r="C50" s="83" t="s">
        <v>2318</v>
      </c>
      <c r="D50" s="83" t="s">
        <v>350</v>
      </c>
      <c r="E50" s="83" t="s">
        <v>3641</v>
      </c>
      <c r="F50" s="83" t="s">
        <v>290</v>
      </c>
      <c r="G50" s="83" t="s">
        <v>257</v>
      </c>
    </row>
    <row r="51" spans="1:7" s="25" customFormat="1" x14ac:dyDescent="0.25">
      <c r="A51" s="83" t="s">
        <v>364</v>
      </c>
      <c r="B51" s="83" t="s">
        <v>363</v>
      </c>
      <c r="C51" s="83" t="s">
        <v>2319</v>
      </c>
      <c r="D51" s="83" t="s">
        <v>352</v>
      </c>
      <c r="E51" s="83" t="s">
        <v>3641</v>
      </c>
      <c r="F51" s="83" t="s">
        <v>290</v>
      </c>
      <c r="G51" s="83" t="s">
        <v>257</v>
      </c>
    </row>
    <row r="52" spans="1:7" s="25" customFormat="1" x14ac:dyDescent="0.25">
      <c r="A52" s="83" t="s">
        <v>365</v>
      </c>
      <c r="B52" s="83" t="s">
        <v>366</v>
      </c>
      <c r="C52" s="83" t="s">
        <v>2320</v>
      </c>
      <c r="D52" s="83" t="s">
        <v>350</v>
      </c>
      <c r="E52" s="83" t="s">
        <v>3641</v>
      </c>
      <c r="F52" s="83" t="s">
        <v>290</v>
      </c>
      <c r="G52" s="83" t="s">
        <v>257</v>
      </c>
    </row>
    <row r="53" spans="1:7" s="25" customFormat="1" x14ac:dyDescent="0.25">
      <c r="A53" s="83" t="s">
        <v>367</v>
      </c>
      <c r="B53" s="83" t="s">
        <v>368</v>
      </c>
      <c r="C53" s="83" t="s">
        <v>2321</v>
      </c>
      <c r="D53" s="83" t="s">
        <v>350</v>
      </c>
      <c r="E53" s="83" t="s">
        <v>3641</v>
      </c>
      <c r="F53" s="83" t="s">
        <v>290</v>
      </c>
      <c r="G53" s="83" t="s">
        <v>257</v>
      </c>
    </row>
    <row r="54" spans="1:7" s="25" customFormat="1" x14ac:dyDescent="0.25">
      <c r="A54" s="83" t="s">
        <v>369</v>
      </c>
      <c r="B54" s="83" t="s">
        <v>368</v>
      </c>
      <c r="C54" s="83" t="s">
        <v>2322</v>
      </c>
      <c r="D54" s="83" t="s">
        <v>352</v>
      </c>
      <c r="E54" s="83" t="s">
        <v>3641</v>
      </c>
      <c r="F54" s="83" t="s">
        <v>290</v>
      </c>
      <c r="G54" s="83" t="s">
        <v>257</v>
      </c>
    </row>
    <row r="55" spans="1:7" s="25" customFormat="1" x14ac:dyDescent="0.25">
      <c r="A55" s="83" t="s">
        <v>370</v>
      </c>
      <c r="B55" s="83" t="s">
        <v>371</v>
      </c>
      <c r="C55" s="83" t="s">
        <v>2323</v>
      </c>
      <c r="D55" s="83" t="s">
        <v>350</v>
      </c>
      <c r="E55" s="83" t="s">
        <v>3641</v>
      </c>
      <c r="F55" s="83" t="s">
        <v>290</v>
      </c>
      <c r="G55" s="83" t="s">
        <v>257</v>
      </c>
    </row>
    <row r="56" spans="1:7" s="25" customFormat="1" x14ac:dyDescent="0.25">
      <c r="A56" s="83" t="s">
        <v>372</v>
      </c>
      <c r="B56" s="83" t="s">
        <v>371</v>
      </c>
      <c r="C56" s="83" t="s">
        <v>2324</v>
      </c>
      <c r="D56" s="83" t="s">
        <v>352</v>
      </c>
      <c r="E56" s="83" t="s">
        <v>3641</v>
      </c>
      <c r="F56" s="83" t="s">
        <v>290</v>
      </c>
      <c r="G56" s="83" t="s">
        <v>257</v>
      </c>
    </row>
    <row r="57" spans="1:7" s="25" customFormat="1" x14ac:dyDescent="0.25">
      <c r="A57" s="83" t="s">
        <v>373</v>
      </c>
      <c r="B57" s="83" t="s">
        <v>374</v>
      </c>
      <c r="C57" s="83" t="s">
        <v>2325</v>
      </c>
      <c r="D57" s="83" t="s">
        <v>350</v>
      </c>
      <c r="E57" s="83" t="s">
        <v>3641</v>
      </c>
      <c r="F57" s="83" t="s">
        <v>290</v>
      </c>
      <c r="G57" s="83" t="s">
        <v>257</v>
      </c>
    </row>
    <row r="58" spans="1:7" s="25" customFormat="1" x14ac:dyDescent="0.25">
      <c r="A58" s="83" t="s">
        <v>375</v>
      </c>
      <c r="B58" s="83" t="s">
        <v>374</v>
      </c>
      <c r="C58" s="83" t="s">
        <v>2326</v>
      </c>
      <c r="D58" s="83" t="s">
        <v>352</v>
      </c>
      <c r="E58" s="83" t="s">
        <v>3641</v>
      </c>
      <c r="F58" s="83" t="s">
        <v>290</v>
      </c>
      <c r="G58" s="83" t="s">
        <v>257</v>
      </c>
    </row>
    <row r="59" spans="1:7" s="25" customFormat="1" x14ac:dyDescent="0.25">
      <c r="A59" s="83" t="s">
        <v>376</v>
      </c>
      <c r="B59" s="83" t="s">
        <v>377</v>
      </c>
      <c r="C59" s="83" t="s">
        <v>3610</v>
      </c>
      <c r="D59" s="83" t="s">
        <v>350</v>
      </c>
      <c r="E59" s="83" t="s">
        <v>3641</v>
      </c>
      <c r="F59" s="83" t="s">
        <v>290</v>
      </c>
      <c r="G59" s="83" t="s">
        <v>257</v>
      </c>
    </row>
    <row r="60" spans="1:7" s="25" customFormat="1" x14ac:dyDescent="0.25">
      <c r="A60" s="83" t="s">
        <v>378</v>
      </c>
      <c r="B60" s="83" t="s">
        <v>377</v>
      </c>
      <c r="C60" s="83" t="s">
        <v>3611</v>
      </c>
      <c r="D60" s="83" t="s">
        <v>352</v>
      </c>
      <c r="E60" s="83" t="s">
        <v>3641</v>
      </c>
      <c r="F60" s="83" t="s">
        <v>290</v>
      </c>
      <c r="G60" s="83" t="s">
        <v>257</v>
      </c>
    </row>
    <row r="61" spans="1:7" s="25" customFormat="1" x14ac:dyDescent="0.25">
      <c r="A61" s="83" t="s">
        <v>379</v>
      </c>
      <c r="B61" s="83" t="s">
        <v>380</v>
      </c>
      <c r="C61" s="83" t="s">
        <v>2327</v>
      </c>
      <c r="D61" s="83" t="s">
        <v>350</v>
      </c>
      <c r="E61" s="83" t="s">
        <v>3641</v>
      </c>
      <c r="F61" s="83" t="s">
        <v>290</v>
      </c>
      <c r="G61" s="83" t="s">
        <v>257</v>
      </c>
    </row>
    <row r="62" spans="1:7" s="25" customFormat="1" x14ac:dyDescent="0.25">
      <c r="A62" s="83" t="s">
        <v>381</v>
      </c>
      <c r="B62" s="83" t="s">
        <v>380</v>
      </c>
      <c r="C62" s="83" t="s">
        <v>2328</v>
      </c>
      <c r="D62" s="83" t="s">
        <v>352</v>
      </c>
      <c r="E62" s="83" t="s">
        <v>3641</v>
      </c>
      <c r="F62" s="83" t="s">
        <v>290</v>
      </c>
      <c r="G62" s="83" t="s">
        <v>257</v>
      </c>
    </row>
    <row r="63" spans="1:7" s="25" customFormat="1" x14ac:dyDescent="0.25">
      <c r="A63" s="83" t="s">
        <v>382</v>
      </c>
      <c r="B63" s="83" t="s">
        <v>328</v>
      </c>
      <c r="C63" s="83" t="s">
        <v>2329</v>
      </c>
      <c r="D63" s="83" t="s">
        <v>350</v>
      </c>
      <c r="E63" s="83" t="s">
        <v>3641</v>
      </c>
      <c r="F63" s="83" t="s">
        <v>290</v>
      </c>
      <c r="G63" s="83" t="s">
        <v>257</v>
      </c>
    </row>
    <row r="64" spans="1:7" s="25" customFormat="1" x14ac:dyDescent="0.25">
      <c r="A64" s="83" t="s">
        <v>383</v>
      </c>
      <c r="B64" s="83" t="s">
        <v>328</v>
      </c>
      <c r="C64" s="83" t="s">
        <v>2330</v>
      </c>
      <c r="D64" s="83" t="s">
        <v>352</v>
      </c>
      <c r="E64" s="83" t="s">
        <v>3641</v>
      </c>
      <c r="F64" s="83" t="s">
        <v>290</v>
      </c>
      <c r="G64" s="83" t="s">
        <v>257</v>
      </c>
    </row>
    <row r="65" spans="1:7" s="25" customFormat="1" x14ac:dyDescent="0.25">
      <c r="A65" s="83" t="s">
        <v>385</v>
      </c>
      <c r="B65" s="83" t="s">
        <v>252</v>
      </c>
      <c r="C65" s="83" t="s">
        <v>2331</v>
      </c>
      <c r="D65" s="83" t="s">
        <v>297</v>
      </c>
      <c r="E65" s="83" t="s">
        <v>289</v>
      </c>
      <c r="F65" s="83" t="s">
        <v>290</v>
      </c>
      <c r="G65" s="83" t="s">
        <v>250</v>
      </c>
    </row>
    <row r="66" spans="1:7" s="25" customFormat="1" x14ac:dyDescent="0.25">
      <c r="A66" s="83" t="s">
        <v>386</v>
      </c>
      <c r="B66" s="83" t="s">
        <v>330</v>
      </c>
      <c r="C66" s="83" t="s">
        <v>2332</v>
      </c>
      <c r="D66" s="83" t="s">
        <v>297</v>
      </c>
      <c r="E66" s="83" t="s">
        <v>3698</v>
      </c>
      <c r="F66" s="83" t="s">
        <v>290</v>
      </c>
      <c r="G66" s="83" t="s">
        <v>250</v>
      </c>
    </row>
    <row r="67" spans="1:7" s="25" customFormat="1" x14ac:dyDescent="0.25">
      <c r="A67" s="83" t="s">
        <v>388</v>
      </c>
      <c r="B67" s="83" t="s">
        <v>242</v>
      </c>
      <c r="C67" s="83" t="s">
        <v>2333</v>
      </c>
      <c r="D67" s="83" t="s">
        <v>389</v>
      </c>
      <c r="E67" s="83" t="s">
        <v>390</v>
      </c>
      <c r="F67" s="83" t="s">
        <v>245</v>
      </c>
      <c r="G67" s="83" t="s">
        <v>391</v>
      </c>
    </row>
    <row r="68" spans="1:7" s="25" customFormat="1" x14ac:dyDescent="0.25">
      <c r="A68" s="83" t="s">
        <v>392</v>
      </c>
      <c r="B68" s="83" t="s">
        <v>393</v>
      </c>
      <c r="C68" s="83" t="s">
        <v>2334</v>
      </c>
      <c r="D68" s="83" t="s">
        <v>297</v>
      </c>
      <c r="E68" s="83" t="s">
        <v>3698</v>
      </c>
      <c r="F68" s="83" t="s">
        <v>290</v>
      </c>
      <c r="G68" s="83" t="s">
        <v>250</v>
      </c>
    </row>
    <row r="69" spans="1:7" s="25" customFormat="1" x14ac:dyDescent="0.25">
      <c r="A69" s="83" t="s">
        <v>394</v>
      </c>
      <c r="B69" s="83" t="s">
        <v>395</v>
      </c>
      <c r="C69" s="83" t="s">
        <v>2335</v>
      </c>
      <c r="D69" s="83" t="s">
        <v>297</v>
      </c>
      <c r="E69" s="83" t="s">
        <v>3698</v>
      </c>
      <c r="F69" s="83" t="s">
        <v>290</v>
      </c>
      <c r="G69" s="83" t="s">
        <v>250</v>
      </c>
    </row>
    <row r="70" spans="1:7" s="25" customFormat="1" x14ac:dyDescent="0.25">
      <c r="A70" s="83" t="s">
        <v>396</v>
      </c>
      <c r="B70" s="83" t="s">
        <v>276</v>
      </c>
      <c r="C70" s="83" t="s">
        <v>2336</v>
      </c>
      <c r="D70" s="83" t="s">
        <v>260</v>
      </c>
      <c r="E70" s="83" t="s">
        <v>261</v>
      </c>
      <c r="F70" s="83" t="s">
        <v>245</v>
      </c>
      <c r="G70" s="83" t="s">
        <v>257</v>
      </c>
    </row>
    <row r="71" spans="1:7" s="25" customFormat="1" x14ac:dyDescent="0.25">
      <c r="A71" s="83" t="s">
        <v>397</v>
      </c>
      <c r="B71" s="83" t="s">
        <v>271</v>
      </c>
      <c r="C71" s="83" t="s">
        <v>2337</v>
      </c>
      <c r="D71" s="83" t="s">
        <v>260</v>
      </c>
      <c r="E71" s="83" t="s">
        <v>261</v>
      </c>
      <c r="F71" s="83" t="s">
        <v>245</v>
      </c>
      <c r="G71" s="83" t="s">
        <v>257</v>
      </c>
    </row>
    <row r="72" spans="1:7" s="25" customFormat="1" x14ac:dyDescent="0.25">
      <c r="A72" s="83" t="s">
        <v>398</v>
      </c>
      <c r="B72" s="83" t="s">
        <v>267</v>
      </c>
      <c r="C72" s="83" t="s">
        <v>2338</v>
      </c>
      <c r="D72" s="83" t="s">
        <v>260</v>
      </c>
      <c r="E72" s="83" t="s">
        <v>261</v>
      </c>
      <c r="F72" s="83" t="s">
        <v>245</v>
      </c>
      <c r="G72" s="83" t="s">
        <v>257</v>
      </c>
    </row>
    <row r="73" spans="1:7" s="25" customFormat="1" x14ac:dyDescent="0.25">
      <c r="A73" s="83" t="s">
        <v>399</v>
      </c>
      <c r="B73" s="83" t="s">
        <v>284</v>
      </c>
      <c r="C73" s="83" t="s">
        <v>2339</v>
      </c>
      <c r="D73" s="83" t="s">
        <v>260</v>
      </c>
      <c r="E73" s="83" t="s">
        <v>261</v>
      </c>
      <c r="F73" s="83" t="s">
        <v>245</v>
      </c>
      <c r="G73" s="83" t="s">
        <v>257</v>
      </c>
    </row>
    <row r="74" spans="1:7" s="25" customFormat="1" x14ac:dyDescent="0.25">
      <c r="A74" s="83" t="s">
        <v>400</v>
      </c>
      <c r="B74" s="83" t="s">
        <v>259</v>
      </c>
      <c r="C74" s="83" t="s">
        <v>2340</v>
      </c>
      <c r="D74" s="83" t="s">
        <v>260</v>
      </c>
      <c r="E74" s="83" t="s">
        <v>261</v>
      </c>
      <c r="F74" s="83" t="s">
        <v>245</v>
      </c>
      <c r="G74" s="83" t="s">
        <v>257</v>
      </c>
    </row>
    <row r="75" spans="1:7" s="25" customFormat="1" x14ac:dyDescent="0.25">
      <c r="A75" s="83" t="s">
        <v>401</v>
      </c>
      <c r="B75" s="83" t="s">
        <v>269</v>
      </c>
      <c r="C75" s="83" t="s">
        <v>2341</v>
      </c>
      <c r="D75" s="83" t="s">
        <v>260</v>
      </c>
      <c r="E75" s="83" t="s">
        <v>261</v>
      </c>
      <c r="F75" s="83" t="s">
        <v>245</v>
      </c>
      <c r="G75" s="83" t="s">
        <v>257</v>
      </c>
    </row>
    <row r="76" spans="1:7" s="25" customFormat="1" x14ac:dyDescent="0.25">
      <c r="A76" s="83" t="s">
        <v>402</v>
      </c>
      <c r="B76" s="83" t="s">
        <v>263</v>
      </c>
      <c r="C76" s="83" t="s">
        <v>2342</v>
      </c>
      <c r="D76" s="83" t="s">
        <v>260</v>
      </c>
      <c r="E76" s="83" t="s">
        <v>261</v>
      </c>
      <c r="F76" s="83" t="s">
        <v>245</v>
      </c>
      <c r="G76" s="83" t="s">
        <v>257</v>
      </c>
    </row>
    <row r="77" spans="1:7" s="25" customFormat="1" x14ac:dyDescent="0.25">
      <c r="A77" s="83" t="s">
        <v>403</v>
      </c>
      <c r="B77" s="83" t="s">
        <v>273</v>
      </c>
      <c r="C77" s="83" t="s">
        <v>2343</v>
      </c>
      <c r="D77" s="83" t="s">
        <v>260</v>
      </c>
      <c r="E77" s="83" t="s">
        <v>261</v>
      </c>
      <c r="F77" s="83" t="s">
        <v>245</v>
      </c>
      <c r="G77" s="83" t="s">
        <v>257</v>
      </c>
    </row>
    <row r="78" spans="1:7" s="25" customFormat="1" x14ac:dyDescent="0.25">
      <c r="A78" s="83" t="s">
        <v>404</v>
      </c>
      <c r="B78" s="83" t="s">
        <v>278</v>
      </c>
      <c r="C78" s="83" t="s">
        <v>2344</v>
      </c>
      <c r="D78" s="83" t="s">
        <v>260</v>
      </c>
      <c r="E78" s="83" t="s">
        <v>261</v>
      </c>
      <c r="F78" s="83" t="s">
        <v>245</v>
      </c>
      <c r="G78" s="83" t="s">
        <v>257</v>
      </c>
    </row>
    <row r="79" spans="1:7" s="25" customFormat="1" x14ac:dyDescent="0.25">
      <c r="A79" s="83" t="s">
        <v>405</v>
      </c>
      <c r="B79" s="83" t="s">
        <v>406</v>
      </c>
      <c r="C79" s="83" t="s">
        <v>2345</v>
      </c>
      <c r="D79" s="83" t="s">
        <v>293</v>
      </c>
      <c r="E79" s="83" t="s">
        <v>3698</v>
      </c>
      <c r="F79" s="83" t="s">
        <v>245</v>
      </c>
      <c r="G79" s="83" t="s">
        <v>246</v>
      </c>
    </row>
    <row r="80" spans="1:7" s="25" customFormat="1" x14ac:dyDescent="0.25">
      <c r="A80" s="83" t="s">
        <v>407</v>
      </c>
      <c r="B80" s="83" t="s">
        <v>408</v>
      </c>
      <c r="C80" s="83" t="s">
        <v>2346</v>
      </c>
      <c r="D80" s="83" t="s">
        <v>344</v>
      </c>
      <c r="E80" s="83" t="s">
        <v>3698</v>
      </c>
      <c r="F80" s="83" t="s">
        <v>245</v>
      </c>
      <c r="G80" s="83" t="s">
        <v>391</v>
      </c>
    </row>
    <row r="81" spans="1:7" s="25" customFormat="1" x14ac:dyDescent="0.25">
      <c r="A81" s="83" t="s">
        <v>409</v>
      </c>
      <c r="B81" s="83" t="s">
        <v>408</v>
      </c>
      <c r="C81" s="83" t="s">
        <v>2347</v>
      </c>
      <c r="D81" s="83" t="s">
        <v>344</v>
      </c>
      <c r="E81" s="83" t="s">
        <v>410</v>
      </c>
      <c r="F81" s="83" t="s">
        <v>245</v>
      </c>
      <c r="G81" s="83" t="s">
        <v>391</v>
      </c>
    </row>
    <row r="82" spans="1:7" s="25" customFormat="1" x14ac:dyDescent="0.25">
      <c r="A82" s="83" t="s">
        <v>411</v>
      </c>
      <c r="B82" s="83" t="s">
        <v>412</v>
      </c>
      <c r="C82" s="83" t="s">
        <v>2348</v>
      </c>
      <c r="D82" s="83" t="s">
        <v>243</v>
      </c>
      <c r="E82" s="83" t="s">
        <v>3698</v>
      </c>
      <c r="F82" s="83" t="s">
        <v>245</v>
      </c>
      <c r="G82" s="83" t="s">
        <v>413</v>
      </c>
    </row>
    <row r="83" spans="1:7" s="25" customFormat="1" x14ac:dyDescent="0.25">
      <c r="A83" s="83" t="s">
        <v>414</v>
      </c>
      <c r="B83" s="83" t="s">
        <v>248</v>
      </c>
      <c r="C83" s="83" t="s">
        <v>2349</v>
      </c>
      <c r="D83" s="83" t="s">
        <v>48</v>
      </c>
      <c r="E83" s="83" t="s">
        <v>3698</v>
      </c>
      <c r="F83" s="83" t="s">
        <v>245</v>
      </c>
      <c r="G83" s="83" t="s">
        <v>246</v>
      </c>
    </row>
    <row r="84" spans="1:7" s="25" customFormat="1" x14ac:dyDescent="0.25">
      <c r="A84" s="83" t="s">
        <v>416</v>
      </c>
      <c r="B84" s="83" t="s">
        <v>248</v>
      </c>
      <c r="C84" s="83" t="s">
        <v>2350</v>
      </c>
      <c r="D84" s="83" t="s">
        <v>417</v>
      </c>
      <c r="E84" s="83" t="s">
        <v>3698</v>
      </c>
      <c r="F84" s="83" t="s">
        <v>245</v>
      </c>
      <c r="G84" s="83" t="s">
        <v>246</v>
      </c>
    </row>
    <row r="85" spans="1:7" s="25" customFormat="1" x14ac:dyDescent="0.25">
      <c r="A85" s="83" t="s">
        <v>2047</v>
      </c>
      <c r="B85" s="83" t="s">
        <v>248</v>
      </c>
      <c r="C85" s="83" t="s">
        <v>2351</v>
      </c>
      <c r="D85" s="83" t="s">
        <v>243</v>
      </c>
      <c r="E85" s="83" t="s">
        <v>3698</v>
      </c>
      <c r="F85" s="83" t="s">
        <v>245</v>
      </c>
      <c r="G85" s="83" t="s">
        <v>246</v>
      </c>
    </row>
    <row r="86" spans="1:7" s="25" customFormat="1" x14ac:dyDescent="0.25">
      <c r="A86" s="83" t="s">
        <v>418</v>
      </c>
      <c r="B86" s="83" t="s">
        <v>248</v>
      </c>
      <c r="C86" s="83" t="s">
        <v>2352</v>
      </c>
      <c r="D86" s="83" t="s">
        <v>419</v>
      </c>
      <c r="E86" s="83" t="s">
        <v>3698</v>
      </c>
      <c r="F86" s="83" t="s">
        <v>245</v>
      </c>
      <c r="G86" s="83" t="s">
        <v>250</v>
      </c>
    </row>
    <row r="87" spans="1:7" s="25" customFormat="1" x14ac:dyDescent="0.25">
      <c r="A87" s="83" t="s">
        <v>420</v>
      </c>
      <c r="B87" s="83" t="s">
        <v>248</v>
      </c>
      <c r="C87" s="83" t="s">
        <v>2353</v>
      </c>
      <c r="D87" s="83" t="s">
        <v>44</v>
      </c>
      <c r="E87" s="83" t="s">
        <v>3698</v>
      </c>
      <c r="F87" s="83" t="s">
        <v>245</v>
      </c>
      <c r="G87" s="83" t="s">
        <v>250</v>
      </c>
    </row>
    <row r="88" spans="1:7" s="25" customFormat="1" x14ac:dyDescent="0.25">
      <c r="A88" s="83" t="s">
        <v>421</v>
      </c>
      <c r="B88" s="83" t="s">
        <v>248</v>
      </c>
      <c r="C88" s="83" t="s">
        <v>2354</v>
      </c>
      <c r="D88" s="83" t="s">
        <v>43</v>
      </c>
      <c r="E88" s="83" t="s">
        <v>3698</v>
      </c>
      <c r="F88" s="83" t="s">
        <v>245</v>
      </c>
      <c r="G88" s="83" t="s">
        <v>250</v>
      </c>
    </row>
    <row r="89" spans="1:7" s="25" customFormat="1" x14ac:dyDescent="0.25">
      <c r="A89" s="83" t="s">
        <v>422</v>
      </c>
      <c r="B89" s="83" t="s">
        <v>252</v>
      </c>
      <c r="C89" s="83" t="s">
        <v>2355</v>
      </c>
      <c r="D89" s="83" t="s">
        <v>343</v>
      </c>
      <c r="E89" s="83" t="s">
        <v>3698</v>
      </c>
      <c r="F89" s="83" t="s">
        <v>245</v>
      </c>
      <c r="G89" s="83" t="s">
        <v>347</v>
      </c>
    </row>
    <row r="90" spans="1:7" s="25" customFormat="1" x14ac:dyDescent="0.25">
      <c r="A90" s="83" t="s">
        <v>424</v>
      </c>
      <c r="B90" s="83" t="s">
        <v>252</v>
      </c>
      <c r="C90" s="83" t="s">
        <v>2356</v>
      </c>
      <c r="D90" s="83" t="s">
        <v>44</v>
      </c>
      <c r="E90" s="83" t="s">
        <v>3698</v>
      </c>
      <c r="F90" s="83" t="s">
        <v>245</v>
      </c>
      <c r="G90" s="83" t="s">
        <v>425</v>
      </c>
    </row>
    <row r="91" spans="1:7" s="25" customFormat="1" x14ac:dyDescent="0.25">
      <c r="A91" s="83" t="s">
        <v>426</v>
      </c>
      <c r="B91" s="83" t="s">
        <v>252</v>
      </c>
      <c r="C91" s="83" t="s">
        <v>2357</v>
      </c>
      <c r="D91" s="83" t="s">
        <v>419</v>
      </c>
      <c r="E91" s="83" t="s">
        <v>3698</v>
      </c>
      <c r="F91" s="83" t="s">
        <v>245</v>
      </c>
      <c r="G91" s="83" t="s">
        <v>425</v>
      </c>
    </row>
    <row r="92" spans="1:7" s="25" customFormat="1" x14ac:dyDescent="0.25">
      <c r="A92" s="83" t="s">
        <v>427</v>
      </c>
      <c r="B92" s="83" t="s">
        <v>252</v>
      </c>
      <c r="C92" s="83" t="s">
        <v>2358</v>
      </c>
      <c r="D92" s="83" t="s">
        <v>344</v>
      </c>
      <c r="E92" s="83" t="s">
        <v>3698</v>
      </c>
      <c r="F92" s="83" t="s">
        <v>245</v>
      </c>
      <c r="G92" s="83" t="s">
        <v>391</v>
      </c>
    </row>
    <row r="93" spans="1:7" s="25" customFormat="1" x14ac:dyDescent="0.25">
      <c r="A93" s="83" t="s">
        <v>428</v>
      </c>
      <c r="B93" s="83" t="s">
        <v>252</v>
      </c>
      <c r="C93" s="83" t="s">
        <v>2359</v>
      </c>
      <c r="D93" s="83" t="s">
        <v>52</v>
      </c>
      <c r="E93" s="83" t="s">
        <v>3698</v>
      </c>
      <c r="F93" s="83" t="s">
        <v>245</v>
      </c>
      <c r="G93" s="83" t="s">
        <v>246</v>
      </c>
    </row>
    <row r="94" spans="1:7" s="25" customFormat="1" x14ac:dyDescent="0.25">
      <c r="A94" s="83" t="s">
        <v>429</v>
      </c>
      <c r="B94" s="83" t="s">
        <v>430</v>
      </c>
      <c r="C94" s="83" t="s">
        <v>2360</v>
      </c>
      <c r="D94" s="83" t="s">
        <v>431</v>
      </c>
      <c r="E94" s="83" t="s">
        <v>3698</v>
      </c>
      <c r="F94" s="83" t="s">
        <v>245</v>
      </c>
      <c r="G94" s="83" t="s">
        <v>391</v>
      </c>
    </row>
    <row r="95" spans="1:7" s="25" customFormat="1" x14ac:dyDescent="0.25">
      <c r="A95" s="83" t="s">
        <v>432</v>
      </c>
      <c r="B95" s="83" t="s">
        <v>430</v>
      </c>
      <c r="C95" s="83" t="s">
        <v>2361</v>
      </c>
      <c r="D95" s="83" t="s">
        <v>433</v>
      </c>
      <c r="E95" s="83" t="s">
        <v>3698</v>
      </c>
      <c r="F95" s="83" t="s">
        <v>245</v>
      </c>
      <c r="G95" s="83" t="s">
        <v>391</v>
      </c>
    </row>
    <row r="96" spans="1:7" s="25" customFormat="1" x14ac:dyDescent="0.25">
      <c r="A96" s="83" t="s">
        <v>436</v>
      </c>
      <c r="B96" s="83" t="s">
        <v>252</v>
      </c>
      <c r="C96" s="83" t="s">
        <v>2362</v>
      </c>
      <c r="D96" s="83" t="s">
        <v>48</v>
      </c>
      <c r="E96" s="83" t="s">
        <v>3698</v>
      </c>
      <c r="F96" s="83" t="s">
        <v>245</v>
      </c>
      <c r="G96" s="83" t="s">
        <v>437</v>
      </c>
    </row>
    <row r="97" spans="1:7" s="25" customFormat="1" x14ac:dyDescent="0.25">
      <c r="A97" s="83" t="s">
        <v>438</v>
      </c>
      <c r="B97" s="83" t="s">
        <v>430</v>
      </c>
      <c r="C97" s="83" t="s">
        <v>2363</v>
      </c>
      <c r="D97" s="83" t="s">
        <v>297</v>
      </c>
      <c r="E97" s="83" t="s">
        <v>3698</v>
      </c>
      <c r="F97" s="83" t="s">
        <v>245</v>
      </c>
      <c r="G97" s="83" t="s">
        <v>391</v>
      </c>
    </row>
    <row r="98" spans="1:7" s="25" customFormat="1" x14ac:dyDescent="0.25">
      <c r="A98" s="83" t="s">
        <v>439</v>
      </c>
      <c r="B98" s="83" t="s">
        <v>440</v>
      </c>
      <c r="C98" s="83" t="s">
        <v>3906</v>
      </c>
      <c r="D98" s="83" t="s">
        <v>43</v>
      </c>
      <c r="E98" s="83" t="s">
        <v>3698</v>
      </c>
      <c r="F98" s="83" t="s">
        <v>245</v>
      </c>
      <c r="G98" s="83" t="s">
        <v>250</v>
      </c>
    </row>
    <row r="99" spans="1:7" s="25" customFormat="1" x14ac:dyDescent="0.25">
      <c r="A99" s="83" t="s">
        <v>441</v>
      </c>
      <c r="B99" s="83" t="s">
        <v>440</v>
      </c>
      <c r="C99" s="83" t="s">
        <v>3907</v>
      </c>
      <c r="D99" s="83" t="s">
        <v>442</v>
      </c>
      <c r="E99" s="83" t="s">
        <v>3698</v>
      </c>
      <c r="F99" s="83" t="s">
        <v>245</v>
      </c>
      <c r="G99" s="83" t="s">
        <v>250</v>
      </c>
    </row>
    <row r="100" spans="1:7" s="25" customFormat="1" x14ac:dyDescent="0.25">
      <c r="A100" s="83" t="s">
        <v>443</v>
      </c>
      <c r="B100" s="83" t="s">
        <v>440</v>
      </c>
      <c r="C100" s="83" t="s">
        <v>3908</v>
      </c>
      <c r="D100" s="83" t="s">
        <v>48</v>
      </c>
      <c r="E100" s="83" t="s">
        <v>3698</v>
      </c>
      <c r="F100" s="83" t="s">
        <v>245</v>
      </c>
      <c r="G100" s="83" t="s">
        <v>437</v>
      </c>
    </row>
    <row r="101" spans="1:7" s="25" customFormat="1" x14ac:dyDescent="0.25">
      <c r="A101" s="83" t="s">
        <v>444</v>
      </c>
      <c r="B101" s="83" t="s">
        <v>445</v>
      </c>
      <c r="C101" s="83" t="s">
        <v>3909</v>
      </c>
      <c r="D101" s="83" t="s">
        <v>297</v>
      </c>
      <c r="E101" s="83" t="s">
        <v>289</v>
      </c>
      <c r="F101" s="83" t="s">
        <v>290</v>
      </c>
      <c r="G101" s="83" t="s">
        <v>291</v>
      </c>
    </row>
    <row r="102" spans="1:7" s="25" customFormat="1" x14ac:dyDescent="0.25">
      <c r="A102" s="83" t="s">
        <v>446</v>
      </c>
      <c r="B102" s="83" t="s">
        <v>252</v>
      </c>
      <c r="C102" s="83" t="s">
        <v>2364</v>
      </c>
      <c r="D102" s="83" t="s">
        <v>243</v>
      </c>
      <c r="E102" s="83" t="s">
        <v>3698</v>
      </c>
      <c r="F102" s="83" t="s">
        <v>245</v>
      </c>
      <c r="G102" s="83" t="s">
        <v>246</v>
      </c>
    </row>
    <row r="103" spans="1:7" s="25" customFormat="1" x14ac:dyDescent="0.25">
      <c r="A103" s="83" t="s">
        <v>447</v>
      </c>
      <c r="B103" s="83" t="s">
        <v>252</v>
      </c>
      <c r="C103" s="83" t="s">
        <v>2365</v>
      </c>
      <c r="D103" s="83" t="s">
        <v>343</v>
      </c>
      <c r="E103" s="83" t="s">
        <v>3698</v>
      </c>
      <c r="F103" s="83" t="s">
        <v>245</v>
      </c>
      <c r="G103" s="83" t="s">
        <v>246</v>
      </c>
    </row>
    <row r="104" spans="1:7" s="25" customFormat="1" x14ac:dyDescent="0.25">
      <c r="A104" s="83" t="s">
        <v>448</v>
      </c>
      <c r="B104" s="83" t="s">
        <v>252</v>
      </c>
      <c r="C104" s="83" t="s">
        <v>2366</v>
      </c>
      <c r="D104" s="83" t="s">
        <v>344</v>
      </c>
      <c r="E104" s="83" t="s">
        <v>3698</v>
      </c>
      <c r="F104" s="83" t="s">
        <v>245</v>
      </c>
      <c r="G104" s="83" t="s">
        <v>246</v>
      </c>
    </row>
    <row r="105" spans="1:7" s="25" customFormat="1" x14ac:dyDescent="0.25">
      <c r="A105" s="83" t="s">
        <v>449</v>
      </c>
      <c r="B105" s="83" t="s">
        <v>252</v>
      </c>
      <c r="C105" s="83" t="s">
        <v>2367</v>
      </c>
      <c r="D105" s="83" t="s">
        <v>249</v>
      </c>
      <c r="E105" s="83" t="s">
        <v>3698</v>
      </c>
      <c r="F105" s="83" t="s">
        <v>245</v>
      </c>
      <c r="G105" s="83" t="s">
        <v>345</v>
      </c>
    </row>
    <row r="106" spans="1:7" s="25" customFormat="1" x14ac:dyDescent="0.25">
      <c r="A106" s="83" t="s">
        <v>2057</v>
      </c>
      <c r="B106" s="83" t="s">
        <v>440</v>
      </c>
      <c r="C106" s="83" t="s">
        <v>3910</v>
      </c>
      <c r="D106" s="83" t="s">
        <v>343</v>
      </c>
      <c r="E106" s="83" t="s">
        <v>3698</v>
      </c>
      <c r="F106" s="83" t="s">
        <v>245</v>
      </c>
      <c r="G106" s="83" t="s">
        <v>246</v>
      </c>
    </row>
    <row r="107" spans="1:7" s="25" customFormat="1" x14ac:dyDescent="0.25">
      <c r="A107" s="83" t="s">
        <v>2058</v>
      </c>
      <c r="B107" s="83" t="s">
        <v>440</v>
      </c>
      <c r="C107" s="83" t="s">
        <v>3911</v>
      </c>
      <c r="D107" s="83" t="s">
        <v>243</v>
      </c>
      <c r="E107" s="83" t="s">
        <v>3698</v>
      </c>
      <c r="F107" s="83" t="s">
        <v>245</v>
      </c>
      <c r="G107" s="83" t="s">
        <v>246</v>
      </c>
    </row>
    <row r="108" spans="1:7" s="25" customFormat="1" x14ac:dyDescent="0.25">
      <c r="A108" s="83" t="s">
        <v>2063</v>
      </c>
      <c r="B108" s="83" t="s">
        <v>412</v>
      </c>
      <c r="C108" s="83" t="s">
        <v>2368</v>
      </c>
      <c r="D108" s="83" t="s">
        <v>51</v>
      </c>
      <c r="E108" s="83" t="s">
        <v>410</v>
      </c>
      <c r="F108" s="83" t="s">
        <v>245</v>
      </c>
      <c r="G108" s="83" t="s">
        <v>387</v>
      </c>
    </row>
    <row r="109" spans="1:7" s="25" customFormat="1" x14ac:dyDescent="0.25">
      <c r="A109" s="83" t="s">
        <v>2093</v>
      </c>
      <c r="B109" s="83" t="s">
        <v>252</v>
      </c>
      <c r="C109" s="83" t="s">
        <v>2369</v>
      </c>
      <c r="D109" s="83" t="s">
        <v>297</v>
      </c>
      <c r="E109" s="83" t="s">
        <v>289</v>
      </c>
      <c r="F109" s="83" t="s">
        <v>290</v>
      </c>
      <c r="G109" s="83" t="s">
        <v>246</v>
      </c>
    </row>
    <row r="110" spans="1:7" s="25" customFormat="1" x14ac:dyDescent="0.25">
      <c r="A110" s="83" t="s">
        <v>2104</v>
      </c>
      <c r="B110" s="83" t="s">
        <v>252</v>
      </c>
      <c r="C110" s="83" t="s">
        <v>2370</v>
      </c>
      <c r="D110" s="83" t="s">
        <v>297</v>
      </c>
      <c r="E110" s="83" t="s">
        <v>289</v>
      </c>
      <c r="F110" s="83" t="s">
        <v>290</v>
      </c>
      <c r="G110" s="83" t="s">
        <v>246</v>
      </c>
    </row>
    <row r="111" spans="1:7" s="25" customFormat="1" x14ac:dyDescent="0.25">
      <c r="A111" s="83" t="s">
        <v>3654</v>
      </c>
      <c r="B111" s="83" t="s">
        <v>380</v>
      </c>
      <c r="C111" s="83" t="s">
        <v>3655</v>
      </c>
      <c r="D111" s="83" t="s">
        <v>297</v>
      </c>
      <c r="E111" s="83" t="s">
        <v>289</v>
      </c>
      <c r="F111" s="83" t="s">
        <v>290</v>
      </c>
      <c r="G111" s="83" t="s">
        <v>257</v>
      </c>
    </row>
    <row r="112" spans="1:7" s="25" customFormat="1" x14ac:dyDescent="0.25">
      <c r="A112" s="83" t="s">
        <v>3656</v>
      </c>
      <c r="B112" s="83" t="s">
        <v>368</v>
      </c>
      <c r="C112" s="83" t="s">
        <v>3657</v>
      </c>
      <c r="D112" s="83" t="s">
        <v>297</v>
      </c>
      <c r="E112" s="83" t="s">
        <v>289</v>
      </c>
      <c r="F112" s="83" t="s">
        <v>290</v>
      </c>
      <c r="G112" s="83" t="s">
        <v>257</v>
      </c>
    </row>
    <row r="113" spans="1:7" s="25" customFormat="1" x14ac:dyDescent="0.25">
      <c r="A113" s="83" t="s">
        <v>3658</v>
      </c>
      <c r="B113" s="83" t="s">
        <v>377</v>
      </c>
      <c r="C113" s="83" t="s">
        <v>3659</v>
      </c>
      <c r="D113" s="83" t="s">
        <v>297</v>
      </c>
      <c r="E113" s="83" t="s">
        <v>289</v>
      </c>
      <c r="F113" s="83" t="s">
        <v>290</v>
      </c>
      <c r="G113" s="83" t="s">
        <v>257</v>
      </c>
    </row>
    <row r="114" spans="1:7" s="25" customFormat="1" x14ac:dyDescent="0.25">
      <c r="A114" s="83" t="s">
        <v>3660</v>
      </c>
      <c r="B114" s="83" t="s">
        <v>384</v>
      </c>
      <c r="C114" s="83" t="s">
        <v>3661</v>
      </c>
      <c r="D114" s="83" t="s">
        <v>297</v>
      </c>
      <c r="E114" s="83" t="s">
        <v>289</v>
      </c>
      <c r="F114" s="83" t="s">
        <v>290</v>
      </c>
      <c r="G114" s="83" t="s">
        <v>257</v>
      </c>
    </row>
    <row r="115" spans="1:7" s="25" customFormat="1" x14ac:dyDescent="0.25">
      <c r="A115" s="83" t="s">
        <v>3662</v>
      </c>
      <c r="B115" s="83" t="s">
        <v>366</v>
      </c>
      <c r="C115" s="83" t="s">
        <v>3663</v>
      </c>
      <c r="D115" s="83" t="s">
        <v>297</v>
      </c>
      <c r="E115" s="83" t="s">
        <v>289</v>
      </c>
      <c r="F115" s="83" t="s">
        <v>290</v>
      </c>
      <c r="G115" s="83" t="s">
        <v>257</v>
      </c>
    </row>
    <row r="116" spans="1:7" s="25" customFormat="1" x14ac:dyDescent="0.25">
      <c r="A116" s="83" t="s">
        <v>3664</v>
      </c>
      <c r="B116" s="83" t="s">
        <v>363</v>
      </c>
      <c r="C116" s="83" t="s">
        <v>3665</v>
      </c>
      <c r="D116" s="83" t="s">
        <v>297</v>
      </c>
      <c r="E116" s="83" t="s">
        <v>289</v>
      </c>
      <c r="F116" s="83" t="s">
        <v>290</v>
      </c>
      <c r="G116" s="83" t="s">
        <v>257</v>
      </c>
    </row>
    <row r="117" spans="1:7" s="25" customFormat="1" x14ac:dyDescent="0.25">
      <c r="A117" s="83" t="s">
        <v>3666</v>
      </c>
      <c r="B117" s="83" t="s">
        <v>371</v>
      </c>
      <c r="C117" s="83" t="s">
        <v>3667</v>
      </c>
      <c r="D117" s="83" t="s">
        <v>297</v>
      </c>
      <c r="E117" s="83" t="s">
        <v>289</v>
      </c>
      <c r="F117" s="83" t="s">
        <v>290</v>
      </c>
      <c r="G117" s="83" t="s">
        <v>257</v>
      </c>
    </row>
    <row r="118" spans="1:7" s="25" customFormat="1" x14ac:dyDescent="0.25">
      <c r="A118" s="83" t="s">
        <v>3668</v>
      </c>
      <c r="B118" s="83" t="s">
        <v>328</v>
      </c>
      <c r="C118" s="83" t="s">
        <v>3669</v>
      </c>
      <c r="D118" s="83" t="s">
        <v>297</v>
      </c>
      <c r="E118" s="83" t="s">
        <v>289</v>
      </c>
      <c r="F118" s="83" t="s">
        <v>290</v>
      </c>
      <c r="G118" s="83" t="s">
        <v>257</v>
      </c>
    </row>
    <row r="119" spans="1:7" s="25" customFormat="1" x14ac:dyDescent="0.25">
      <c r="A119" s="83" t="s">
        <v>3670</v>
      </c>
      <c r="B119" s="83" t="s">
        <v>349</v>
      </c>
      <c r="C119" s="83" t="s">
        <v>3671</v>
      </c>
      <c r="D119" s="83" t="s">
        <v>297</v>
      </c>
      <c r="E119" s="83" t="s">
        <v>289</v>
      </c>
      <c r="F119" s="83" t="s">
        <v>290</v>
      </c>
      <c r="G119" s="83" t="s">
        <v>257</v>
      </c>
    </row>
    <row r="120" spans="1:7" s="25" customFormat="1" x14ac:dyDescent="0.25">
      <c r="A120" s="83" t="s">
        <v>3672</v>
      </c>
      <c r="B120" s="83" t="s">
        <v>374</v>
      </c>
      <c r="C120" s="83" t="s">
        <v>3673</v>
      </c>
      <c r="D120" s="83" t="s">
        <v>297</v>
      </c>
      <c r="E120" s="83" t="s">
        <v>289</v>
      </c>
      <c r="F120" s="83" t="s">
        <v>290</v>
      </c>
      <c r="G120" s="83" t="s">
        <v>257</v>
      </c>
    </row>
    <row r="121" spans="1:7" s="25" customFormat="1" x14ac:dyDescent="0.25">
      <c r="A121" s="83" t="s">
        <v>3912</v>
      </c>
      <c r="B121" s="83" t="s">
        <v>3913</v>
      </c>
      <c r="C121" s="83" t="s">
        <v>3914</v>
      </c>
      <c r="D121" s="83" t="s">
        <v>297</v>
      </c>
      <c r="E121" s="83" t="s">
        <v>289</v>
      </c>
      <c r="F121" s="83" t="s">
        <v>290</v>
      </c>
      <c r="G121" s="83" t="s">
        <v>10</v>
      </c>
    </row>
    <row r="122" spans="1:7" s="25" customFormat="1" x14ac:dyDescent="0.25">
      <c r="A122" s="83" t="s">
        <v>3970</v>
      </c>
      <c r="B122" s="83" t="s">
        <v>252</v>
      </c>
      <c r="C122" s="83" t="s">
        <v>3971</v>
      </c>
      <c r="D122" s="83" t="s">
        <v>249</v>
      </c>
      <c r="E122" s="83" t="s">
        <v>3698</v>
      </c>
      <c r="F122" s="83" t="s">
        <v>245</v>
      </c>
      <c r="G122" s="83" t="s">
        <v>345</v>
      </c>
    </row>
    <row r="123" spans="1:7" s="25" customFormat="1" x14ac:dyDescent="0.25">
      <c r="A123" s="83" t="s">
        <v>3972</v>
      </c>
      <c r="B123" s="83" t="s">
        <v>252</v>
      </c>
      <c r="C123" s="83" t="s">
        <v>3973</v>
      </c>
      <c r="D123" s="83" t="s">
        <v>249</v>
      </c>
      <c r="E123" s="83" t="s">
        <v>3698</v>
      </c>
      <c r="F123" s="83" t="s">
        <v>245</v>
      </c>
      <c r="G123" s="83" t="s">
        <v>253</v>
      </c>
    </row>
    <row r="124" spans="1:7" s="25" customFormat="1" x14ac:dyDescent="0.25">
      <c r="A124" s="83" t="s">
        <v>3974</v>
      </c>
      <c r="B124" s="83" t="s">
        <v>248</v>
      </c>
      <c r="C124" s="83" t="s">
        <v>3975</v>
      </c>
      <c r="D124" s="83" t="s">
        <v>44</v>
      </c>
      <c r="E124" s="83" t="s">
        <v>3698</v>
      </c>
      <c r="F124" s="83" t="s">
        <v>245</v>
      </c>
      <c r="G124" s="83" t="s">
        <v>250</v>
      </c>
    </row>
    <row r="125" spans="1:7" s="25" customFormat="1" x14ac:dyDescent="0.25">
      <c r="A125" s="83" t="s">
        <v>3976</v>
      </c>
      <c r="B125" s="83" t="s">
        <v>248</v>
      </c>
      <c r="C125" s="83" t="s">
        <v>3977</v>
      </c>
      <c r="D125" s="83" t="s">
        <v>43</v>
      </c>
      <c r="E125" s="83" t="s">
        <v>3698</v>
      </c>
      <c r="F125" s="83" t="s">
        <v>245</v>
      </c>
      <c r="G125" s="83" t="s">
        <v>250</v>
      </c>
    </row>
    <row r="126" spans="1:7" s="25" customFormat="1" x14ac:dyDescent="0.25">
      <c r="A126" s="83" t="s">
        <v>3978</v>
      </c>
      <c r="B126" s="83" t="s">
        <v>252</v>
      </c>
      <c r="C126" s="83" t="s">
        <v>3979</v>
      </c>
      <c r="D126" s="83" t="s">
        <v>256</v>
      </c>
      <c r="E126" s="83" t="s">
        <v>3698</v>
      </c>
      <c r="F126" s="83" t="s">
        <v>245</v>
      </c>
      <c r="G126" s="83" t="s">
        <v>3628</v>
      </c>
    </row>
    <row r="127" spans="1:7" s="25" customFormat="1" x14ac:dyDescent="0.25">
      <c r="A127" s="83" t="s">
        <v>3980</v>
      </c>
      <c r="B127" s="83" t="s">
        <v>248</v>
      </c>
      <c r="C127" s="83" t="s">
        <v>3981</v>
      </c>
      <c r="D127" s="83" t="s">
        <v>256</v>
      </c>
      <c r="E127" s="83" t="s">
        <v>3698</v>
      </c>
      <c r="F127" s="83" t="s">
        <v>245</v>
      </c>
      <c r="G127" s="83" t="s">
        <v>3628</v>
      </c>
    </row>
    <row r="128" spans="1:7" s="25" customFormat="1" x14ac:dyDescent="0.25">
      <c r="A128" s="83" t="s">
        <v>450</v>
      </c>
      <c r="B128" s="83" t="s">
        <v>451</v>
      </c>
      <c r="C128" s="83" t="s">
        <v>3982</v>
      </c>
      <c r="D128" s="83" t="s">
        <v>51</v>
      </c>
      <c r="E128" s="83" t="s">
        <v>410</v>
      </c>
      <c r="F128" s="83" t="s">
        <v>245</v>
      </c>
      <c r="G128" s="83" t="s">
        <v>387</v>
      </c>
    </row>
    <row r="129" spans="1:7" s="25" customFormat="1" x14ac:dyDescent="0.25">
      <c r="A129" s="83" t="s">
        <v>452</v>
      </c>
      <c r="B129" s="83" t="s">
        <v>3589</v>
      </c>
      <c r="C129" s="83" t="s">
        <v>2371</v>
      </c>
      <c r="D129" s="83" t="s">
        <v>453</v>
      </c>
      <c r="E129" s="83" t="s">
        <v>3698</v>
      </c>
      <c r="F129" s="83" t="s">
        <v>245</v>
      </c>
      <c r="G129" s="83" t="s">
        <v>320</v>
      </c>
    </row>
    <row r="130" spans="1:7" s="25" customFormat="1" x14ac:dyDescent="0.25">
      <c r="A130" s="83" t="s">
        <v>454</v>
      </c>
      <c r="B130" s="83" t="s">
        <v>3589</v>
      </c>
      <c r="C130" s="83" t="s">
        <v>2372</v>
      </c>
      <c r="D130" s="83" t="s">
        <v>293</v>
      </c>
      <c r="E130" s="83" t="s">
        <v>3698</v>
      </c>
      <c r="F130" s="83" t="s">
        <v>3704</v>
      </c>
      <c r="G130" s="83" t="s">
        <v>320</v>
      </c>
    </row>
    <row r="131" spans="1:7" s="25" customFormat="1" x14ac:dyDescent="0.25">
      <c r="A131" s="83" t="s">
        <v>455</v>
      </c>
      <c r="B131" s="83" t="s">
        <v>3570</v>
      </c>
      <c r="C131" s="83" t="s">
        <v>2373</v>
      </c>
      <c r="D131" s="83" t="s">
        <v>51</v>
      </c>
      <c r="E131" s="83" t="s">
        <v>3698</v>
      </c>
      <c r="F131" s="83" t="s">
        <v>245</v>
      </c>
      <c r="G131" s="83" t="s">
        <v>320</v>
      </c>
    </row>
    <row r="132" spans="1:7" s="25" customFormat="1" x14ac:dyDescent="0.25">
      <c r="A132" s="83" t="s">
        <v>456</v>
      </c>
      <c r="B132" s="83" t="s">
        <v>3570</v>
      </c>
      <c r="C132" s="83" t="s">
        <v>2374</v>
      </c>
      <c r="D132" s="83" t="s">
        <v>51</v>
      </c>
      <c r="E132" s="83" t="s">
        <v>3698</v>
      </c>
      <c r="F132" s="83" t="s">
        <v>245</v>
      </c>
      <c r="G132" s="83" t="s">
        <v>320</v>
      </c>
    </row>
    <row r="133" spans="1:7" s="25" customFormat="1" x14ac:dyDescent="0.25">
      <c r="A133" s="83" t="s">
        <v>457</v>
      </c>
      <c r="B133" s="83" t="s">
        <v>3570</v>
      </c>
      <c r="C133" s="83" t="s">
        <v>2375</v>
      </c>
      <c r="D133" s="83" t="s">
        <v>256</v>
      </c>
      <c r="E133" s="83" t="s">
        <v>2097</v>
      </c>
      <c r="F133" s="83" t="s">
        <v>245</v>
      </c>
      <c r="G133" s="83" t="s">
        <v>246</v>
      </c>
    </row>
    <row r="134" spans="1:7" s="25" customFormat="1" x14ac:dyDescent="0.25">
      <c r="A134" s="83" t="s">
        <v>458</v>
      </c>
      <c r="B134" s="83" t="s">
        <v>3589</v>
      </c>
      <c r="C134" s="83" t="s">
        <v>2376</v>
      </c>
      <c r="D134" s="83" t="s">
        <v>293</v>
      </c>
      <c r="E134" s="83" t="s">
        <v>3698</v>
      </c>
      <c r="F134" s="83" t="s">
        <v>3704</v>
      </c>
      <c r="G134" s="83" t="s">
        <v>320</v>
      </c>
    </row>
    <row r="135" spans="1:7" s="25" customFormat="1" x14ac:dyDescent="0.25">
      <c r="A135" s="83" t="s">
        <v>459</v>
      </c>
      <c r="B135" s="83" t="s">
        <v>3571</v>
      </c>
      <c r="C135" s="83" t="s">
        <v>2377</v>
      </c>
      <c r="D135" s="83" t="s">
        <v>297</v>
      </c>
      <c r="E135" s="83" t="s">
        <v>3698</v>
      </c>
      <c r="F135" s="83" t="s">
        <v>245</v>
      </c>
      <c r="G135" s="83" t="s">
        <v>387</v>
      </c>
    </row>
    <row r="136" spans="1:7" s="25" customFormat="1" x14ac:dyDescent="0.25">
      <c r="A136" s="83" t="s">
        <v>460</v>
      </c>
      <c r="B136" s="83" t="s">
        <v>3571</v>
      </c>
      <c r="C136" s="83" t="s">
        <v>2378</v>
      </c>
      <c r="D136" s="83" t="s">
        <v>297</v>
      </c>
      <c r="E136" s="83" t="s">
        <v>3698</v>
      </c>
      <c r="F136" s="83" t="s">
        <v>245</v>
      </c>
      <c r="G136" s="83" t="s">
        <v>387</v>
      </c>
    </row>
    <row r="137" spans="1:7" s="25" customFormat="1" x14ac:dyDescent="0.25">
      <c r="A137" s="83" t="s">
        <v>461</v>
      </c>
      <c r="B137" s="83" t="s">
        <v>3571</v>
      </c>
      <c r="C137" s="83" t="s">
        <v>2379</v>
      </c>
      <c r="D137" s="83" t="s">
        <v>297</v>
      </c>
      <c r="E137" s="83" t="s">
        <v>3698</v>
      </c>
      <c r="F137" s="83" t="s">
        <v>245</v>
      </c>
      <c r="G137" s="83" t="s">
        <v>387</v>
      </c>
    </row>
    <row r="138" spans="1:7" s="25" customFormat="1" x14ac:dyDescent="0.25">
      <c r="A138" s="83" t="s">
        <v>462</v>
      </c>
      <c r="B138" s="83" t="s">
        <v>463</v>
      </c>
      <c r="C138" s="83" t="s">
        <v>2380</v>
      </c>
      <c r="D138" s="83" t="s">
        <v>389</v>
      </c>
      <c r="E138" s="83" t="s">
        <v>2097</v>
      </c>
      <c r="F138" s="83" t="s">
        <v>245</v>
      </c>
      <c r="G138" s="83" t="s">
        <v>320</v>
      </c>
    </row>
    <row r="139" spans="1:7" s="25" customFormat="1" x14ac:dyDescent="0.25">
      <c r="A139" s="83" t="s">
        <v>464</v>
      </c>
      <c r="B139" s="83" t="s">
        <v>463</v>
      </c>
      <c r="C139" s="83" t="s">
        <v>2381</v>
      </c>
      <c r="D139" s="83" t="s">
        <v>256</v>
      </c>
      <c r="E139" s="83" t="s">
        <v>2097</v>
      </c>
      <c r="F139" s="83" t="s">
        <v>245</v>
      </c>
      <c r="G139" s="83" t="s">
        <v>246</v>
      </c>
    </row>
    <row r="140" spans="1:7" s="25" customFormat="1" x14ac:dyDescent="0.25">
      <c r="A140" s="83" t="s">
        <v>465</v>
      </c>
      <c r="B140" s="83" t="s">
        <v>3590</v>
      </c>
      <c r="C140" s="83" t="s">
        <v>3969</v>
      </c>
      <c r="D140" s="83" t="s">
        <v>466</v>
      </c>
      <c r="E140" s="83" t="s">
        <v>3698</v>
      </c>
      <c r="F140" s="83" t="s">
        <v>290</v>
      </c>
      <c r="G140" s="83" t="s">
        <v>387</v>
      </c>
    </row>
    <row r="141" spans="1:7" s="25" customFormat="1" x14ac:dyDescent="0.25">
      <c r="A141" s="83" t="s">
        <v>469</v>
      </c>
      <c r="B141" s="83" t="s">
        <v>1984</v>
      </c>
      <c r="C141" s="83" t="s">
        <v>2382</v>
      </c>
      <c r="D141" s="83" t="s">
        <v>48</v>
      </c>
      <c r="E141" s="83" t="s">
        <v>3698</v>
      </c>
      <c r="F141" s="83" t="s">
        <v>245</v>
      </c>
      <c r="G141" s="83" t="s">
        <v>320</v>
      </c>
    </row>
    <row r="142" spans="1:7" s="25" customFormat="1" x14ac:dyDescent="0.25">
      <c r="A142" s="83" t="s">
        <v>470</v>
      </c>
      <c r="B142" s="83" t="s">
        <v>1985</v>
      </c>
      <c r="C142" s="83" t="s">
        <v>2383</v>
      </c>
      <c r="D142" s="83" t="s">
        <v>471</v>
      </c>
      <c r="E142" s="83" t="s">
        <v>3698</v>
      </c>
      <c r="F142" s="83" t="s">
        <v>245</v>
      </c>
      <c r="G142" s="83" t="s">
        <v>320</v>
      </c>
    </row>
    <row r="143" spans="1:7" s="25" customFormat="1" x14ac:dyDescent="0.25">
      <c r="A143" s="83" t="s">
        <v>472</v>
      </c>
      <c r="B143" s="83" t="s">
        <v>1985</v>
      </c>
      <c r="C143" s="83" t="s">
        <v>2384</v>
      </c>
      <c r="D143" s="83" t="s">
        <v>51</v>
      </c>
      <c r="E143" s="83" t="s">
        <v>3698</v>
      </c>
      <c r="F143" s="83" t="s">
        <v>245</v>
      </c>
      <c r="G143" s="83" t="s">
        <v>320</v>
      </c>
    </row>
    <row r="144" spans="1:7" s="25" customFormat="1" x14ac:dyDescent="0.25">
      <c r="A144" s="83" t="s">
        <v>473</v>
      </c>
      <c r="B144" s="83" t="s">
        <v>1984</v>
      </c>
      <c r="C144" s="83" t="s">
        <v>2385</v>
      </c>
      <c r="D144" s="83" t="s">
        <v>468</v>
      </c>
      <c r="E144" s="83" t="s">
        <v>3698</v>
      </c>
      <c r="F144" s="83" t="s">
        <v>245</v>
      </c>
      <c r="G144" s="83" t="s">
        <v>320</v>
      </c>
    </row>
    <row r="145" spans="1:7" s="25" customFormat="1" x14ac:dyDescent="0.25">
      <c r="A145" s="83" t="s">
        <v>474</v>
      </c>
      <c r="B145" s="83" t="s">
        <v>475</v>
      </c>
      <c r="C145" s="83" t="s">
        <v>2386</v>
      </c>
      <c r="D145" s="83" t="s">
        <v>476</v>
      </c>
      <c r="E145" s="83" t="s">
        <v>3698</v>
      </c>
      <c r="F145" s="83" t="s">
        <v>3707</v>
      </c>
      <c r="G145" s="83" t="s">
        <v>387</v>
      </c>
    </row>
    <row r="146" spans="1:7" s="25" customFormat="1" x14ac:dyDescent="0.25">
      <c r="A146" s="83" t="s">
        <v>477</v>
      </c>
      <c r="B146" s="83" t="s">
        <v>3591</v>
      </c>
      <c r="C146" s="83" t="s">
        <v>2387</v>
      </c>
      <c r="D146" s="83" t="s">
        <v>466</v>
      </c>
      <c r="E146" s="83" t="s">
        <v>3698</v>
      </c>
      <c r="F146" s="83" t="s">
        <v>290</v>
      </c>
      <c r="G146" s="83" t="s">
        <v>387</v>
      </c>
    </row>
    <row r="147" spans="1:7" s="25" customFormat="1" x14ac:dyDescent="0.25">
      <c r="A147" s="83" t="s">
        <v>478</v>
      </c>
      <c r="B147" s="83" t="s">
        <v>479</v>
      </c>
      <c r="C147" s="83" t="s">
        <v>2388</v>
      </c>
      <c r="D147" s="83" t="s">
        <v>51</v>
      </c>
      <c r="E147" s="83" t="s">
        <v>410</v>
      </c>
      <c r="F147" s="83" t="s">
        <v>245</v>
      </c>
      <c r="G147" s="83" t="s">
        <v>387</v>
      </c>
    </row>
    <row r="148" spans="1:7" s="25" customFormat="1" x14ac:dyDescent="0.25">
      <c r="A148" s="83" t="s">
        <v>481</v>
      </c>
      <c r="B148" s="83" t="s">
        <v>482</v>
      </c>
      <c r="C148" s="83" t="s">
        <v>2389</v>
      </c>
      <c r="D148" s="83" t="s">
        <v>483</v>
      </c>
      <c r="E148" s="83" t="s">
        <v>3698</v>
      </c>
      <c r="F148" s="83" t="s">
        <v>245</v>
      </c>
      <c r="G148" s="83" t="s">
        <v>320</v>
      </c>
    </row>
    <row r="149" spans="1:7" s="25" customFormat="1" x14ac:dyDescent="0.25">
      <c r="A149" s="83" t="s">
        <v>484</v>
      </c>
      <c r="B149" s="83" t="s">
        <v>482</v>
      </c>
      <c r="C149" s="83" t="s">
        <v>2390</v>
      </c>
      <c r="D149" s="83" t="s">
        <v>483</v>
      </c>
      <c r="E149" s="83" t="s">
        <v>3698</v>
      </c>
      <c r="F149" s="83" t="s">
        <v>245</v>
      </c>
      <c r="G149" s="83" t="s">
        <v>320</v>
      </c>
    </row>
    <row r="150" spans="1:7" s="25" customFormat="1" x14ac:dyDescent="0.25">
      <c r="A150" s="83" t="s">
        <v>485</v>
      </c>
      <c r="B150" s="83" t="s">
        <v>482</v>
      </c>
      <c r="C150" s="83" t="s">
        <v>2391</v>
      </c>
      <c r="D150" s="83" t="s">
        <v>483</v>
      </c>
      <c r="E150" s="83" t="s">
        <v>3698</v>
      </c>
      <c r="F150" s="83" t="s">
        <v>245</v>
      </c>
      <c r="G150" s="83" t="s">
        <v>320</v>
      </c>
    </row>
    <row r="151" spans="1:7" s="25" customFormat="1" x14ac:dyDescent="0.25">
      <c r="A151" s="83" t="s">
        <v>486</v>
      </c>
      <c r="B151" s="83" t="s">
        <v>482</v>
      </c>
      <c r="C151" s="83" t="s">
        <v>2392</v>
      </c>
      <c r="D151" s="83" t="s">
        <v>483</v>
      </c>
      <c r="E151" s="83" t="s">
        <v>3698</v>
      </c>
      <c r="F151" s="83" t="s">
        <v>245</v>
      </c>
      <c r="G151" s="83" t="s">
        <v>320</v>
      </c>
    </row>
    <row r="152" spans="1:7" s="25" customFormat="1" x14ac:dyDescent="0.25">
      <c r="A152" s="83" t="s">
        <v>487</v>
      </c>
      <c r="B152" s="83" t="s">
        <v>482</v>
      </c>
      <c r="C152" s="83" t="s">
        <v>2393</v>
      </c>
      <c r="D152" s="83" t="s">
        <v>488</v>
      </c>
      <c r="E152" s="83" t="s">
        <v>3698</v>
      </c>
      <c r="F152" s="83" t="s">
        <v>3704</v>
      </c>
      <c r="G152" s="83" t="s">
        <v>320</v>
      </c>
    </row>
    <row r="153" spans="1:7" s="25" customFormat="1" x14ac:dyDescent="0.25">
      <c r="A153" s="83" t="s">
        <v>489</v>
      </c>
      <c r="B153" s="83" t="s">
        <v>482</v>
      </c>
      <c r="C153" s="83" t="s">
        <v>2394</v>
      </c>
      <c r="D153" s="83" t="s">
        <v>293</v>
      </c>
      <c r="E153" s="83" t="s">
        <v>3698</v>
      </c>
      <c r="F153" s="83" t="s">
        <v>3706</v>
      </c>
      <c r="G153" s="83" t="s">
        <v>320</v>
      </c>
    </row>
    <row r="154" spans="1:7" s="25" customFormat="1" x14ac:dyDescent="0.25">
      <c r="A154" s="83" t="s">
        <v>491</v>
      </c>
      <c r="B154" s="83" t="s">
        <v>492</v>
      </c>
      <c r="C154" s="83" t="s">
        <v>3556</v>
      </c>
      <c r="D154" s="83" t="s">
        <v>466</v>
      </c>
      <c r="E154" s="83" t="s">
        <v>289</v>
      </c>
      <c r="F154" s="83" t="s">
        <v>290</v>
      </c>
      <c r="G154" s="83" t="s">
        <v>246</v>
      </c>
    </row>
    <row r="155" spans="1:7" s="25" customFormat="1" x14ac:dyDescent="0.25">
      <c r="A155" s="83" t="s">
        <v>493</v>
      </c>
      <c r="B155" s="83" t="s">
        <v>494</v>
      </c>
      <c r="C155" s="83" t="s">
        <v>3557</v>
      </c>
      <c r="D155" s="83" t="s">
        <v>466</v>
      </c>
      <c r="E155" s="83" t="s">
        <v>289</v>
      </c>
      <c r="F155" s="83" t="s">
        <v>290</v>
      </c>
      <c r="G155" s="83" t="s">
        <v>246</v>
      </c>
    </row>
    <row r="156" spans="1:7" s="25" customFormat="1" x14ac:dyDescent="0.25">
      <c r="A156" s="83" t="s">
        <v>495</v>
      </c>
      <c r="B156" s="83" t="s">
        <v>496</v>
      </c>
      <c r="C156" s="83" t="s">
        <v>2395</v>
      </c>
      <c r="D156" s="83" t="s">
        <v>48</v>
      </c>
      <c r="E156" s="83" t="s">
        <v>3698</v>
      </c>
      <c r="F156" s="83" t="s">
        <v>245</v>
      </c>
      <c r="G156" s="83" t="s">
        <v>387</v>
      </c>
    </row>
    <row r="157" spans="1:7" s="25" customFormat="1" x14ac:dyDescent="0.25">
      <c r="A157" s="83" t="s">
        <v>497</v>
      </c>
      <c r="B157" s="83" t="s">
        <v>498</v>
      </c>
      <c r="C157" s="83" t="s">
        <v>2396</v>
      </c>
      <c r="D157" s="83" t="s">
        <v>389</v>
      </c>
      <c r="E157" s="83" t="s">
        <v>3698</v>
      </c>
      <c r="F157" s="83" t="s">
        <v>245</v>
      </c>
      <c r="G157" s="83" t="s">
        <v>246</v>
      </c>
    </row>
    <row r="158" spans="1:7" s="25" customFormat="1" x14ac:dyDescent="0.25">
      <c r="A158" s="83" t="s">
        <v>499</v>
      </c>
      <c r="B158" s="83" t="s">
        <v>3572</v>
      </c>
      <c r="C158" s="83" t="s">
        <v>2397</v>
      </c>
      <c r="D158" s="83" t="s">
        <v>389</v>
      </c>
      <c r="E158" s="83" t="s">
        <v>3698</v>
      </c>
      <c r="F158" s="83" t="s">
        <v>245</v>
      </c>
      <c r="G158" s="83" t="s">
        <v>320</v>
      </c>
    </row>
    <row r="159" spans="1:7" s="25" customFormat="1" x14ac:dyDescent="0.25">
      <c r="A159" s="83" t="s">
        <v>500</v>
      </c>
      <c r="B159" s="83" t="s">
        <v>3573</v>
      </c>
      <c r="C159" s="83" t="s">
        <v>2398</v>
      </c>
      <c r="D159" s="83" t="s">
        <v>389</v>
      </c>
      <c r="E159" s="83" t="s">
        <v>3698</v>
      </c>
      <c r="F159" s="83" t="s">
        <v>245</v>
      </c>
      <c r="G159" s="83" t="s">
        <v>320</v>
      </c>
    </row>
    <row r="160" spans="1:7" s="25" customFormat="1" x14ac:dyDescent="0.25">
      <c r="A160" s="83" t="s">
        <v>501</v>
      </c>
      <c r="B160" s="83" t="s">
        <v>3573</v>
      </c>
      <c r="C160" s="83" t="s">
        <v>2399</v>
      </c>
      <c r="D160" s="83" t="s">
        <v>389</v>
      </c>
      <c r="E160" s="83" t="s">
        <v>3698</v>
      </c>
      <c r="F160" s="83" t="s">
        <v>245</v>
      </c>
      <c r="G160" s="83" t="s">
        <v>320</v>
      </c>
    </row>
    <row r="161" spans="1:7" s="25" customFormat="1" x14ac:dyDescent="0.25">
      <c r="A161" s="83" t="s">
        <v>502</v>
      </c>
      <c r="B161" s="83" t="s">
        <v>3574</v>
      </c>
      <c r="C161" s="83" t="s">
        <v>2400</v>
      </c>
      <c r="D161" s="83" t="s">
        <v>389</v>
      </c>
      <c r="E161" s="83" t="s">
        <v>3698</v>
      </c>
      <c r="F161" s="83" t="s">
        <v>245</v>
      </c>
      <c r="G161" s="83" t="s">
        <v>320</v>
      </c>
    </row>
    <row r="162" spans="1:7" s="25" customFormat="1" x14ac:dyDescent="0.25">
      <c r="A162" s="83" t="s">
        <v>2077</v>
      </c>
      <c r="B162" s="83" t="s">
        <v>3573</v>
      </c>
      <c r="C162" s="83" t="s">
        <v>2401</v>
      </c>
      <c r="D162" s="83" t="s">
        <v>389</v>
      </c>
      <c r="E162" s="83" t="s">
        <v>3698</v>
      </c>
      <c r="F162" s="83" t="s">
        <v>245</v>
      </c>
      <c r="G162" s="83" t="s">
        <v>320</v>
      </c>
    </row>
    <row r="163" spans="1:7" s="25" customFormat="1" x14ac:dyDescent="0.25">
      <c r="A163" s="83" t="s">
        <v>503</v>
      </c>
      <c r="B163" s="83" t="s">
        <v>3629</v>
      </c>
      <c r="C163" s="83" t="s">
        <v>2402</v>
      </c>
      <c r="D163" s="83" t="s">
        <v>51</v>
      </c>
      <c r="E163" s="83" t="s">
        <v>410</v>
      </c>
      <c r="F163" s="83" t="s">
        <v>245</v>
      </c>
      <c r="G163" s="83" t="s">
        <v>387</v>
      </c>
    </row>
    <row r="164" spans="1:7" s="25" customFormat="1" x14ac:dyDescent="0.25">
      <c r="A164" s="83" t="s">
        <v>504</v>
      </c>
      <c r="B164" s="83" t="s">
        <v>3629</v>
      </c>
      <c r="C164" s="83" t="s">
        <v>2403</v>
      </c>
      <c r="D164" s="83" t="s">
        <v>256</v>
      </c>
      <c r="E164" s="83" t="s">
        <v>3698</v>
      </c>
      <c r="F164" s="83" t="s">
        <v>290</v>
      </c>
      <c r="G164" s="83" t="s">
        <v>391</v>
      </c>
    </row>
    <row r="165" spans="1:7" s="25" customFormat="1" x14ac:dyDescent="0.25">
      <c r="A165" s="83" t="s">
        <v>505</v>
      </c>
      <c r="B165" s="83" t="s">
        <v>3629</v>
      </c>
      <c r="C165" s="83" t="s">
        <v>2404</v>
      </c>
      <c r="D165" s="83" t="s">
        <v>256</v>
      </c>
      <c r="E165" s="83" t="s">
        <v>3698</v>
      </c>
      <c r="F165" s="83" t="s">
        <v>290</v>
      </c>
      <c r="G165" s="83" t="s">
        <v>391</v>
      </c>
    </row>
    <row r="166" spans="1:7" s="25" customFormat="1" x14ac:dyDescent="0.25">
      <c r="A166" s="83" t="s">
        <v>506</v>
      </c>
      <c r="B166" s="83" t="s">
        <v>507</v>
      </c>
      <c r="C166" s="83" t="s">
        <v>2405</v>
      </c>
      <c r="D166" s="83" t="s">
        <v>51</v>
      </c>
      <c r="E166" s="83" t="s">
        <v>410</v>
      </c>
      <c r="F166" s="83" t="s">
        <v>245</v>
      </c>
      <c r="G166" s="83" t="s">
        <v>257</v>
      </c>
    </row>
    <row r="167" spans="1:7" s="25" customFormat="1" x14ac:dyDescent="0.25">
      <c r="A167" s="83" t="s">
        <v>2075</v>
      </c>
      <c r="B167" s="83" t="s">
        <v>1999</v>
      </c>
      <c r="C167" s="83" t="s">
        <v>2406</v>
      </c>
      <c r="D167" s="83" t="s">
        <v>51</v>
      </c>
      <c r="E167" s="83" t="s">
        <v>410</v>
      </c>
      <c r="F167" s="83" t="s">
        <v>245</v>
      </c>
      <c r="G167" s="83" t="s">
        <v>387</v>
      </c>
    </row>
    <row r="168" spans="1:7" s="25" customFormat="1" x14ac:dyDescent="0.25">
      <c r="A168" s="83" t="s">
        <v>2208</v>
      </c>
      <c r="B168" s="83" t="s">
        <v>2209</v>
      </c>
      <c r="C168" s="83" t="s">
        <v>2407</v>
      </c>
      <c r="D168" s="83" t="s">
        <v>51</v>
      </c>
      <c r="E168" s="83" t="s">
        <v>3698</v>
      </c>
      <c r="F168" s="83" t="s">
        <v>290</v>
      </c>
      <c r="G168" s="83" t="s">
        <v>246</v>
      </c>
    </row>
    <row r="169" spans="1:7" s="25" customFormat="1" x14ac:dyDescent="0.25">
      <c r="A169" s="83" t="s">
        <v>2210</v>
      </c>
      <c r="B169" s="83" t="s">
        <v>2209</v>
      </c>
      <c r="C169" s="83" t="s">
        <v>2211</v>
      </c>
      <c r="D169" s="83" t="s">
        <v>51</v>
      </c>
      <c r="E169" s="83" t="s">
        <v>289</v>
      </c>
      <c r="F169" s="83" t="s">
        <v>245</v>
      </c>
      <c r="G169" s="83" t="s">
        <v>246</v>
      </c>
    </row>
    <row r="170" spans="1:7" s="25" customFormat="1" x14ac:dyDescent="0.25">
      <c r="A170" s="83" t="s">
        <v>508</v>
      </c>
      <c r="B170" s="83" t="s">
        <v>225</v>
      </c>
      <c r="C170" s="83" t="s">
        <v>2408</v>
      </c>
      <c r="D170" s="83" t="s">
        <v>51</v>
      </c>
      <c r="E170" s="83" t="s">
        <v>410</v>
      </c>
      <c r="F170" s="83" t="s">
        <v>245</v>
      </c>
      <c r="G170" s="83" t="s">
        <v>257</v>
      </c>
    </row>
    <row r="171" spans="1:7" s="25" customFormat="1" x14ac:dyDescent="0.25">
      <c r="A171" s="83" t="s">
        <v>230</v>
      </c>
      <c r="B171" s="83" t="s">
        <v>225</v>
      </c>
      <c r="C171" s="83" t="s">
        <v>3942</v>
      </c>
      <c r="D171" s="83" t="s">
        <v>509</v>
      </c>
      <c r="E171" s="83" t="s">
        <v>3698</v>
      </c>
      <c r="F171" s="83" t="s">
        <v>3704</v>
      </c>
      <c r="G171" s="83" t="s">
        <v>246</v>
      </c>
    </row>
    <row r="172" spans="1:7" s="25" customFormat="1" x14ac:dyDescent="0.25">
      <c r="A172" s="83" t="s">
        <v>227</v>
      </c>
      <c r="B172" s="83" t="s">
        <v>225</v>
      </c>
      <c r="C172" s="83" t="s">
        <v>3943</v>
      </c>
      <c r="D172" s="83" t="s">
        <v>453</v>
      </c>
      <c r="E172" s="83" t="s">
        <v>3698</v>
      </c>
      <c r="F172" s="83" t="s">
        <v>3704</v>
      </c>
      <c r="G172" s="83" t="s">
        <v>320</v>
      </c>
    </row>
    <row r="173" spans="1:7" s="25" customFormat="1" x14ac:dyDescent="0.25">
      <c r="A173" s="83" t="s">
        <v>228</v>
      </c>
      <c r="B173" s="83" t="s">
        <v>225</v>
      </c>
      <c r="C173" s="83" t="s">
        <v>3944</v>
      </c>
      <c r="D173" s="83" t="s">
        <v>453</v>
      </c>
      <c r="E173" s="83" t="s">
        <v>3698</v>
      </c>
      <c r="F173" s="83" t="s">
        <v>3704</v>
      </c>
      <c r="G173" s="83" t="s">
        <v>320</v>
      </c>
    </row>
    <row r="174" spans="1:7" s="25" customFormat="1" x14ac:dyDescent="0.25">
      <c r="A174" s="83" t="s">
        <v>229</v>
      </c>
      <c r="B174" s="83" t="s">
        <v>225</v>
      </c>
      <c r="C174" s="83" t="s">
        <v>3945</v>
      </c>
      <c r="D174" s="83" t="s">
        <v>509</v>
      </c>
      <c r="E174" s="83" t="s">
        <v>3698</v>
      </c>
      <c r="F174" s="83" t="s">
        <v>3704</v>
      </c>
      <c r="G174" s="83" t="s">
        <v>246</v>
      </c>
    </row>
    <row r="175" spans="1:7" s="25" customFormat="1" x14ac:dyDescent="0.25">
      <c r="A175" s="83" t="s">
        <v>510</v>
      </c>
      <c r="B175" s="83" t="s">
        <v>511</v>
      </c>
      <c r="C175" s="83" t="s">
        <v>2409</v>
      </c>
      <c r="D175" s="83" t="s">
        <v>51</v>
      </c>
      <c r="E175" s="83" t="s">
        <v>3698</v>
      </c>
      <c r="F175" s="83" t="s">
        <v>245</v>
      </c>
      <c r="G175" s="83" t="s">
        <v>320</v>
      </c>
    </row>
    <row r="176" spans="1:7" s="25" customFormat="1" x14ac:dyDescent="0.25">
      <c r="A176" s="83" t="s">
        <v>2085</v>
      </c>
      <c r="B176" s="83" t="s">
        <v>2086</v>
      </c>
      <c r="C176" s="83" t="s">
        <v>3946</v>
      </c>
      <c r="D176" s="83" t="s">
        <v>509</v>
      </c>
      <c r="E176" s="83" t="s">
        <v>3698</v>
      </c>
      <c r="F176" s="83" t="s">
        <v>3704</v>
      </c>
      <c r="G176" s="83" t="s">
        <v>413</v>
      </c>
    </row>
    <row r="177" spans="1:7" s="25" customFormat="1" x14ac:dyDescent="0.25">
      <c r="A177" s="83" t="s">
        <v>2087</v>
      </c>
      <c r="B177" s="83" t="s">
        <v>2086</v>
      </c>
      <c r="C177" s="83" t="s">
        <v>3947</v>
      </c>
      <c r="D177" s="83" t="s">
        <v>453</v>
      </c>
      <c r="E177" s="83" t="s">
        <v>3698</v>
      </c>
      <c r="F177" s="83" t="s">
        <v>3704</v>
      </c>
      <c r="G177" s="83" t="s">
        <v>320</v>
      </c>
    </row>
    <row r="178" spans="1:7" s="25" customFormat="1" x14ac:dyDescent="0.25">
      <c r="A178" s="83" t="s">
        <v>512</v>
      </c>
      <c r="B178" s="83" t="s">
        <v>513</v>
      </c>
      <c r="C178" s="83" t="s">
        <v>2410</v>
      </c>
      <c r="D178" s="83" t="s">
        <v>466</v>
      </c>
      <c r="E178" s="83" t="s">
        <v>3698</v>
      </c>
      <c r="F178" s="83" t="s">
        <v>245</v>
      </c>
      <c r="G178" s="83" t="s">
        <v>387</v>
      </c>
    </row>
    <row r="179" spans="1:7" s="25" customFormat="1" x14ac:dyDescent="0.25">
      <c r="A179" s="83" t="s">
        <v>2105</v>
      </c>
      <c r="B179" s="83" t="s">
        <v>513</v>
      </c>
      <c r="C179" s="83" t="s">
        <v>2106</v>
      </c>
      <c r="D179" s="83" t="s">
        <v>297</v>
      </c>
      <c r="E179" s="83" t="s">
        <v>3698</v>
      </c>
      <c r="F179" s="83" t="s">
        <v>290</v>
      </c>
      <c r="G179" s="83" t="s">
        <v>387</v>
      </c>
    </row>
    <row r="180" spans="1:7" s="25" customFormat="1" x14ac:dyDescent="0.25">
      <c r="A180" s="83" t="s">
        <v>514</v>
      </c>
      <c r="B180" s="83" t="s">
        <v>515</v>
      </c>
      <c r="C180" s="83" t="s">
        <v>2411</v>
      </c>
      <c r="D180" s="83" t="s">
        <v>288</v>
      </c>
      <c r="E180" s="83" t="s">
        <v>289</v>
      </c>
      <c r="F180" s="83" t="s">
        <v>290</v>
      </c>
      <c r="G180" s="83" t="s">
        <v>250</v>
      </c>
    </row>
    <row r="181" spans="1:7" s="25" customFormat="1" x14ac:dyDescent="0.25">
      <c r="A181" s="83" t="s">
        <v>516</v>
      </c>
      <c r="B181" s="83" t="s">
        <v>517</v>
      </c>
      <c r="C181" s="83" t="s">
        <v>2412</v>
      </c>
      <c r="D181" s="83" t="s">
        <v>350</v>
      </c>
      <c r="E181" s="83" t="s">
        <v>3641</v>
      </c>
      <c r="F181" s="83" t="s">
        <v>290</v>
      </c>
      <c r="G181" s="83" t="s">
        <v>257</v>
      </c>
    </row>
    <row r="182" spans="1:7" s="25" customFormat="1" x14ac:dyDescent="0.25">
      <c r="A182" s="83" t="s">
        <v>518</v>
      </c>
      <c r="B182" s="83" t="s">
        <v>517</v>
      </c>
      <c r="C182" s="83" t="s">
        <v>2413</v>
      </c>
      <c r="D182" s="83" t="s">
        <v>352</v>
      </c>
      <c r="E182" s="83" t="s">
        <v>3641</v>
      </c>
      <c r="F182" s="83" t="s">
        <v>290</v>
      </c>
      <c r="G182" s="83" t="s">
        <v>257</v>
      </c>
    </row>
    <row r="183" spans="1:7" s="25" customFormat="1" x14ac:dyDescent="0.25">
      <c r="A183" s="83" t="s">
        <v>519</v>
      </c>
      <c r="B183" s="83" t="s">
        <v>520</v>
      </c>
      <c r="C183" s="83" t="s">
        <v>2414</v>
      </c>
      <c r="D183" s="83" t="s">
        <v>350</v>
      </c>
      <c r="E183" s="83" t="s">
        <v>3641</v>
      </c>
      <c r="F183" s="83" t="s">
        <v>290</v>
      </c>
      <c r="G183" s="83" t="s">
        <v>257</v>
      </c>
    </row>
    <row r="184" spans="1:7" s="25" customFormat="1" x14ac:dyDescent="0.25">
      <c r="A184" s="83" t="s">
        <v>521</v>
      </c>
      <c r="B184" s="83" t="s">
        <v>520</v>
      </c>
      <c r="C184" s="83" t="s">
        <v>2415</v>
      </c>
      <c r="D184" s="83" t="s">
        <v>352</v>
      </c>
      <c r="E184" s="83" t="s">
        <v>3641</v>
      </c>
      <c r="F184" s="83" t="s">
        <v>290</v>
      </c>
      <c r="G184" s="83" t="s">
        <v>257</v>
      </c>
    </row>
    <row r="185" spans="1:7" s="25" customFormat="1" x14ac:dyDescent="0.25">
      <c r="A185" s="83" t="s">
        <v>522</v>
      </c>
      <c r="B185" s="83" t="s">
        <v>523</v>
      </c>
      <c r="C185" s="83" t="s">
        <v>2416</v>
      </c>
      <c r="D185" s="83" t="s">
        <v>350</v>
      </c>
      <c r="E185" s="83" t="s">
        <v>3641</v>
      </c>
      <c r="F185" s="83" t="s">
        <v>290</v>
      </c>
      <c r="G185" s="83" t="s">
        <v>257</v>
      </c>
    </row>
    <row r="186" spans="1:7" s="25" customFormat="1" x14ac:dyDescent="0.25">
      <c r="A186" s="83" t="s">
        <v>524</v>
      </c>
      <c r="B186" s="83" t="s">
        <v>523</v>
      </c>
      <c r="C186" s="83" t="s">
        <v>2417</v>
      </c>
      <c r="D186" s="83" t="s">
        <v>352</v>
      </c>
      <c r="E186" s="83" t="s">
        <v>3641</v>
      </c>
      <c r="F186" s="83" t="s">
        <v>290</v>
      </c>
      <c r="G186" s="83" t="s">
        <v>257</v>
      </c>
    </row>
    <row r="187" spans="1:7" s="25" customFormat="1" x14ac:dyDescent="0.25">
      <c r="A187" s="83" t="s">
        <v>525</v>
      </c>
      <c r="B187" s="83" t="s">
        <v>526</v>
      </c>
      <c r="C187" s="83" t="s">
        <v>2418</v>
      </c>
      <c r="D187" s="83" t="s">
        <v>350</v>
      </c>
      <c r="E187" s="83" t="s">
        <v>3641</v>
      </c>
      <c r="F187" s="83" t="s">
        <v>290</v>
      </c>
      <c r="G187" s="83" t="s">
        <v>257</v>
      </c>
    </row>
    <row r="188" spans="1:7" s="25" customFormat="1" x14ac:dyDescent="0.25">
      <c r="A188" s="83" t="s">
        <v>527</v>
      </c>
      <c r="B188" s="83" t="s">
        <v>526</v>
      </c>
      <c r="C188" s="83" t="s">
        <v>2419</v>
      </c>
      <c r="D188" s="83" t="s">
        <v>352</v>
      </c>
      <c r="E188" s="83" t="s">
        <v>3641</v>
      </c>
      <c r="F188" s="83" t="s">
        <v>290</v>
      </c>
      <c r="G188" s="83" t="s">
        <v>257</v>
      </c>
    </row>
    <row r="189" spans="1:7" s="25" customFormat="1" x14ac:dyDescent="0.25">
      <c r="A189" s="83" t="s">
        <v>528</v>
      </c>
      <c r="B189" s="83" t="s">
        <v>529</v>
      </c>
      <c r="C189" s="83" t="s">
        <v>2420</v>
      </c>
      <c r="D189" s="83" t="s">
        <v>350</v>
      </c>
      <c r="E189" s="83" t="s">
        <v>3641</v>
      </c>
      <c r="F189" s="83" t="s">
        <v>290</v>
      </c>
      <c r="G189" s="83" t="s">
        <v>257</v>
      </c>
    </row>
    <row r="190" spans="1:7" s="25" customFormat="1" x14ac:dyDescent="0.25">
      <c r="A190" s="83" t="s">
        <v>530</v>
      </c>
      <c r="B190" s="83" t="s">
        <v>529</v>
      </c>
      <c r="C190" s="83" t="s">
        <v>2421</v>
      </c>
      <c r="D190" s="83" t="s">
        <v>352</v>
      </c>
      <c r="E190" s="83" t="s">
        <v>3641</v>
      </c>
      <c r="F190" s="83" t="s">
        <v>290</v>
      </c>
      <c r="G190" s="83" t="s">
        <v>257</v>
      </c>
    </row>
    <row r="191" spans="1:7" s="25" customFormat="1" x14ac:dyDescent="0.25">
      <c r="A191" s="83" t="s">
        <v>531</v>
      </c>
      <c r="B191" s="83" t="s">
        <v>532</v>
      </c>
      <c r="C191" s="83" t="s">
        <v>2422</v>
      </c>
      <c r="D191" s="83" t="s">
        <v>350</v>
      </c>
      <c r="E191" s="83" t="s">
        <v>3641</v>
      </c>
      <c r="F191" s="83" t="s">
        <v>290</v>
      </c>
      <c r="G191" s="83" t="s">
        <v>257</v>
      </c>
    </row>
    <row r="192" spans="1:7" s="25" customFormat="1" x14ac:dyDescent="0.25">
      <c r="A192" s="83" t="s">
        <v>533</v>
      </c>
      <c r="B192" s="83" t="s">
        <v>532</v>
      </c>
      <c r="C192" s="83" t="s">
        <v>2423</v>
      </c>
      <c r="D192" s="83" t="s">
        <v>352</v>
      </c>
      <c r="E192" s="83" t="s">
        <v>3641</v>
      </c>
      <c r="F192" s="83" t="s">
        <v>290</v>
      </c>
      <c r="G192" s="83" t="s">
        <v>257</v>
      </c>
    </row>
    <row r="193" spans="1:7" s="25" customFormat="1" x14ac:dyDescent="0.25">
      <c r="A193" s="83" t="s">
        <v>535</v>
      </c>
      <c r="B193" s="83" t="s">
        <v>536</v>
      </c>
      <c r="C193" s="83" t="s">
        <v>2424</v>
      </c>
      <c r="D193" s="83" t="s">
        <v>350</v>
      </c>
      <c r="E193" s="83" t="s">
        <v>3641</v>
      </c>
      <c r="F193" s="83" t="s">
        <v>290</v>
      </c>
      <c r="G193" s="83" t="s">
        <v>257</v>
      </c>
    </row>
    <row r="194" spans="1:7" s="25" customFormat="1" x14ac:dyDescent="0.25">
      <c r="A194" s="83" t="s">
        <v>537</v>
      </c>
      <c r="B194" s="83" t="s">
        <v>536</v>
      </c>
      <c r="C194" s="83" t="s">
        <v>2425</v>
      </c>
      <c r="D194" s="83" t="s">
        <v>352</v>
      </c>
      <c r="E194" s="83" t="s">
        <v>3641</v>
      </c>
      <c r="F194" s="83" t="s">
        <v>290</v>
      </c>
      <c r="G194" s="83" t="s">
        <v>257</v>
      </c>
    </row>
    <row r="195" spans="1:7" s="25" customFormat="1" x14ac:dyDescent="0.25">
      <c r="A195" s="83" t="s">
        <v>538</v>
      </c>
      <c r="B195" s="83" t="s">
        <v>539</v>
      </c>
      <c r="C195" s="83" t="s">
        <v>2426</v>
      </c>
      <c r="D195" s="83" t="s">
        <v>350</v>
      </c>
      <c r="E195" s="83" t="s">
        <v>3641</v>
      </c>
      <c r="F195" s="83" t="s">
        <v>290</v>
      </c>
      <c r="G195" s="83" t="s">
        <v>257</v>
      </c>
    </row>
    <row r="196" spans="1:7" s="25" customFormat="1" x14ac:dyDescent="0.25">
      <c r="A196" s="83" t="s">
        <v>540</v>
      </c>
      <c r="B196" s="83" t="s">
        <v>541</v>
      </c>
      <c r="C196" s="83" t="s">
        <v>2427</v>
      </c>
      <c r="D196" s="83" t="s">
        <v>350</v>
      </c>
      <c r="E196" s="83" t="s">
        <v>3641</v>
      </c>
      <c r="F196" s="83" t="s">
        <v>290</v>
      </c>
      <c r="G196" s="83" t="s">
        <v>257</v>
      </c>
    </row>
    <row r="197" spans="1:7" s="25" customFormat="1" x14ac:dyDescent="0.25">
      <c r="A197" s="83" t="s">
        <v>542</v>
      </c>
      <c r="B197" s="83" t="s">
        <v>541</v>
      </c>
      <c r="C197" s="83" t="s">
        <v>2428</v>
      </c>
      <c r="D197" s="83" t="s">
        <v>352</v>
      </c>
      <c r="E197" s="83" t="s">
        <v>3641</v>
      </c>
      <c r="F197" s="83" t="s">
        <v>290</v>
      </c>
      <c r="G197" s="83" t="s">
        <v>257</v>
      </c>
    </row>
    <row r="198" spans="1:7" s="25" customFormat="1" x14ac:dyDescent="0.25">
      <c r="A198" s="83" t="s">
        <v>543</v>
      </c>
      <c r="B198" s="83" t="s">
        <v>3575</v>
      </c>
      <c r="C198" s="83" t="s">
        <v>3635</v>
      </c>
      <c r="D198" s="83" t="s">
        <v>544</v>
      </c>
      <c r="E198" s="83" t="s">
        <v>3698</v>
      </c>
      <c r="F198" s="83" t="s">
        <v>245</v>
      </c>
      <c r="G198" s="83" t="s">
        <v>246</v>
      </c>
    </row>
    <row r="199" spans="1:7" s="25" customFormat="1" x14ac:dyDescent="0.25">
      <c r="A199" s="83" t="s">
        <v>545</v>
      </c>
      <c r="B199" s="83" t="s">
        <v>3575</v>
      </c>
      <c r="C199" s="83" t="s">
        <v>3636</v>
      </c>
      <c r="D199" s="83" t="s">
        <v>544</v>
      </c>
      <c r="E199" s="83" t="s">
        <v>289</v>
      </c>
      <c r="F199" s="83" t="s">
        <v>290</v>
      </c>
      <c r="G199" s="83" t="s">
        <v>246</v>
      </c>
    </row>
    <row r="200" spans="1:7" s="25" customFormat="1" x14ac:dyDescent="0.25">
      <c r="A200" s="83" t="s">
        <v>546</v>
      </c>
      <c r="B200" s="83" t="s">
        <v>517</v>
      </c>
      <c r="C200" s="83" t="s">
        <v>2429</v>
      </c>
      <c r="D200" s="83" t="s">
        <v>297</v>
      </c>
      <c r="E200" s="83" t="s">
        <v>289</v>
      </c>
      <c r="F200" s="83" t="s">
        <v>290</v>
      </c>
      <c r="G200" s="83" t="s">
        <v>257</v>
      </c>
    </row>
    <row r="201" spans="1:7" s="25" customFormat="1" x14ac:dyDescent="0.25">
      <c r="A201" s="83" t="s">
        <v>547</v>
      </c>
      <c r="B201" s="83" t="s">
        <v>548</v>
      </c>
      <c r="C201" s="83" t="s">
        <v>2430</v>
      </c>
      <c r="D201" s="83" t="s">
        <v>297</v>
      </c>
      <c r="E201" s="83" t="s">
        <v>289</v>
      </c>
      <c r="F201" s="83" t="s">
        <v>290</v>
      </c>
      <c r="G201" s="83" t="s">
        <v>257</v>
      </c>
    </row>
    <row r="202" spans="1:7" s="25" customFormat="1" x14ac:dyDescent="0.25">
      <c r="A202" s="83" t="s">
        <v>549</v>
      </c>
      <c r="B202" s="83" t="s">
        <v>520</v>
      </c>
      <c r="C202" s="83" t="s">
        <v>2431</v>
      </c>
      <c r="D202" s="83" t="s">
        <v>297</v>
      </c>
      <c r="E202" s="83" t="s">
        <v>289</v>
      </c>
      <c r="F202" s="83" t="s">
        <v>290</v>
      </c>
      <c r="G202" s="83" t="s">
        <v>257</v>
      </c>
    </row>
    <row r="203" spans="1:7" s="25" customFormat="1" x14ac:dyDescent="0.25">
      <c r="A203" s="83" t="s">
        <v>550</v>
      </c>
      <c r="B203" s="83" t="s">
        <v>517</v>
      </c>
      <c r="C203" s="83" t="s">
        <v>2432</v>
      </c>
      <c r="D203" s="83" t="s">
        <v>297</v>
      </c>
      <c r="E203" s="83" t="s">
        <v>289</v>
      </c>
      <c r="F203" s="83" t="s">
        <v>290</v>
      </c>
      <c r="G203" s="83" t="s">
        <v>250</v>
      </c>
    </row>
    <row r="204" spans="1:7" s="25" customFormat="1" x14ac:dyDescent="0.25">
      <c r="A204" s="83" t="s">
        <v>551</v>
      </c>
      <c r="B204" s="83" t="s">
        <v>552</v>
      </c>
      <c r="C204" s="83" t="s">
        <v>2433</v>
      </c>
      <c r="D204" s="83" t="s">
        <v>297</v>
      </c>
      <c r="E204" s="83" t="s">
        <v>289</v>
      </c>
      <c r="F204" s="83" t="s">
        <v>290</v>
      </c>
      <c r="G204" s="83" t="s">
        <v>257</v>
      </c>
    </row>
    <row r="205" spans="1:7" s="25" customFormat="1" x14ac:dyDescent="0.25">
      <c r="A205" s="83" t="s">
        <v>553</v>
      </c>
      <c r="B205" s="83" t="s">
        <v>520</v>
      </c>
      <c r="C205" s="83" t="s">
        <v>2434</v>
      </c>
      <c r="D205" s="83" t="s">
        <v>297</v>
      </c>
      <c r="E205" s="83" t="s">
        <v>289</v>
      </c>
      <c r="F205" s="83" t="s">
        <v>290</v>
      </c>
      <c r="G205" s="83" t="s">
        <v>250</v>
      </c>
    </row>
    <row r="206" spans="1:7" s="25" customFormat="1" x14ac:dyDescent="0.25">
      <c r="A206" s="83" t="s">
        <v>554</v>
      </c>
      <c r="B206" s="83" t="s">
        <v>523</v>
      </c>
      <c r="C206" s="83" t="s">
        <v>2435</v>
      </c>
      <c r="D206" s="83" t="s">
        <v>297</v>
      </c>
      <c r="E206" s="83" t="s">
        <v>289</v>
      </c>
      <c r="F206" s="83" t="s">
        <v>290</v>
      </c>
      <c r="G206" s="83" t="s">
        <v>257</v>
      </c>
    </row>
    <row r="207" spans="1:7" s="25" customFormat="1" x14ac:dyDescent="0.25">
      <c r="A207" s="83" t="s">
        <v>555</v>
      </c>
      <c r="B207" s="83" t="s">
        <v>556</v>
      </c>
      <c r="C207" s="83" t="s">
        <v>3625</v>
      </c>
      <c r="D207" s="83" t="s">
        <v>297</v>
      </c>
      <c r="E207" s="83" t="s">
        <v>289</v>
      </c>
      <c r="F207" s="83" t="s">
        <v>290</v>
      </c>
      <c r="G207" s="83" t="s">
        <v>257</v>
      </c>
    </row>
    <row r="208" spans="1:7" s="25" customFormat="1" x14ac:dyDescent="0.25">
      <c r="A208" s="83" t="s">
        <v>557</v>
      </c>
      <c r="B208" s="83" t="s">
        <v>529</v>
      </c>
      <c r="C208" s="83" t="s">
        <v>2436</v>
      </c>
      <c r="D208" s="83" t="s">
        <v>297</v>
      </c>
      <c r="E208" s="83" t="s">
        <v>289</v>
      </c>
      <c r="F208" s="83" t="s">
        <v>290</v>
      </c>
      <c r="G208" s="83" t="s">
        <v>257</v>
      </c>
    </row>
    <row r="209" spans="1:7" s="25" customFormat="1" x14ac:dyDescent="0.25">
      <c r="A209" s="83" t="s">
        <v>558</v>
      </c>
      <c r="B209" s="83" t="s">
        <v>541</v>
      </c>
      <c r="C209" s="83" t="s">
        <v>2437</v>
      </c>
      <c r="D209" s="83" t="s">
        <v>297</v>
      </c>
      <c r="E209" s="83" t="s">
        <v>289</v>
      </c>
      <c r="F209" s="83" t="s">
        <v>290</v>
      </c>
      <c r="G209" s="83" t="s">
        <v>257</v>
      </c>
    </row>
    <row r="210" spans="1:7" s="25" customFormat="1" x14ac:dyDescent="0.25">
      <c r="A210" s="83" t="s">
        <v>559</v>
      </c>
      <c r="B210" s="83" t="s">
        <v>532</v>
      </c>
      <c r="C210" s="83" t="s">
        <v>2438</v>
      </c>
      <c r="D210" s="83" t="s">
        <v>297</v>
      </c>
      <c r="E210" s="83" t="s">
        <v>289</v>
      </c>
      <c r="F210" s="83" t="s">
        <v>290</v>
      </c>
      <c r="G210" s="83" t="s">
        <v>257</v>
      </c>
    </row>
    <row r="211" spans="1:7" s="25" customFormat="1" x14ac:dyDescent="0.25">
      <c r="A211" s="83" t="s">
        <v>560</v>
      </c>
      <c r="B211" s="83" t="s">
        <v>517</v>
      </c>
      <c r="C211" s="83" t="s">
        <v>2439</v>
      </c>
      <c r="D211" s="83" t="s">
        <v>297</v>
      </c>
      <c r="E211" s="83" t="s">
        <v>289</v>
      </c>
      <c r="F211" s="83" t="s">
        <v>290</v>
      </c>
      <c r="G211" s="83" t="s">
        <v>257</v>
      </c>
    </row>
    <row r="212" spans="1:7" s="25" customFormat="1" x14ac:dyDescent="0.25">
      <c r="A212" s="83" t="s">
        <v>561</v>
      </c>
      <c r="B212" s="83" t="s">
        <v>548</v>
      </c>
      <c r="C212" s="83" t="s">
        <v>2440</v>
      </c>
      <c r="D212" s="83" t="s">
        <v>297</v>
      </c>
      <c r="E212" s="83" t="s">
        <v>289</v>
      </c>
      <c r="F212" s="83" t="s">
        <v>290</v>
      </c>
      <c r="G212" s="83" t="s">
        <v>257</v>
      </c>
    </row>
    <row r="213" spans="1:7" s="25" customFormat="1" x14ac:dyDescent="0.25">
      <c r="A213" s="83" t="s">
        <v>562</v>
      </c>
      <c r="B213" s="83" t="s">
        <v>520</v>
      </c>
      <c r="C213" s="83" t="s">
        <v>2441</v>
      </c>
      <c r="D213" s="83" t="s">
        <v>297</v>
      </c>
      <c r="E213" s="83" t="s">
        <v>289</v>
      </c>
      <c r="F213" s="83" t="s">
        <v>290</v>
      </c>
      <c r="G213" s="83" t="s">
        <v>257</v>
      </c>
    </row>
    <row r="214" spans="1:7" s="25" customFormat="1" x14ac:dyDescent="0.25">
      <c r="A214" s="83" t="s">
        <v>563</v>
      </c>
      <c r="B214" s="83" t="s">
        <v>517</v>
      </c>
      <c r="C214" s="83" t="s">
        <v>2442</v>
      </c>
      <c r="D214" s="83" t="s">
        <v>297</v>
      </c>
      <c r="E214" s="83" t="s">
        <v>289</v>
      </c>
      <c r="F214" s="83" t="s">
        <v>290</v>
      </c>
      <c r="G214" s="83" t="s">
        <v>257</v>
      </c>
    </row>
    <row r="215" spans="1:7" s="25" customFormat="1" x14ac:dyDescent="0.25">
      <c r="A215" s="83" t="s">
        <v>564</v>
      </c>
      <c r="B215" s="83" t="s">
        <v>552</v>
      </c>
      <c r="C215" s="83" t="s">
        <v>2443</v>
      </c>
      <c r="D215" s="83" t="s">
        <v>297</v>
      </c>
      <c r="E215" s="83" t="s">
        <v>289</v>
      </c>
      <c r="F215" s="83" t="s">
        <v>290</v>
      </c>
      <c r="G215" s="83" t="s">
        <v>257</v>
      </c>
    </row>
    <row r="216" spans="1:7" s="25" customFormat="1" x14ac:dyDescent="0.25">
      <c r="A216" s="83" t="s">
        <v>565</v>
      </c>
      <c r="B216" s="83" t="s">
        <v>520</v>
      </c>
      <c r="C216" s="83" t="s">
        <v>2444</v>
      </c>
      <c r="D216" s="83" t="s">
        <v>297</v>
      </c>
      <c r="E216" s="83" t="s">
        <v>289</v>
      </c>
      <c r="F216" s="83" t="s">
        <v>290</v>
      </c>
      <c r="G216" s="83" t="s">
        <v>257</v>
      </c>
    </row>
    <row r="217" spans="1:7" s="25" customFormat="1" x14ac:dyDescent="0.25">
      <c r="A217" s="83" t="s">
        <v>566</v>
      </c>
      <c r="B217" s="83" t="s">
        <v>523</v>
      </c>
      <c r="C217" s="83" t="s">
        <v>2445</v>
      </c>
      <c r="D217" s="83" t="s">
        <v>297</v>
      </c>
      <c r="E217" s="83" t="s">
        <v>289</v>
      </c>
      <c r="F217" s="83" t="s">
        <v>290</v>
      </c>
      <c r="G217" s="83" t="s">
        <v>257</v>
      </c>
    </row>
    <row r="218" spans="1:7" s="25" customFormat="1" x14ac:dyDescent="0.25">
      <c r="A218" s="83" t="s">
        <v>567</v>
      </c>
      <c r="B218" s="83" t="s">
        <v>568</v>
      </c>
      <c r="C218" s="83" t="s">
        <v>3871</v>
      </c>
      <c r="D218" s="83" t="s">
        <v>297</v>
      </c>
      <c r="E218" s="83" t="s">
        <v>289</v>
      </c>
      <c r="F218" s="83" t="s">
        <v>290</v>
      </c>
      <c r="G218" s="83" t="s">
        <v>250</v>
      </c>
    </row>
    <row r="219" spans="1:7" s="25" customFormat="1" x14ac:dyDescent="0.25">
      <c r="A219" s="83" t="s">
        <v>569</v>
      </c>
      <c r="B219" s="83" t="s">
        <v>568</v>
      </c>
      <c r="C219" s="83" t="s">
        <v>2446</v>
      </c>
      <c r="D219" s="83" t="s">
        <v>297</v>
      </c>
      <c r="E219" s="83" t="s">
        <v>3698</v>
      </c>
      <c r="F219" s="83" t="s">
        <v>245</v>
      </c>
      <c r="G219" s="83" t="s">
        <v>250</v>
      </c>
    </row>
    <row r="220" spans="1:7" s="25" customFormat="1" x14ac:dyDescent="0.25">
      <c r="A220" s="83" t="s">
        <v>570</v>
      </c>
      <c r="B220" s="83" t="s">
        <v>568</v>
      </c>
      <c r="C220" s="83" t="s">
        <v>571</v>
      </c>
      <c r="D220" s="83" t="s">
        <v>389</v>
      </c>
      <c r="E220" s="83" t="s">
        <v>390</v>
      </c>
      <c r="F220" s="83" t="s">
        <v>245</v>
      </c>
      <c r="G220" s="83" t="s">
        <v>257</v>
      </c>
    </row>
    <row r="221" spans="1:7" s="25" customFormat="1" x14ac:dyDescent="0.25">
      <c r="A221" s="83" t="s">
        <v>572</v>
      </c>
      <c r="B221" s="83" t="s">
        <v>568</v>
      </c>
      <c r="C221" s="83" t="s">
        <v>2447</v>
      </c>
      <c r="D221" s="83" t="s">
        <v>256</v>
      </c>
      <c r="E221" s="83" t="s">
        <v>3698</v>
      </c>
      <c r="F221" s="83" t="s">
        <v>245</v>
      </c>
      <c r="G221" s="83" t="s">
        <v>387</v>
      </c>
    </row>
    <row r="222" spans="1:7" s="25" customFormat="1" x14ac:dyDescent="0.25">
      <c r="A222" s="83" t="s">
        <v>573</v>
      </c>
      <c r="B222" s="83" t="s">
        <v>568</v>
      </c>
      <c r="C222" s="83" t="s">
        <v>2448</v>
      </c>
      <c r="D222" s="83" t="s">
        <v>389</v>
      </c>
      <c r="E222" s="83" t="s">
        <v>390</v>
      </c>
      <c r="F222" s="83" t="s">
        <v>245</v>
      </c>
      <c r="G222" s="83" t="s">
        <v>391</v>
      </c>
    </row>
    <row r="223" spans="1:7" s="25" customFormat="1" x14ac:dyDescent="0.25">
      <c r="A223" s="83" t="s">
        <v>574</v>
      </c>
      <c r="B223" s="83" t="s">
        <v>575</v>
      </c>
      <c r="C223" s="83" t="s">
        <v>3983</v>
      </c>
      <c r="D223" s="83" t="s">
        <v>51</v>
      </c>
      <c r="E223" s="83" t="s">
        <v>289</v>
      </c>
      <c r="F223" s="83" t="s">
        <v>290</v>
      </c>
      <c r="G223" s="83" t="s">
        <v>246</v>
      </c>
    </row>
    <row r="224" spans="1:7" s="25" customFormat="1" x14ac:dyDescent="0.25">
      <c r="A224" s="83" t="s">
        <v>576</v>
      </c>
      <c r="B224" s="83" t="s">
        <v>515</v>
      </c>
      <c r="C224" s="83" t="s">
        <v>2449</v>
      </c>
      <c r="D224" s="83" t="s">
        <v>344</v>
      </c>
      <c r="E224" s="83" t="s">
        <v>3698</v>
      </c>
      <c r="F224" s="83" t="s">
        <v>245</v>
      </c>
      <c r="G224" s="83" t="s">
        <v>391</v>
      </c>
    </row>
    <row r="225" spans="1:7" s="25" customFormat="1" x14ac:dyDescent="0.25">
      <c r="A225" s="83" t="s">
        <v>577</v>
      </c>
      <c r="B225" s="83" t="s">
        <v>515</v>
      </c>
      <c r="C225" s="83" t="s">
        <v>2450</v>
      </c>
      <c r="D225" s="83" t="s">
        <v>344</v>
      </c>
      <c r="E225" s="83" t="s">
        <v>410</v>
      </c>
      <c r="F225" s="83" t="s">
        <v>245</v>
      </c>
      <c r="G225" s="83" t="s">
        <v>391</v>
      </c>
    </row>
    <row r="226" spans="1:7" s="25" customFormat="1" x14ac:dyDescent="0.25">
      <c r="A226" s="83" t="s">
        <v>578</v>
      </c>
      <c r="B226" s="83" t="s">
        <v>515</v>
      </c>
      <c r="C226" s="83" t="s">
        <v>2451</v>
      </c>
      <c r="D226" s="83" t="s">
        <v>249</v>
      </c>
      <c r="E226" s="83" t="s">
        <v>3698</v>
      </c>
      <c r="F226" s="83" t="s">
        <v>245</v>
      </c>
      <c r="G226" s="83" t="s">
        <v>246</v>
      </c>
    </row>
    <row r="227" spans="1:7" s="25" customFormat="1" x14ac:dyDescent="0.25">
      <c r="A227" s="83" t="s">
        <v>579</v>
      </c>
      <c r="B227" s="83" t="s">
        <v>515</v>
      </c>
      <c r="C227" s="83" t="s">
        <v>2452</v>
      </c>
      <c r="D227" s="83" t="s">
        <v>43</v>
      </c>
      <c r="E227" s="83" t="s">
        <v>3698</v>
      </c>
      <c r="F227" s="83" t="s">
        <v>245</v>
      </c>
      <c r="G227" s="83" t="s">
        <v>257</v>
      </c>
    </row>
    <row r="228" spans="1:7" s="25" customFormat="1" x14ac:dyDescent="0.25">
      <c r="A228" s="83" t="s">
        <v>580</v>
      </c>
      <c r="B228" s="83" t="s">
        <v>581</v>
      </c>
      <c r="C228" s="83" t="s">
        <v>2453</v>
      </c>
      <c r="D228" s="83" t="s">
        <v>297</v>
      </c>
      <c r="E228" s="83" t="s">
        <v>3698</v>
      </c>
      <c r="F228" s="83" t="s">
        <v>245</v>
      </c>
      <c r="G228" s="83" t="s">
        <v>391</v>
      </c>
    </row>
    <row r="229" spans="1:7" s="25" customFormat="1" x14ac:dyDescent="0.25">
      <c r="A229" s="83" t="s">
        <v>582</v>
      </c>
      <c r="B229" s="83" t="s">
        <v>583</v>
      </c>
      <c r="C229" s="83" t="s">
        <v>2454</v>
      </c>
      <c r="D229" s="83" t="s">
        <v>344</v>
      </c>
      <c r="E229" s="83" t="s">
        <v>3698</v>
      </c>
      <c r="F229" s="83" t="s">
        <v>245</v>
      </c>
      <c r="G229" s="83" t="s">
        <v>246</v>
      </c>
    </row>
    <row r="230" spans="1:7" s="25" customFormat="1" x14ac:dyDescent="0.25">
      <c r="A230" s="83" t="s">
        <v>584</v>
      </c>
      <c r="B230" s="83" t="s">
        <v>585</v>
      </c>
      <c r="C230" s="83" t="s">
        <v>2455</v>
      </c>
      <c r="D230" s="83" t="s">
        <v>344</v>
      </c>
      <c r="E230" s="83" t="s">
        <v>3698</v>
      </c>
      <c r="F230" s="83" t="s">
        <v>245</v>
      </c>
      <c r="G230" s="83" t="s">
        <v>391</v>
      </c>
    </row>
    <row r="231" spans="1:7" s="25" customFormat="1" x14ac:dyDescent="0.25">
      <c r="A231" s="83" t="s">
        <v>586</v>
      </c>
      <c r="B231" s="83" t="s">
        <v>583</v>
      </c>
      <c r="C231" s="83" t="s">
        <v>2456</v>
      </c>
      <c r="D231" s="83" t="s">
        <v>344</v>
      </c>
      <c r="E231" s="83" t="s">
        <v>3698</v>
      </c>
      <c r="F231" s="83" t="s">
        <v>245</v>
      </c>
      <c r="G231" s="83" t="s">
        <v>391</v>
      </c>
    </row>
    <row r="232" spans="1:7" s="25" customFormat="1" x14ac:dyDescent="0.25">
      <c r="A232" s="83" t="s">
        <v>587</v>
      </c>
      <c r="B232" s="83" t="s">
        <v>585</v>
      </c>
      <c r="C232" s="83" t="s">
        <v>2457</v>
      </c>
      <c r="D232" s="83" t="s">
        <v>344</v>
      </c>
      <c r="E232" s="83" t="s">
        <v>3698</v>
      </c>
      <c r="F232" s="83" t="s">
        <v>245</v>
      </c>
      <c r="G232" s="83" t="s">
        <v>246</v>
      </c>
    </row>
    <row r="233" spans="1:7" s="25" customFormat="1" x14ac:dyDescent="0.25">
      <c r="A233" s="83" t="s">
        <v>588</v>
      </c>
      <c r="B233" s="83" t="s">
        <v>515</v>
      </c>
      <c r="C233" s="83" t="s">
        <v>2458</v>
      </c>
      <c r="D233" s="83" t="s">
        <v>52</v>
      </c>
      <c r="E233" s="83" t="s">
        <v>3698</v>
      </c>
      <c r="F233" s="83" t="s">
        <v>245</v>
      </c>
      <c r="G233" s="83" t="s">
        <v>246</v>
      </c>
    </row>
    <row r="234" spans="1:7" s="25" customFormat="1" x14ac:dyDescent="0.25">
      <c r="A234" s="83" t="s">
        <v>589</v>
      </c>
      <c r="B234" s="83" t="s">
        <v>581</v>
      </c>
      <c r="C234" s="83" t="s">
        <v>2459</v>
      </c>
      <c r="D234" s="83" t="s">
        <v>431</v>
      </c>
      <c r="E234" s="83" t="s">
        <v>3698</v>
      </c>
      <c r="F234" s="83" t="s">
        <v>245</v>
      </c>
      <c r="G234" s="83" t="s">
        <v>391</v>
      </c>
    </row>
    <row r="235" spans="1:7" s="25" customFormat="1" x14ac:dyDescent="0.25">
      <c r="A235" s="83" t="s">
        <v>590</v>
      </c>
      <c r="B235" s="83" t="s">
        <v>581</v>
      </c>
      <c r="C235" s="83" t="s">
        <v>2460</v>
      </c>
      <c r="D235" s="83" t="s">
        <v>433</v>
      </c>
      <c r="E235" s="83" t="s">
        <v>3698</v>
      </c>
      <c r="F235" s="83" t="s">
        <v>245</v>
      </c>
      <c r="G235" s="83" t="s">
        <v>391</v>
      </c>
    </row>
    <row r="236" spans="1:7" s="25" customFormat="1" x14ac:dyDescent="0.25">
      <c r="A236" s="83" t="s">
        <v>591</v>
      </c>
      <c r="B236" s="83" t="s">
        <v>515</v>
      </c>
      <c r="C236" s="83" t="s">
        <v>2461</v>
      </c>
      <c r="D236" s="83" t="s">
        <v>431</v>
      </c>
      <c r="E236" s="83" t="s">
        <v>3698</v>
      </c>
      <c r="F236" s="83" t="s">
        <v>245</v>
      </c>
      <c r="G236" s="83" t="s">
        <v>246</v>
      </c>
    </row>
    <row r="237" spans="1:7" s="25" customFormat="1" x14ac:dyDescent="0.25">
      <c r="A237" s="83" t="s">
        <v>592</v>
      </c>
      <c r="B237" s="83" t="s">
        <v>581</v>
      </c>
      <c r="C237" s="83" t="s">
        <v>2462</v>
      </c>
      <c r="D237" s="83" t="s">
        <v>593</v>
      </c>
      <c r="E237" s="83" t="s">
        <v>3698</v>
      </c>
      <c r="F237" s="83" t="s">
        <v>245</v>
      </c>
      <c r="G237" s="83" t="s">
        <v>391</v>
      </c>
    </row>
    <row r="238" spans="1:7" s="25" customFormat="1" x14ac:dyDescent="0.25">
      <c r="A238" s="83" t="s">
        <v>594</v>
      </c>
      <c r="B238" s="83" t="s">
        <v>581</v>
      </c>
      <c r="C238" s="83" t="s">
        <v>2463</v>
      </c>
      <c r="D238" s="83" t="s">
        <v>595</v>
      </c>
      <c r="E238" s="83" t="s">
        <v>3698</v>
      </c>
      <c r="F238" s="83" t="s">
        <v>245</v>
      </c>
      <c r="G238" s="83" t="s">
        <v>391</v>
      </c>
    </row>
    <row r="239" spans="1:7" s="25" customFormat="1" x14ac:dyDescent="0.25">
      <c r="A239" s="83" t="s">
        <v>596</v>
      </c>
      <c r="B239" s="83" t="s">
        <v>597</v>
      </c>
      <c r="C239" s="83" t="s">
        <v>2464</v>
      </c>
      <c r="D239" s="83" t="s">
        <v>54</v>
      </c>
      <c r="E239" s="83" t="s">
        <v>3698</v>
      </c>
      <c r="F239" s="83" t="s">
        <v>245</v>
      </c>
      <c r="G239" s="83" t="s">
        <v>246</v>
      </c>
    </row>
    <row r="240" spans="1:7" s="25" customFormat="1" x14ac:dyDescent="0.25">
      <c r="A240" s="83" t="s">
        <v>598</v>
      </c>
      <c r="B240" s="83" t="s">
        <v>515</v>
      </c>
      <c r="C240" s="83" t="s">
        <v>2465</v>
      </c>
      <c r="D240" s="83" t="s">
        <v>344</v>
      </c>
      <c r="E240" s="83" t="s">
        <v>3698</v>
      </c>
      <c r="F240" s="83" t="s">
        <v>245</v>
      </c>
      <c r="G240" s="83" t="s">
        <v>246</v>
      </c>
    </row>
    <row r="241" spans="1:7" s="25" customFormat="1" x14ac:dyDescent="0.25">
      <c r="A241" s="83" t="s">
        <v>599</v>
      </c>
      <c r="B241" s="83" t="s">
        <v>515</v>
      </c>
      <c r="C241" s="83" t="s">
        <v>2466</v>
      </c>
      <c r="D241" s="83" t="s">
        <v>343</v>
      </c>
      <c r="E241" s="83" t="s">
        <v>3698</v>
      </c>
      <c r="F241" s="83" t="s">
        <v>245</v>
      </c>
      <c r="G241" s="83" t="s">
        <v>246</v>
      </c>
    </row>
    <row r="242" spans="1:7" s="25" customFormat="1" x14ac:dyDescent="0.25">
      <c r="A242" s="83" t="s">
        <v>600</v>
      </c>
      <c r="B242" s="83" t="s">
        <v>515</v>
      </c>
      <c r="C242" s="83" t="s">
        <v>2467</v>
      </c>
      <c r="D242" s="83" t="s">
        <v>344</v>
      </c>
      <c r="E242" s="83" t="s">
        <v>3698</v>
      </c>
      <c r="F242" s="83" t="s">
        <v>245</v>
      </c>
      <c r="G242" s="83" t="s">
        <v>391</v>
      </c>
    </row>
    <row r="243" spans="1:7" s="25" customFormat="1" x14ac:dyDescent="0.25">
      <c r="A243" s="83" t="s">
        <v>601</v>
      </c>
      <c r="B243" s="83" t="s">
        <v>515</v>
      </c>
      <c r="C243" s="83" t="s">
        <v>2468</v>
      </c>
      <c r="D243" s="83" t="s">
        <v>602</v>
      </c>
      <c r="E243" s="83" t="s">
        <v>3698</v>
      </c>
      <c r="F243" s="83" t="s">
        <v>245</v>
      </c>
      <c r="G243" s="83" t="s">
        <v>246</v>
      </c>
    </row>
    <row r="244" spans="1:7" s="25" customFormat="1" x14ac:dyDescent="0.25">
      <c r="A244" s="83" t="s">
        <v>2070</v>
      </c>
      <c r="B244" s="83" t="s">
        <v>2071</v>
      </c>
      <c r="C244" s="83" t="s">
        <v>2469</v>
      </c>
      <c r="D244" s="83" t="s">
        <v>51</v>
      </c>
      <c r="E244" s="83" t="s">
        <v>3698</v>
      </c>
      <c r="F244" s="83" t="s">
        <v>245</v>
      </c>
      <c r="G244" s="83" t="s">
        <v>246</v>
      </c>
    </row>
    <row r="245" spans="1:7" s="25" customFormat="1" x14ac:dyDescent="0.25">
      <c r="A245" s="83" t="s">
        <v>2072</v>
      </c>
      <c r="B245" s="83" t="s">
        <v>2071</v>
      </c>
      <c r="C245" s="83" t="s">
        <v>2470</v>
      </c>
      <c r="D245" s="83" t="s">
        <v>51</v>
      </c>
      <c r="E245" s="83" t="s">
        <v>3698</v>
      </c>
      <c r="F245" s="83" t="s">
        <v>245</v>
      </c>
      <c r="G245" s="83" t="s">
        <v>246</v>
      </c>
    </row>
    <row r="246" spans="1:7" s="25" customFormat="1" x14ac:dyDescent="0.25">
      <c r="A246" s="83" t="s">
        <v>2107</v>
      </c>
      <c r="B246" s="83" t="s">
        <v>2108</v>
      </c>
      <c r="C246" s="83" t="s">
        <v>2471</v>
      </c>
      <c r="D246" s="83" t="s">
        <v>288</v>
      </c>
      <c r="E246" s="83" t="s">
        <v>289</v>
      </c>
      <c r="F246" s="83" t="s">
        <v>290</v>
      </c>
      <c r="G246" s="83" t="s">
        <v>250</v>
      </c>
    </row>
    <row r="247" spans="1:7" s="25" customFormat="1" x14ac:dyDescent="0.25">
      <c r="A247" s="83" t="s">
        <v>3699</v>
      </c>
      <c r="B247" s="83" t="s">
        <v>3700</v>
      </c>
      <c r="C247" s="83" t="s">
        <v>3701</v>
      </c>
      <c r="D247" s="83" t="s">
        <v>256</v>
      </c>
      <c r="E247" s="83" t="s">
        <v>3698</v>
      </c>
      <c r="F247" s="83" t="s">
        <v>245</v>
      </c>
      <c r="G247" s="83" t="s">
        <v>246</v>
      </c>
    </row>
    <row r="248" spans="1:7" s="25" customFormat="1" x14ac:dyDescent="0.25">
      <c r="A248" s="83" t="s">
        <v>3702</v>
      </c>
      <c r="B248" s="83" t="s">
        <v>3700</v>
      </c>
      <c r="C248" s="83" t="s">
        <v>3703</v>
      </c>
      <c r="D248" s="83" t="s">
        <v>344</v>
      </c>
      <c r="E248" s="83" t="s">
        <v>3698</v>
      </c>
      <c r="F248" s="83" t="s">
        <v>245</v>
      </c>
      <c r="G248" s="83" t="s">
        <v>246</v>
      </c>
    </row>
    <row r="249" spans="1:7" s="25" customFormat="1" x14ac:dyDescent="0.25">
      <c r="A249" s="83" t="s">
        <v>3674</v>
      </c>
      <c r="B249" s="83" t="s">
        <v>539</v>
      </c>
      <c r="C249" s="83" t="s">
        <v>3675</v>
      </c>
      <c r="D249" s="83" t="s">
        <v>297</v>
      </c>
      <c r="E249" s="83" t="s">
        <v>289</v>
      </c>
      <c r="F249" s="83" t="s">
        <v>290</v>
      </c>
      <c r="G249" s="83" t="s">
        <v>257</v>
      </c>
    </row>
    <row r="250" spans="1:7" s="25" customFormat="1" x14ac:dyDescent="0.25">
      <c r="A250" s="83" t="s">
        <v>3676</v>
      </c>
      <c r="B250" s="83" t="s">
        <v>541</v>
      </c>
      <c r="C250" s="83" t="s">
        <v>3677</v>
      </c>
      <c r="D250" s="83" t="s">
        <v>297</v>
      </c>
      <c r="E250" s="83" t="s">
        <v>289</v>
      </c>
      <c r="F250" s="83" t="s">
        <v>290</v>
      </c>
      <c r="G250" s="83" t="s">
        <v>257</v>
      </c>
    </row>
    <row r="251" spans="1:7" s="25" customFormat="1" x14ac:dyDescent="0.25">
      <c r="A251" s="83" t="s">
        <v>3678</v>
      </c>
      <c r="B251" s="83" t="s">
        <v>523</v>
      </c>
      <c r="C251" s="83" t="s">
        <v>3679</v>
      </c>
      <c r="D251" s="83" t="s">
        <v>297</v>
      </c>
      <c r="E251" s="83" t="s">
        <v>289</v>
      </c>
      <c r="F251" s="83" t="s">
        <v>290</v>
      </c>
      <c r="G251" s="83" t="s">
        <v>257</v>
      </c>
    </row>
    <row r="252" spans="1:7" s="25" customFormat="1" x14ac:dyDescent="0.25">
      <c r="A252" s="83" t="s">
        <v>3680</v>
      </c>
      <c r="B252" s="83" t="s">
        <v>536</v>
      </c>
      <c r="C252" s="83" t="s">
        <v>3681</v>
      </c>
      <c r="D252" s="83" t="s">
        <v>297</v>
      </c>
      <c r="E252" s="83" t="s">
        <v>289</v>
      </c>
      <c r="F252" s="83" t="s">
        <v>290</v>
      </c>
      <c r="G252" s="83" t="s">
        <v>257</v>
      </c>
    </row>
    <row r="253" spans="1:7" s="25" customFormat="1" x14ac:dyDescent="0.25">
      <c r="A253" s="83" t="s">
        <v>3682</v>
      </c>
      <c r="B253" s="83" t="s">
        <v>517</v>
      </c>
      <c r="C253" s="83" t="s">
        <v>3683</v>
      </c>
      <c r="D253" s="83" t="s">
        <v>297</v>
      </c>
      <c r="E253" s="83" t="s">
        <v>289</v>
      </c>
      <c r="F253" s="83" t="s">
        <v>290</v>
      </c>
      <c r="G253" s="83" t="s">
        <v>257</v>
      </c>
    </row>
    <row r="254" spans="1:7" s="25" customFormat="1" x14ac:dyDescent="0.25">
      <c r="A254" s="83" t="s">
        <v>3684</v>
      </c>
      <c r="B254" s="83" t="s">
        <v>520</v>
      </c>
      <c r="C254" s="83" t="s">
        <v>3685</v>
      </c>
      <c r="D254" s="83" t="s">
        <v>297</v>
      </c>
      <c r="E254" s="83" t="s">
        <v>289</v>
      </c>
      <c r="F254" s="83" t="s">
        <v>290</v>
      </c>
      <c r="G254" s="83" t="s">
        <v>257</v>
      </c>
    </row>
    <row r="255" spans="1:7" s="25" customFormat="1" x14ac:dyDescent="0.25">
      <c r="A255" s="83" t="s">
        <v>3686</v>
      </c>
      <c r="B255" s="83" t="s">
        <v>526</v>
      </c>
      <c r="C255" s="83" t="s">
        <v>3687</v>
      </c>
      <c r="D255" s="83" t="s">
        <v>297</v>
      </c>
      <c r="E255" s="83" t="s">
        <v>289</v>
      </c>
      <c r="F255" s="83" t="s">
        <v>290</v>
      </c>
      <c r="G255" s="83" t="s">
        <v>257</v>
      </c>
    </row>
    <row r="256" spans="1:7" s="25" customFormat="1" x14ac:dyDescent="0.25">
      <c r="A256" s="83" t="s">
        <v>3688</v>
      </c>
      <c r="B256" s="83" t="s">
        <v>529</v>
      </c>
      <c r="C256" s="83" t="s">
        <v>3689</v>
      </c>
      <c r="D256" s="83" t="s">
        <v>297</v>
      </c>
      <c r="E256" s="83" t="s">
        <v>289</v>
      </c>
      <c r="F256" s="83" t="s">
        <v>290</v>
      </c>
      <c r="G256" s="83" t="s">
        <v>257</v>
      </c>
    </row>
    <row r="257" spans="1:7" s="25" customFormat="1" x14ac:dyDescent="0.25">
      <c r="A257" s="83" t="s">
        <v>3690</v>
      </c>
      <c r="B257" s="83" t="s">
        <v>532</v>
      </c>
      <c r="C257" s="83" t="s">
        <v>3691</v>
      </c>
      <c r="D257" s="83" t="s">
        <v>297</v>
      </c>
      <c r="E257" s="83" t="s">
        <v>289</v>
      </c>
      <c r="F257" s="83" t="s">
        <v>290</v>
      </c>
      <c r="G257" s="83" t="s">
        <v>257</v>
      </c>
    </row>
    <row r="258" spans="1:7" s="25" customFormat="1" x14ac:dyDescent="0.25">
      <c r="A258" s="83" t="s">
        <v>3948</v>
      </c>
      <c r="B258" s="83" t="s">
        <v>3575</v>
      </c>
      <c r="C258" s="83" t="s">
        <v>3961</v>
      </c>
      <c r="D258" s="83" t="s">
        <v>544</v>
      </c>
      <c r="E258" s="83" t="s">
        <v>3698</v>
      </c>
      <c r="F258" s="83" t="s">
        <v>245</v>
      </c>
      <c r="G258" s="83" t="s">
        <v>3628</v>
      </c>
    </row>
    <row r="259" spans="1:7" s="25" customFormat="1" x14ac:dyDescent="0.25">
      <c r="A259" s="83" t="s">
        <v>3949</v>
      </c>
      <c r="B259" s="83" t="s">
        <v>3575</v>
      </c>
      <c r="C259" s="83" t="s">
        <v>3962</v>
      </c>
      <c r="D259" s="83" t="s">
        <v>544</v>
      </c>
      <c r="E259" s="83" t="s">
        <v>3698</v>
      </c>
      <c r="F259" s="83" t="s">
        <v>245</v>
      </c>
      <c r="G259" s="83" t="s">
        <v>3628</v>
      </c>
    </row>
    <row r="260" spans="1:7" s="25" customFormat="1" x14ac:dyDescent="0.25">
      <c r="A260" s="83" t="s">
        <v>2094</v>
      </c>
      <c r="B260" s="83" t="s">
        <v>2095</v>
      </c>
      <c r="C260" s="83" t="s">
        <v>2472</v>
      </c>
      <c r="D260" s="83" t="s">
        <v>297</v>
      </c>
      <c r="E260" s="83" t="s">
        <v>3698</v>
      </c>
      <c r="F260" s="83" t="s">
        <v>3707</v>
      </c>
      <c r="G260" s="83" t="s">
        <v>387</v>
      </c>
    </row>
    <row r="261" spans="1:7" s="25" customFormat="1" x14ac:dyDescent="0.25">
      <c r="A261" s="83" t="s">
        <v>2212</v>
      </c>
      <c r="B261" s="83" t="s">
        <v>2213</v>
      </c>
      <c r="C261" s="83" t="s">
        <v>2473</v>
      </c>
      <c r="D261" s="83" t="s">
        <v>297</v>
      </c>
      <c r="E261" s="83" t="s">
        <v>3698</v>
      </c>
      <c r="F261" s="83" t="s">
        <v>3707</v>
      </c>
      <c r="G261" s="83" t="s">
        <v>387</v>
      </c>
    </row>
    <row r="262" spans="1:7" s="25" customFormat="1" x14ac:dyDescent="0.25">
      <c r="A262" s="83" t="s">
        <v>2214</v>
      </c>
      <c r="B262" s="83" t="s">
        <v>2215</v>
      </c>
      <c r="C262" s="83" t="s">
        <v>2474</v>
      </c>
      <c r="D262" s="83" t="s">
        <v>297</v>
      </c>
      <c r="E262" s="83" t="s">
        <v>3698</v>
      </c>
      <c r="F262" s="83" t="s">
        <v>3707</v>
      </c>
      <c r="G262" s="83" t="s">
        <v>387</v>
      </c>
    </row>
    <row r="263" spans="1:7" s="25" customFormat="1" x14ac:dyDescent="0.25">
      <c r="A263" s="83" t="s">
        <v>2216</v>
      </c>
      <c r="B263" s="83" t="s">
        <v>2217</v>
      </c>
      <c r="C263" s="83" t="s">
        <v>2475</v>
      </c>
      <c r="D263" s="83" t="s">
        <v>297</v>
      </c>
      <c r="E263" s="83" t="s">
        <v>3698</v>
      </c>
      <c r="F263" s="83" t="s">
        <v>3707</v>
      </c>
      <c r="G263" s="83" t="s">
        <v>387</v>
      </c>
    </row>
    <row r="264" spans="1:7" s="25" customFormat="1" x14ac:dyDescent="0.25">
      <c r="A264" s="83" t="s">
        <v>603</v>
      </c>
      <c r="B264" s="83" t="s">
        <v>604</v>
      </c>
      <c r="C264" s="83" t="s">
        <v>2476</v>
      </c>
      <c r="D264" s="83" t="s">
        <v>48</v>
      </c>
      <c r="E264" s="83" t="s">
        <v>3698</v>
      </c>
      <c r="F264" s="83" t="s">
        <v>245</v>
      </c>
      <c r="G264" s="83" t="s">
        <v>320</v>
      </c>
    </row>
    <row r="265" spans="1:7" s="25" customFormat="1" x14ac:dyDescent="0.25">
      <c r="A265" s="83" t="s">
        <v>156</v>
      </c>
      <c r="B265" s="83" t="s">
        <v>605</v>
      </c>
      <c r="C265" s="83" t="s">
        <v>2477</v>
      </c>
      <c r="D265" s="83" t="s">
        <v>606</v>
      </c>
      <c r="E265" s="83" t="s">
        <v>3698</v>
      </c>
      <c r="F265" s="83" t="s">
        <v>245</v>
      </c>
      <c r="G265" s="83" t="s">
        <v>320</v>
      </c>
    </row>
    <row r="266" spans="1:7" s="25" customFormat="1" x14ac:dyDescent="0.25">
      <c r="A266" s="83" t="s">
        <v>607</v>
      </c>
      <c r="B266" s="83" t="s">
        <v>605</v>
      </c>
      <c r="C266" s="83" t="s">
        <v>2478</v>
      </c>
      <c r="D266" s="83" t="s">
        <v>297</v>
      </c>
      <c r="E266" s="83" t="s">
        <v>3698</v>
      </c>
      <c r="F266" s="83" t="s">
        <v>245</v>
      </c>
      <c r="G266" s="83" t="s">
        <v>320</v>
      </c>
    </row>
    <row r="267" spans="1:7" s="25" customFormat="1" x14ac:dyDescent="0.25">
      <c r="A267" s="83" t="s">
        <v>2001</v>
      </c>
      <c r="B267" s="83" t="s">
        <v>605</v>
      </c>
      <c r="C267" s="83" t="s">
        <v>2479</v>
      </c>
      <c r="D267" s="83" t="s">
        <v>44</v>
      </c>
      <c r="E267" s="83" t="s">
        <v>3698</v>
      </c>
      <c r="F267" s="83" t="s">
        <v>245</v>
      </c>
      <c r="G267" s="83" t="s">
        <v>413</v>
      </c>
    </row>
    <row r="268" spans="1:7" s="25" customFormat="1" x14ac:dyDescent="0.25">
      <c r="A268" s="83" t="s">
        <v>2010</v>
      </c>
      <c r="B268" s="83" t="s">
        <v>2011</v>
      </c>
      <c r="C268" s="83" t="s">
        <v>3872</v>
      </c>
      <c r="D268" s="83" t="s">
        <v>466</v>
      </c>
      <c r="E268" s="83" t="s">
        <v>3698</v>
      </c>
      <c r="F268" s="83" t="s">
        <v>290</v>
      </c>
      <c r="G268" s="83" t="s">
        <v>250</v>
      </c>
    </row>
    <row r="269" spans="1:7" s="25" customFormat="1" x14ac:dyDescent="0.25">
      <c r="A269" s="83" t="s">
        <v>2012</v>
      </c>
      <c r="B269" s="83" t="s">
        <v>2013</v>
      </c>
      <c r="C269" s="83" t="s">
        <v>2480</v>
      </c>
      <c r="D269" s="83" t="s">
        <v>256</v>
      </c>
      <c r="E269" s="83" t="s">
        <v>3698</v>
      </c>
      <c r="F269" s="83" t="s">
        <v>290</v>
      </c>
      <c r="G269" s="83" t="s">
        <v>387</v>
      </c>
    </row>
    <row r="270" spans="1:7" s="25" customFormat="1" x14ac:dyDescent="0.25">
      <c r="A270" s="83" t="s">
        <v>608</v>
      </c>
      <c r="B270" s="83" t="s">
        <v>2088</v>
      </c>
      <c r="C270" s="83" t="s">
        <v>2481</v>
      </c>
      <c r="D270" s="83" t="s">
        <v>466</v>
      </c>
      <c r="E270" s="83" t="s">
        <v>3698</v>
      </c>
      <c r="F270" s="83" t="s">
        <v>290</v>
      </c>
      <c r="G270" s="83" t="s">
        <v>250</v>
      </c>
    </row>
    <row r="271" spans="1:7" s="25" customFormat="1" x14ac:dyDescent="0.25">
      <c r="A271" s="83" t="s">
        <v>609</v>
      </c>
      <c r="B271" s="83" t="s">
        <v>610</v>
      </c>
      <c r="C271" s="83" t="s">
        <v>2482</v>
      </c>
      <c r="D271" s="83" t="s">
        <v>466</v>
      </c>
      <c r="E271" s="83" t="s">
        <v>3698</v>
      </c>
      <c r="F271" s="83" t="s">
        <v>290</v>
      </c>
      <c r="G271" s="83" t="s">
        <v>250</v>
      </c>
    </row>
    <row r="272" spans="1:7" s="25" customFormat="1" x14ac:dyDescent="0.25">
      <c r="A272" s="83" t="s">
        <v>611</v>
      </c>
      <c r="B272" s="83" t="s">
        <v>612</v>
      </c>
      <c r="C272" s="83" t="s">
        <v>2483</v>
      </c>
      <c r="D272" s="83" t="s">
        <v>51</v>
      </c>
      <c r="E272" s="83" t="s">
        <v>410</v>
      </c>
      <c r="F272" s="83" t="s">
        <v>245</v>
      </c>
      <c r="G272" s="83" t="s">
        <v>250</v>
      </c>
    </row>
    <row r="273" spans="1:7" s="25" customFormat="1" x14ac:dyDescent="0.25">
      <c r="A273" s="83" t="s">
        <v>613</v>
      </c>
      <c r="B273" s="83" t="s">
        <v>612</v>
      </c>
      <c r="C273" s="83" t="s">
        <v>2484</v>
      </c>
      <c r="D273" s="83" t="s">
        <v>51</v>
      </c>
      <c r="E273" s="83" t="s">
        <v>410</v>
      </c>
      <c r="F273" s="83" t="s">
        <v>245</v>
      </c>
      <c r="G273" s="83" t="s">
        <v>257</v>
      </c>
    </row>
    <row r="274" spans="1:7" s="25" customFormat="1" x14ac:dyDescent="0.25">
      <c r="A274" s="83" t="s">
        <v>614</v>
      </c>
      <c r="B274" s="83" t="s">
        <v>615</v>
      </c>
      <c r="C274" s="83" t="s">
        <v>2485</v>
      </c>
      <c r="D274" s="83" t="s">
        <v>8</v>
      </c>
      <c r="E274" s="83" t="s">
        <v>289</v>
      </c>
      <c r="F274" s="83" t="s">
        <v>290</v>
      </c>
      <c r="G274" s="83" t="s">
        <v>387</v>
      </c>
    </row>
    <row r="275" spans="1:7" s="25" customFormat="1" x14ac:dyDescent="0.25">
      <c r="A275" s="83" t="s">
        <v>616</v>
      </c>
      <c r="B275" s="83" t="s">
        <v>617</v>
      </c>
      <c r="C275" s="83" t="s">
        <v>2486</v>
      </c>
      <c r="D275" s="83" t="s">
        <v>8</v>
      </c>
      <c r="E275" s="83" t="s">
        <v>289</v>
      </c>
      <c r="F275" s="83" t="s">
        <v>290</v>
      </c>
      <c r="G275" s="83" t="s">
        <v>387</v>
      </c>
    </row>
    <row r="276" spans="1:7" s="25" customFormat="1" x14ac:dyDescent="0.25">
      <c r="A276" s="83" t="s">
        <v>618</v>
      </c>
      <c r="B276" s="83" t="s">
        <v>619</v>
      </c>
      <c r="C276" s="83" t="s">
        <v>2487</v>
      </c>
      <c r="D276" s="83" t="s">
        <v>8</v>
      </c>
      <c r="E276" s="83" t="s">
        <v>289</v>
      </c>
      <c r="F276" s="83" t="s">
        <v>290</v>
      </c>
      <c r="G276" s="83" t="s">
        <v>387</v>
      </c>
    </row>
    <row r="277" spans="1:7" s="25" customFormat="1" x14ac:dyDescent="0.25">
      <c r="A277" s="83" t="s">
        <v>620</v>
      </c>
      <c r="B277" s="83" t="s">
        <v>621</v>
      </c>
      <c r="C277" s="83" t="s">
        <v>2488</v>
      </c>
      <c r="D277" s="83" t="s">
        <v>8</v>
      </c>
      <c r="E277" s="83" t="s">
        <v>289</v>
      </c>
      <c r="F277" s="83" t="s">
        <v>290</v>
      </c>
      <c r="G277" s="83" t="s">
        <v>387</v>
      </c>
    </row>
    <row r="278" spans="1:7" s="25" customFormat="1" x14ac:dyDescent="0.25">
      <c r="A278" s="83" t="s">
        <v>622</v>
      </c>
      <c r="B278" s="83" t="s">
        <v>612</v>
      </c>
      <c r="C278" s="83" t="s">
        <v>3708</v>
      </c>
      <c r="D278" s="83" t="s">
        <v>51</v>
      </c>
      <c r="E278" s="83" t="s">
        <v>3698</v>
      </c>
      <c r="F278" s="83" t="s">
        <v>290</v>
      </c>
      <c r="G278" s="83" t="s">
        <v>246</v>
      </c>
    </row>
    <row r="279" spans="1:7" s="25" customFormat="1" x14ac:dyDescent="0.25">
      <c r="A279" s="83" t="s">
        <v>2109</v>
      </c>
      <c r="B279" s="83" t="s">
        <v>615</v>
      </c>
      <c r="C279" s="83" t="s">
        <v>2489</v>
      </c>
      <c r="D279" s="83" t="s">
        <v>297</v>
      </c>
      <c r="E279" s="83" t="s">
        <v>3698</v>
      </c>
      <c r="F279" s="83" t="s">
        <v>290</v>
      </c>
      <c r="G279" s="83" t="s">
        <v>391</v>
      </c>
    </row>
    <row r="280" spans="1:7" s="25" customFormat="1" x14ac:dyDescent="0.25">
      <c r="A280" s="83" t="s">
        <v>2110</v>
      </c>
      <c r="B280" s="83" t="s">
        <v>617</v>
      </c>
      <c r="C280" s="83" t="s">
        <v>2490</v>
      </c>
      <c r="D280" s="83" t="s">
        <v>297</v>
      </c>
      <c r="E280" s="83" t="s">
        <v>3698</v>
      </c>
      <c r="F280" s="83" t="s">
        <v>290</v>
      </c>
      <c r="G280" s="83" t="s">
        <v>391</v>
      </c>
    </row>
    <row r="281" spans="1:7" s="25" customFormat="1" x14ac:dyDescent="0.25">
      <c r="A281" s="83" t="s">
        <v>2111</v>
      </c>
      <c r="B281" s="83" t="s">
        <v>619</v>
      </c>
      <c r="C281" s="83" t="s">
        <v>2491</v>
      </c>
      <c r="D281" s="83" t="s">
        <v>297</v>
      </c>
      <c r="E281" s="83" t="s">
        <v>3698</v>
      </c>
      <c r="F281" s="83" t="s">
        <v>290</v>
      </c>
      <c r="G281" s="83" t="s">
        <v>391</v>
      </c>
    </row>
    <row r="282" spans="1:7" s="25" customFormat="1" x14ac:dyDescent="0.25">
      <c r="A282" s="83" t="s">
        <v>2112</v>
      </c>
      <c r="B282" s="83" t="s">
        <v>621</v>
      </c>
      <c r="C282" s="83" t="s">
        <v>2492</v>
      </c>
      <c r="D282" s="83" t="s">
        <v>297</v>
      </c>
      <c r="E282" s="83" t="s">
        <v>3698</v>
      </c>
      <c r="F282" s="83" t="s">
        <v>290</v>
      </c>
      <c r="G282" s="83" t="s">
        <v>391</v>
      </c>
    </row>
    <row r="283" spans="1:7" s="25" customFormat="1" x14ac:dyDescent="0.25">
      <c r="A283" s="83" t="s">
        <v>623</v>
      </c>
      <c r="B283" s="83" t="s">
        <v>624</v>
      </c>
      <c r="C283" s="83" t="s">
        <v>3984</v>
      </c>
      <c r="D283" s="83" t="s">
        <v>256</v>
      </c>
      <c r="E283" s="83" t="s">
        <v>3698</v>
      </c>
      <c r="F283" s="83" t="s">
        <v>290</v>
      </c>
      <c r="G283" s="83" t="s">
        <v>257</v>
      </c>
    </row>
    <row r="284" spans="1:7" s="25" customFormat="1" x14ac:dyDescent="0.25">
      <c r="A284" s="83" t="s">
        <v>625</v>
      </c>
      <c r="B284" s="83" t="s">
        <v>626</v>
      </c>
      <c r="C284" s="83" t="s">
        <v>2252</v>
      </c>
      <c r="D284" s="83" t="s">
        <v>243</v>
      </c>
      <c r="E284" s="83" t="s">
        <v>3698</v>
      </c>
      <c r="F284" s="83" t="s">
        <v>290</v>
      </c>
      <c r="G284" s="83" t="s">
        <v>246</v>
      </c>
    </row>
    <row r="285" spans="1:7" s="25" customFormat="1" x14ac:dyDescent="0.25">
      <c r="A285" s="83" t="s">
        <v>627</v>
      </c>
      <c r="B285" s="83" t="s">
        <v>628</v>
      </c>
      <c r="C285" s="83" t="s">
        <v>2253</v>
      </c>
      <c r="D285" s="83" t="s">
        <v>343</v>
      </c>
      <c r="E285" s="83" t="s">
        <v>3698</v>
      </c>
      <c r="F285" s="83" t="s">
        <v>290</v>
      </c>
      <c r="G285" s="83" t="s">
        <v>246</v>
      </c>
    </row>
    <row r="286" spans="1:7" s="25" customFormat="1" x14ac:dyDescent="0.25">
      <c r="A286" s="83" t="s">
        <v>629</v>
      </c>
      <c r="B286" s="83" t="s">
        <v>624</v>
      </c>
      <c r="C286" s="83" t="s">
        <v>2493</v>
      </c>
      <c r="D286" s="83" t="s">
        <v>256</v>
      </c>
      <c r="E286" s="83" t="s">
        <v>3698</v>
      </c>
      <c r="F286" s="83" t="s">
        <v>290</v>
      </c>
      <c r="G286" s="83" t="s">
        <v>250</v>
      </c>
    </row>
    <row r="287" spans="1:7" s="25" customFormat="1" x14ac:dyDescent="0.25">
      <c r="A287" s="83" t="s">
        <v>3950</v>
      </c>
      <c r="B287" s="83" t="s">
        <v>3951</v>
      </c>
      <c r="C287" s="83" t="s">
        <v>3952</v>
      </c>
      <c r="D287" s="83" t="s">
        <v>256</v>
      </c>
      <c r="E287" s="83" t="s">
        <v>3698</v>
      </c>
      <c r="F287" s="83" t="s">
        <v>290</v>
      </c>
      <c r="G287" s="83" t="s">
        <v>246</v>
      </c>
    </row>
    <row r="288" spans="1:7" s="25" customFormat="1" x14ac:dyDescent="0.25">
      <c r="A288" s="83" t="s">
        <v>3953</v>
      </c>
      <c r="B288" s="83" t="s">
        <v>3954</v>
      </c>
      <c r="C288" s="83" t="s">
        <v>3955</v>
      </c>
      <c r="D288" s="83" t="s">
        <v>256</v>
      </c>
      <c r="E288" s="83" t="s">
        <v>3698</v>
      </c>
      <c r="F288" s="83" t="s">
        <v>290</v>
      </c>
      <c r="G288" s="83" t="s">
        <v>10</v>
      </c>
    </row>
    <row r="289" spans="1:7" s="25" customFormat="1" x14ac:dyDescent="0.25">
      <c r="A289" s="83" t="s">
        <v>632</v>
      </c>
      <c r="B289" s="83" t="s">
        <v>633</v>
      </c>
      <c r="C289" s="83" t="s">
        <v>2496</v>
      </c>
      <c r="D289" s="83" t="s">
        <v>8</v>
      </c>
      <c r="E289" s="83" t="s">
        <v>3698</v>
      </c>
      <c r="F289" s="83" t="s">
        <v>3709</v>
      </c>
      <c r="G289" s="83" t="s">
        <v>387</v>
      </c>
    </row>
    <row r="290" spans="1:7" s="25" customFormat="1" x14ac:dyDescent="0.25">
      <c r="A290" s="83" t="s">
        <v>634</v>
      </c>
      <c r="B290" s="83" t="s">
        <v>635</v>
      </c>
      <c r="C290" s="83" t="s">
        <v>2497</v>
      </c>
      <c r="D290" s="83" t="s">
        <v>297</v>
      </c>
      <c r="E290" s="83" t="s">
        <v>289</v>
      </c>
      <c r="F290" s="83" t="s">
        <v>290</v>
      </c>
      <c r="G290" s="83" t="s">
        <v>387</v>
      </c>
    </row>
    <row r="291" spans="1:7" s="25" customFormat="1" x14ac:dyDescent="0.25">
      <c r="A291" s="83" t="s">
        <v>636</v>
      </c>
      <c r="B291" s="83" t="s">
        <v>637</v>
      </c>
      <c r="C291" s="83" t="s">
        <v>2498</v>
      </c>
      <c r="D291" s="83" t="s">
        <v>297</v>
      </c>
      <c r="E291" s="83" t="s">
        <v>289</v>
      </c>
      <c r="F291" s="83" t="s">
        <v>290</v>
      </c>
      <c r="G291" s="83" t="s">
        <v>387</v>
      </c>
    </row>
    <row r="292" spans="1:7" s="25" customFormat="1" x14ac:dyDescent="0.25">
      <c r="A292" s="83" t="s">
        <v>2113</v>
      </c>
      <c r="B292" s="83" t="s">
        <v>637</v>
      </c>
      <c r="C292" s="83" t="s">
        <v>2499</v>
      </c>
      <c r="D292" s="83" t="s">
        <v>297</v>
      </c>
      <c r="E292" s="83" t="s">
        <v>3698</v>
      </c>
      <c r="F292" s="83" t="s">
        <v>290</v>
      </c>
      <c r="G292" s="83" t="s">
        <v>387</v>
      </c>
    </row>
    <row r="293" spans="1:7" s="25" customFormat="1" x14ac:dyDescent="0.25">
      <c r="A293" s="83" t="s">
        <v>3592</v>
      </c>
      <c r="B293" s="83" t="s">
        <v>657</v>
      </c>
      <c r="C293" s="83" t="s">
        <v>2515</v>
      </c>
      <c r="D293" s="83" t="s">
        <v>466</v>
      </c>
      <c r="E293" s="83" t="s">
        <v>2097</v>
      </c>
      <c r="F293" s="83" t="s">
        <v>245</v>
      </c>
      <c r="G293" s="83" t="s">
        <v>658</v>
      </c>
    </row>
    <row r="294" spans="1:7" s="25" customFormat="1" x14ac:dyDescent="0.25">
      <c r="A294" s="83" t="s">
        <v>3593</v>
      </c>
      <c r="B294" s="83" t="s">
        <v>659</v>
      </c>
      <c r="C294" s="83" t="s">
        <v>2516</v>
      </c>
      <c r="D294" s="83" t="s">
        <v>51</v>
      </c>
      <c r="E294" s="83" t="s">
        <v>410</v>
      </c>
      <c r="F294" s="83" t="s">
        <v>245</v>
      </c>
      <c r="G294" s="83" t="s">
        <v>387</v>
      </c>
    </row>
    <row r="295" spans="1:7" s="25" customFormat="1" x14ac:dyDescent="0.25">
      <c r="A295" s="83" t="s">
        <v>638</v>
      </c>
      <c r="B295" s="83" t="s">
        <v>639</v>
      </c>
      <c r="C295" s="83" t="s">
        <v>2500</v>
      </c>
      <c r="D295" s="83" t="s">
        <v>51</v>
      </c>
      <c r="E295" s="83" t="s">
        <v>410</v>
      </c>
      <c r="F295" s="83" t="s">
        <v>3710</v>
      </c>
      <c r="G295" s="83" t="s">
        <v>250</v>
      </c>
    </row>
    <row r="296" spans="1:7" s="25" customFormat="1" x14ac:dyDescent="0.25">
      <c r="A296" s="83" t="s">
        <v>640</v>
      </c>
      <c r="B296" s="83" t="s">
        <v>639</v>
      </c>
      <c r="C296" s="83" t="s">
        <v>2501</v>
      </c>
      <c r="D296" s="83" t="s">
        <v>51</v>
      </c>
      <c r="E296" s="83" t="s">
        <v>410</v>
      </c>
      <c r="F296" s="83" t="s">
        <v>3710</v>
      </c>
      <c r="G296" s="83" t="s">
        <v>250</v>
      </c>
    </row>
    <row r="297" spans="1:7" s="25" customFormat="1" x14ac:dyDescent="0.25">
      <c r="A297" s="83" t="s">
        <v>2091</v>
      </c>
      <c r="B297" s="83" t="s">
        <v>2092</v>
      </c>
      <c r="C297" s="83" t="s">
        <v>2502</v>
      </c>
      <c r="D297" s="83" t="s">
        <v>51</v>
      </c>
      <c r="E297" s="83" t="s">
        <v>3698</v>
      </c>
      <c r="F297" s="83" t="s">
        <v>245</v>
      </c>
      <c r="G297" s="83" t="s">
        <v>246</v>
      </c>
    </row>
    <row r="298" spans="1:7" s="25" customFormat="1" x14ac:dyDescent="0.25">
      <c r="A298" s="83" t="s">
        <v>641</v>
      </c>
      <c r="B298" s="83" t="s">
        <v>639</v>
      </c>
      <c r="C298" s="83" t="s">
        <v>2503</v>
      </c>
      <c r="D298" s="83" t="s">
        <v>293</v>
      </c>
      <c r="E298" s="83" t="s">
        <v>3698</v>
      </c>
      <c r="F298" s="83" t="s">
        <v>245</v>
      </c>
      <c r="G298" s="83" t="s">
        <v>320</v>
      </c>
    </row>
    <row r="299" spans="1:7" s="25" customFormat="1" x14ac:dyDescent="0.25">
      <c r="A299" s="83" t="s">
        <v>642</v>
      </c>
      <c r="B299" s="83" t="s">
        <v>644</v>
      </c>
      <c r="C299" s="83" t="s">
        <v>2504</v>
      </c>
      <c r="D299" s="83" t="s">
        <v>466</v>
      </c>
      <c r="E299" s="83" t="s">
        <v>3698</v>
      </c>
      <c r="F299" s="83" t="s">
        <v>467</v>
      </c>
      <c r="G299" s="83" t="s">
        <v>391</v>
      </c>
    </row>
    <row r="300" spans="1:7" s="25" customFormat="1" x14ac:dyDescent="0.25">
      <c r="A300" s="83" t="s">
        <v>643</v>
      </c>
      <c r="B300" s="83" t="s">
        <v>644</v>
      </c>
      <c r="C300" s="83" t="s">
        <v>3565</v>
      </c>
      <c r="D300" s="83" t="s">
        <v>466</v>
      </c>
      <c r="E300" s="83" t="s">
        <v>3698</v>
      </c>
      <c r="F300" s="83" t="s">
        <v>290</v>
      </c>
      <c r="G300" s="83" t="s">
        <v>387</v>
      </c>
    </row>
    <row r="301" spans="1:7" s="25" customFormat="1" x14ac:dyDescent="0.25">
      <c r="A301" s="83" t="s">
        <v>645</v>
      </c>
      <c r="B301" s="83" t="s">
        <v>646</v>
      </c>
      <c r="C301" s="83" t="s">
        <v>2505</v>
      </c>
      <c r="D301" s="83" t="s">
        <v>249</v>
      </c>
      <c r="E301" s="83" t="s">
        <v>3698</v>
      </c>
      <c r="F301" s="83" t="s">
        <v>290</v>
      </c>
      <c r="G301" s="83" t="s">
        <v>387</v>
      </c>
    </row>
    <row r="302" spans="1:7" s="25" customFormat="1" x14ac:dyDescent="0.25">
      <c r="A302" s="83" t="s">
        <v>2268</v>
      </c>
      <c r="B302" s="83" t="s">
        <v>646</v>
      </c>
      <c r="C302" s="83" t="s">
        <v>2269</v>
      </c>
      <c r="D302" s="83" t="s">
        <v>2064</v>
      </c>
      <c r="E302" s="83" t="s">
        <v>3698</v>
      </c>
      <c r="F302" s="83" t="s">
        <v>290</v>
      </c>
      <c r="G302" s="83" t="s">
        <v>391</v>
      </c>
    </row>
    <row r="303" spans="1:7" s="25" customFormat="1" x14ac:dyDescent="0.25">
      <c r="A303" s="83" t="s">
        <v>647</v>
      </c>
      <c r="B303" s="83" t="s">
        <v>648</v>
      </c>
      <c r="C303" s="83" t="s">
        <v>2506</v>
      </c>
      <c r="D303" s="83" t="s">
        <v>51</v>
      </c>
      <c r="E303" s="83" t="s">
        <v>410</v>
      </c>
      <c r="F303" s="83" t="s">
        <v>245</v>
      </c>
      <c r="G303" s="83" t="s">
        <v>387</v>
      </c>
    </row>
    <row r="304" spans="1:7" s="25" customFormat="1" x14ac:dyDescent="0.25">
      <c r="A304" s="83" t="s">
        <v>649</v>
      </c>
      <c r="B304" s="83" t="s">
        <v>648</v>
      </c>
      <c r="C304" s="83" t="s">
        <v>2507</v>
      </c>
      <c r="D304" s="83" t="s">
        <v>8</v>
      </c>
      <c r="E304" s="83" t="s">
        <v>289</v>
      </c>
      <c r="F304" s="83" t="s">
        <v>290</v>
      </c>
      <c r="G304" s="83" t="s">
        <v>387</v>
      </c>
    </row>
    <row r="305" spans="1:7" s="25" customFormat="1" x14ac:dyDescent="0.25">
      <c r="A305" s="83" t="s">
        <v>2114</v>
      </c>
      <c r="B305" s="83" t="s">
        <v>648</v>
      </c>
      <c r="C305" s="83" t="s">
        <v>2508</v>
      </c>
      <c r="D305" s="83" t="s">
        <v>297</v>
      </c>
      <c r="E305" s="83" t="s">
        <v>3698</v>
      </c>
      <c r="F305" s="83" t="s">
        <v>290</v>
      </c>
      <c r="G305" s="83" t="s">
        <v>391</v>
      </c>
    </row>
    <row r="306" spans="1:7" s="25" customFormat="1" x14ac:dyDescent="0.25">
      <c r="A306" s="83" t="s">
        <v>3594</v>
      </c>
      <c r="B306" s="83" t="s">
        <v>630</v>
      </c>
      <c r="C306" s="83" t="s">
        <v>2494</v>
      </c>
      <c r="D306" s="83" t="s">
        <v>51</v>
      </c>
      <c r="E306" s="83" t="s">
        <v>3698</v>
      </c>
      <c r="F306" s="83" t="s">
        <v>245</v>
      </c>
      <c r="G306" s="83" t="s">
        <v>320</v>
      </c>
    </row>
    <row r="307" spans="1:7" s="25" customFormat="1" x14ac:dyDescent="0.25">
      <c r="A307" s="83" t="s">
        <v>3595</v>
      </c>
      <c r="B307" s="83" t="s">
        <v>631</v>
      </c>
      <c r="C307" s="83" t="s">
        <v>2495</v>
      </c>
      <c r="D307" s="83" t="s">
        <v>466</v>
      </c>
      <c r="E307" s="83" t="s">
        <v>2097</v>
      </c>
      <c r="F307" s="83" t="s">
        <v>245</v>
      </c>
      <c r="G307" s="83" t="s">
        <v>257</v>
      </c>
    </row>
    <row r="308" spans="1:7" s="25" customFormat="1" x14ac:dyDescent="0.25">
      <c r="A308" s="83" t="s">
        <v>650</v>
      </c>
      <c r="B308" s="83" t="s">
        <v>651</v>
      </c>
      <c r="C308" s="83" t="s">
        <v>2509</v>
      </c>
      <c r="D308" s="83" t="s">
        <v>256</v>
      </c>
      <c r="E308" s="83" t="s">
        <v>3698</v>
      </c>
      <c r="F308" s="83" t="s">
        <v>467</v>
      </c>
      <c r="G308" s="83" t="s">
        <v>257</v>
      </c>
    </row>
    <row r="309" spans="1:7" s="25" customFormat="1" x14ac:dyDescent="0.25">
      <c r="A309" s="83" t="s">
        <v>2115</v>
      </c>
      <c r="B309" s="83" t="s">
        <v>2116</v>
      </c>
      <c r="C309" s="83" t="s">
        <v>2510</v>
      </c>
      <c r="D309" s="83" t="s">
        <v>297</v>
      </c>
      <c r="E309" s="83" t="s">
        <v>3698</v>
      </c>
      <c r="F309" s="83" t="s">
        <v>290</v>
      </c>
      <c r="G309" s="83" t="s">
        <v>387</v>
      </c>
    </row>
    <row r="310" spans="1:7" s="25" customFormat="1" x14ac:dyDescent="0.25">
      <c r="A310" s="83" t="s">
        <v>652</v>
      </c>
      <c r="B310" s="83" t="s">
        <v>653</v>
      </c>
      <c r="C310" s="83" t="s">
        <v>2511</v>
      </c>
      <c r="D310" s="83" t="s">
        <v>249</v>
      </c>
      <c r="E310" s="83" t="s">
        <v>3698</v>
      </c>
      <c r="F310" s="83" t="s">
        <v>467</v>
      </c>
      <c r="G310" s="83" t="s">
        <v>387</v>
      </c>
    </row>
    <row r="311" spans="1:7" s="25" customFormat="1" x14ac:dyDescent="0.25">
      <c r="A311" s="83" t="s">
        <v>654</v>
      </c>
      <c r="B311" s="83" t="s">
        <v>656</v>
      </c>
      <c r="C311" s="83" t="s">
        <v>2512</v>
      </c>
      <c r="D311" s="83" t="s">
        <v>466</v>
      </c>
      <c r="E311" s="83" t="s">
        <v>3698</v>
      </c>
      <c r="F311" s="83" t="s">
        <v>467</v>
      </c>
      <c r="G311" s="83" t="s">
        <v>250</v>
      </c>
    </row>
    <row r="312" spans="1:7" s="25" customFormat="1" x14ac:dyDescent="0.25">
      <c r="A312" s="83" t="s">
        <v>655</v>
      </c>
      <c r="B312" s="83" t="s">
        <v>656</v>
      </c>
      <c r="C312" s="83" t="s">
        <v>2513</v>
      </c>
      <c r="D312" s="83" t="s">
        <v>466</v>
      </c>
      <c r="E312" s="83" t="s">
        <v>3698</v>
      </c>
      <c r="F312" s="83" t="s">
        <v>290</v>
      </c>
      <c r="G312" s="83" t="s">
        <v>387</v>
      </c>
    </row>
    <row r="313" spans="1:7" s="25" customFormat="1" x14ac:dyDescent="0.25">
      <c r="A313" s="83" t="s">
        <v>2099</v>
      </c>
      <c r="B313" s="83" t="s">
        <v>656</v>
      </c>
      <c r="C313" s="83" t="s">
        <v>2514</v>
      </c>
      <c r="D313" s="83" t="s">
        <v>51</v>
      </c>
      <c r="E313" s="83" t="s">
        <v>3698</v>
      </c>
      <c r="F313" s="83" t="s">
        <v>467</v>
      </c>
      <c r="G313" s="83" t="s">
        <v>320</v>
      </c>
    </row>
    <row r="314" spans="1:7" s="25" customFormat="1" x14ac:dyDescent="0.25">
      <c r="A314" s="83" t="s">
        <v>660</v>
      </c>
      <c r="B314" s="83" t="s">
        <v>661</v>
      </c>
      <c r="C314" s="83" t="s">
        <v>2517</v>
      </c>
      <c r="D314" s="83" t="s">
        <v>249</v>
      </c>
      <c r="E314" s="83" t="s">
        <v>3698</v>
      </c>
      <c r="F314" s="83" t="s">
        <v>245</v>
      </c>
      <c r="G314" s="83" t="s">
        <v>246</v>
      </c>
    </row>
    <row r="315" spans="1:7" s="25" customFormat="1" x14ac:dyDescent="0.25">
      <c r="A315" s="83" t="s">
        <v>663</v>
      </c>
      <c r="B315" s="83" t="s">
        <v>661</v>
      </c>
      <c r="C315" s="83" t="s">
        <v>2518</v>
      </c>
      <c r="D315" s="83" t="s">
        <v>51</v>
      </c>
      <c r="E315" s="83" t="s">
        <v>3698</v>
      </c>
      <c r="F315" s="83" t="s">
        <v>245</v>
      </c>
      <c r="G315" s="83" t="s">
        <v>320</v>
      </c>
    </row>
    <row r="316" spans="1:7" s="25" customFormat="1" x14ac:dyDescent="0.25">
      <c r="A316" s="83" t="s">
        <v>664</v>
      </c>
      <c r="B316" s="83" t="s">
        <v>661</v>
      </c>
      <c r="C316" s="83" t="s">
        <v>3619</v>
      </c>
      <c r="D316" s="83" t="s">
        <v>662</v>
      </c>
      <c r="E316" s="83" t="s">
        <v>3698</v>
      </c>
      <c r="F316" s="83" t="s">
        <v>245</v>
      </c>
      <c r="G316" s="83" t="s">
        <v>320</v>
      </c>
    </row>
    <row r="317" spans="1:7" s="25" customFormat="1" x14ac:dyDescent="0.25">
      <c r="A317" s="83" t="s">
        <v>665</v>
      </c>
      <c r="B317" s="83" t="s">
        <v>661</v>
      </c>
      <c r="C317" s="83" t="s">
        <v>2519</v>
      </c>
      <c r="D317" s="83" t="s">
        <v>389</v>
      </c>
      <c r="E317" s="83" t="s">
        <v>3698</v>
      </c>
      <c r="F317" s="83" t="s">
        <v>245</v>
      </c>
      <c r="G317" s="83" t="s">
        <v>320</v>
      </c>
    </row>
    <row r="318" spans="1:7" s="25" customFormat="1" x14ac:dyDescent="0.25">
      <c r="A318" s="83" t="s">
        <v>668</v>
      </c>
      <c r="B318" s="83" t="s">
        <v>667</v>
      </c>
      <c r="C318" s="83" t="s">
        <v>2520</v>
      </c>
      <c r="D318" s="83" t="s">
        <v>51</v>
      </c>
      <c r="E318" s="83" t="s">
        <v>3698</v>
      </c>
      <c r="F318" s="83" t="s">
        <v>245</v>
      </c>
      <c r="G318" s="83" t="s">
        <v>320</v>
      </c>
    </row>
    <row r="319" spans="1:7" s="25" customFormat="1" x14ac:dyDescent="0.25">
      <c r="A319" s="83" t="s">
        <v>669</v>
      </c>
      <c r="B319" s="83" t="s">
        <v>670</v>
      </c>
      <c r="C319" s="83" t="s">
        <v>2521</v>
      </c>
      <c r="D319" s="83" t="s">
        <v>51</v>
      </c>
      <c r="E319" s="83" t="s">
        <v>3698</v>
      </c>
      <c r="F319" s="83" t="s">
        <v>245</v>
      </c>
      <c r="G319" s="83" t="s">
        <v>320</v>
      </c>
    </row>
    <row r="320" spans="1:7" s="25" customFormat="1" x14ac:dyDescent="0.25">
      <c r="A320" s="83" t="s">
        <v>671</v>
      </c>
      <c r="B320" s="83" t="s">
        <v>667</v>
      </c>
      <c r="C320" s="83" t="s">
        <v>3620</v>
      </c>
      <c r="D320" s="83" t="s">
        <v>662</v>
      </c>
      <c r="E320" s="83" t="s">
        <v>3698</v>
      </c>
      <c r="F320" s="83" t="s">
        <v>245</v>
      </c>
      <c r="G320" s="83" t="s">
        <v>320</v>
      </c>
    </row>
    <row r="321" spans="1:7" s="25" customFormat="1" x14ac:dyDescent="0.25">
      <c r="A321" s="83" t="s">
        <v>3985</v>
      </c>
      <c r="B321" s="83" t="s">
        <v>3986</v>
      </c>
      <c r="C321" s="83" t="s">
        <v>3987</v>
      </c>
      <c r="D321" s="83" t="s">
        <v>256</v>
      </c>
      <c r="E321" s="83" t="s">
        <v>3698</v>
      </c>
      <c r="F321" s="83" t="s">
        <v>467</v>
      </c>
      <c r="G321" s="83" t="s">
        <v>250</v>
      </c>
    </row>
    <row r="322" spans="1:7" s="25" customFormat="1" x14ac:dyDescent="0.25">
      <c r="A322" s="83" t="s">
        <v>672</v>
      </c>
      <c r="B322" s="83" t="s">
        <v>674</v>
      </c>
      <c r="C322" s="83" t="s">
        <v>2522</v>
      </c>
      <c r="D322" s="83" t="s">
        <v>249</v>
      </c>
      <c r="E322" s="83" t="s">
        <v>3698</v>
      </c>
      <c r="F322" s="83" t="s">
        <v>467</v>
      </c>
      <c r="G322" s="83" t="s">
        <v>387</v>
      </c>
    </row>
    <row r="323" spans="1:7" s="25" customFormat="1" x14ac:dyDescent="0.25">
      <c r="A323" s="83" t="s">
        <v>673</v>
      </c>
      <c r="B323" s="83" t="s">
        <v>674</v>
      </c>
      <c r="C323" s="83" t="s">
        <v>2523</v>
      </c>
      <c r="D323" s="83" t="s">
        <v>51</v>
      </c>
      <c r="E323" s="83" t="s">
        <v>410</v>
      </c>
      <c r="F323" s="83" t="s">
        <v>467</v>
      </c>
      <c r="G323" s="83" t="s">
        <v>387</v>
      </c>
    </row>
    <row r="324" spans="1:7" s="25" customFormat="1" x14ac:dyDescent="0.25">
      <c r="A324" s="83" t="s">
        <v>675</v>
      </c>
      <c r="B324" s="83" t="s">
        <v>676</v>
      </c>
      <c r="C324" s="83" t="s">
        <v>2524</v>
      </c>
      <c r="D324" s="83" t="s">
        <v>51</v>
      </c>
      <c r="E324" s="83" t="s">
        <v>3698</v>
      </c>
      <c r="F324" s="83" t="s">
        <v>467</v>
      </c>
      <c r="G324" s="83" t="s">
        <v>387</v>
      </c>
    </row>
    <row r="325" spans="1:7" s="25" customFormat="1" x14ac:dyDescent="0.25">
      <c r="A325" s="83" t="s">
        <v>677</v>
      </c>
      <c r="B325" s="83" t="s">
        <v>679</v>
      </c>
      <c r="C325" s="83" t="s">
        <v>2525</v>
      </c>
      <c r="D325" s="83" t="s">
        <v>249</v>
      </c>
      <c r="E325" s="83" t="s">
        <v>3698</v>
      </c>
      <c r="F325" s="83" t="s">
        <v>467</v>
      </c>
      <c r="G325" s="83" t="s">
        <v>387</v>
      </c>
    </row>
    <row r="326" spans="1:7" s="25" customFormat="1" x14ac:dyDescent="0.25">
      <c r="A326" s="83" t="s">
        <v>678</v>
      </c>
      <c r="B326" s="83" t="s">
        <v>679</v>
      </c>
      <c r="C326" s="83" t="s">
        <v>2526</v>
      </c>
      <c r="D326" s="83" t="s">
        <v>51</v>
      </c>
      <c r="E326" s="83" t="s">
        <v>410</v>
      </c>
      <c r="F326" s="83" t="s">
        <v>467</v>
      </c>
      <c r="G326" s="83" t="s">
        <v>387</v>
      </c>
    </row>
    <row r="327" spans="1:7" s="25" customFormat="1" x14ac:dyDescent="0.25">
      <c r="A327" s="83" t="s">
        <v>681</v>
      </c>
      <c r="B327" s="83" t="s">
        <v>682</v>
      </c>
      <c r="C327" s="83" t="s">
        <v>3558</v>
      </c>
      <c r="D327" s="83" t="s">
        <v>256</v>
      </c>
      <c r="E327" s="83" t="s">
        <v>3698</v>
      </c>
      <c r="F327" s="83" t="s">
        <v>245</v>
      </c>
      <c r="G327" s="83" t="s">
        <v>246</v>
      </c>
    </row>
    <row r="328" spans="1:7" s="25" customFormat="1" x14ac:dyDescent="0.25">
      <c r="A328" s="83" t="s">
        <v>2039</v>
      </c>
      <c r="B328" s="83" t="s">
        <v>682</v>
      </c>
      <c r="C328" s="83" t="s">
        <v>3559</v>
      </c>
      <c r="D328" s="83" t="s">
        <v>51</v>
      </c>
      <c r="E328" s="83" t="s">
        <v>3698</v>
      </c>
      <c r="F328" s="83" t="s">
        <v>245</v>
      </c>
      <c r="G328" s="83" t="s">
        <v>320</v>
      </c>
    </row>
    <row r="329" spans="1:7" s="25" customFormat="1" x14ac:dyDescent="0.25">
      <c r="A329" s="83" t="s">
        <v>1988</v>
      </c>
      <c r="B329" s="83" t="s">
        <v>1989</v>
      </c>
      <c r="C329" s="83" t="s">
        <v>2527</v>
      </c>
      <c r="D329" s="83" t="s">
        <v>51</v>
      </c>
      <c r="E329" s="83" t="s">
        <v>3698</v>
      </c>
      <c r="F329" s="83" t="s">
        <v>245</v>
      </c>
      <c r="G329" s="83" t="s">
        <v>320</v>
      </c>
    </row>
    <row r="330" spans="1:7" s="25" customFormat="1" x14ac:dyDescent="0.25">
      <c r="A330" s="83" t="s">
        <v>2262</v>
      </c>
      <c r="B330" s="83" t="s">
        <v>680</v>
      </c>
      <c r="C330" s="83" t="s">
        <v>2528</v>
      </c>
      <c r="D330" s="83" t="s">
        <v>256</v>
      </c>
      <c r="E330" s="83" t="s">
        <v>3698</v>
      </c>
      <c r="F330" s="83" t="s">
        <v>245</v>
      </c>
      <c r="G330" s="83" t="s">
        <v>246</v>
      </c>
    </row>
    <row r="331" spans="1:7" s="25" customFormat="1" x14ac:dyDescent="0.25">
      <c r="A331" s="83" t="s">
        <v>2263</v>
      </c>
      <c r="B331" s="83" t="s">
        <v>680</v>
      </c>
      <c r="C331" s="83" t="s">
        <v>2529</v>
      </c>
      <c r="D331" s="83" t="s">
        <v>256</v>
      </c>
      <c r="E331" s="83" t="s">
        <v>3698</v>
      </c>
      <c r="F331" s="83" t="s">
        <v>245</v>
      </c>
      <c r="G331" s="83" t="s">
        <v>246</v>
      </c>
    </row>
    <row r="332" spans="1:7" s="25" customFormat="1" x14ac:dyDescent="0.25">
      <c r="A332" s="83" t="s">
        <v>2264</v>
      </c>
      <c r="B332" s="83" t="s">
        <v>680</v>
      </c>
      <c r="C332" s="83" t="s">
        <v>2530</v>
      </c>
      <c r="D332" s="83" t="s">
        <v>256</v>
      </c>
      <c r="E332" s="83" t="s">
        <v>3698</v>
      </c>
      <c r="F332" s="83" t="s">
        <v>245</v>
      </c>
      <c r="G332" s="83" t="s">
        <v>246</v>
      </c>
    </row>
    <row r="333" spans="1:7" s="25" customFormat="1" x14ac:dyDescent="0.25">
      <c r="A333" s="83" t="s">
        <v>2265</v>
      </c>
      <c r="B333" s="83" t="s">
        <v>680</v>
      </c>
      <c r="C333" s="83" t="s">
        <v>2531</v>
      </c>
      <c r="D333" s="83" t="s">
        <v>51</v>
      </c>
      <c r="E333" s="83" t="s">
        <v>3698</v>
      </c>
      <c r="F333" s="83" t="s">
        <v>245</v>
      </c>
      <c r="G333" s="83" t="s">
        <v>320</v>
      </c>
    </row>
    <row r="334" spans="1:7" s="25" customFormat="1" x14ac:dyDescent="0.25">
      <c r="A334" s="83" t="s">
        <v>2266</v>
      </c>
      <c r="B334" s="83" t="s">
        <v>680</v>
      </c>
      <c r="C334" s="83" t="s">
        <v>2532</v>
      </c>
      <c r="D334" s="83" t="s">
        <v>51</v>
      </c>
      <c r="E334" s="83" t="s">
        <v>3698</v>
      </c>
      <c r="F334" s="83" t="s">
        <v>245</v>
      </c>
      <c r="G334" s="83" t="s">
        <v>320</v>
      </c>
    </row>
    <row r="335" spans="1:7" s="25" customFormat="1" x14ac:dyDescent="0.25">
      <c r="A335" s="83" t="s">
        <v>2267</v>
      </c>
      <c r="B335" s="83" t="s">
        <v>680</v>
      </c>
      <c r="C335" s="83" t="s">
        <v>2533</v>
      </c>
      <c r="D335" s="83" t="s">
        <v>51</v>
      </c>
      <c r="E335" s="83" t="s">
        <v>3698</v>
      </c>
      <c r="F335" s="83" t="s">
        <v>245</v>
      </c>
      <c r="G335" s="83" t="s">
        <v>320</v>
      </c>
    </row>
    <row r="336" spans="1:7" s="25" customFormat="1" x14ac:dyDescent="0.25">
      <c r="A336" s="83" t="s">
        <v>3596</v>
      </c>
      <c r="B336" s="83" t="s">
        <v>1797</v>
      </c>
      <c r="C336" s="83" t="s">
        <v>3472</v>
      </c>
      <c r="D336" s="83" t="s">
        <v>466</v>
      </c>
      <c r="E336" s="83" t="s">
        <v>3698</v>
      </c>
      <c r="F336" s="83" t="s">
        <v>467</v>
      </c>
      <c r="G336" s="83" t="s">
        <v>391</v>
      </c>
    </row>
    <row r="337" spans="1:7" s="25" customFormat="1" x14ac:dyDescent="0.25">
      <c r="A337" s="83" t="s">
        <v>683</v>
      </c>
      <c r="B337" s="83" t="s">
        <v>3597</v>
      </c>
      <c r="C337" s="83" t="s">
        <v>2534</v>
      </c>
      <c r="D337" s="83" t="s">
        <v>297</v>
      </c>
      <c r="E337" s="83" t="s">
        <v>3698</v>
      </c>
      <c r="F337" s="83" t="s">
        <v>467</v>
      </c>
      <c r="G337" s="83" t="s">
        <v>250</v>
      </c>
    </row>
    <row r="338" spans="1:7" s="25" customFormat="1" x14ac:dyDescent="0.25">
      <c r="A338" s="83" t="s">
        <v>684</v>
      </c>
      <c r="B338" s="83" t="s">
        <v>3597</v>
      </c>
      <c r="C338" s="83" t="s">
        <v>2535</v>
      </c>
      <c r="D338" s="83" t="s">
        <v>297</v>
      </c>
      <c r="E338" s="83" t="s">
        <v>3698</v>
      </c>
      <c r="F338" s="83" t="s">
        <v>467</v>
      </c>
      <c r="G338" s="83" t="s">
        <v>250</v>
      </c>
    </row>
    <row r="339" spans="1:7" s="25" customFormat="1" x14ac:dyDescent="0.25">
      <c r="A339" s="83" t="s">
        <v>2066</v>
      </c>
      <c r="B339" s="83" t="s">
        <v>2067</v>
      </c>
      <c r="C339" s="83" t="s">
        <v>2536</v>
      </c>
      <c r="D339" s="83" t="s">
        <v>51</v>
      </c>
      <c r="E339" s="83" t="s">
        <v>3698</v>
      </c>
      <c r="F339" s="83" t="s">
        <v>245</v>
      </c>
      <c r="G339" s="83" t="s">
        <v>246</v>
      </c>
    </row>
    <row r="340" spans="1:7" s="25" customFormat="1" x14ac:dyDescent="0.25">
      <c r="A340" s="83" t="s">
        <v>3598</v>
      </c>
      <c r="B340" s="83" t="s">
        <v>685</v>
      </c>
      <c r="C340" s="83" t="s">
        <v>2537</v>
      </c>
      <c r="D340" s="83" t="s">
        <v>249</v>
      </c>
      <c r="E340" s="83" t="s">
        <v>3698</v>
      </c>
      <c r="F340" s="83" t="s">
        <v>467</v>
      </c>
      <c r="G340" s="83" t="s">
        <v>387</v>
      </c>
    </row>
    <row r="341" spans="1:7" s="25" customFormat="1" x14ac:dyDescent="0.25">
      <c r="A341" s="83" t="s">
        <v>3599</v>
      </c>
      <c r="B341" s="83" t="s">
        <v>685</v>
      </c>
      <c r="C341" s="83" t="s">
        <v>2538</v>
      </c>
      <c r="D341" s="83" t="s">
        <v>51</v>
      </c>
      <c r="E341" s="83" t="s">
        <v>410</v>
      </c>
      <c r="F341" s="83" t="s">
        <v>467</v>
      </c>
      <c r="G341" s="83" t="s">
        <v>387</v>
      </c>
    </row>
    <row r="342" spans="1:7" s="25" customFormat="1" x14ac:dyDescent="0.25">
      <c r="A342" s="83" t="s">
        <v>137</v>
      </c>
      <c r="B342" s="83" t="s">
        <v>686</v>
      </c>
      <c r="C342" s="83" t="s">
        <v>2539</v>
      </c>
      <c r="D342" s="83" t="s">
        <v>687</v>
      </c>
      <c r="E342" s="83" t="s">
        <v>3698</v>
      </c>
      <c r="F342" s="83" t="s">
        <v>245</v>
      </c>
      <c r="G342" s="83" t="s">
        <v>320</v>
      </c>
    </row>
    <row r="343" spans="1:7" s="25" customFormat="1" x14ac:dyDescent="0.25">
      <c r="A343" s="83" t="s">
        <v>141</v>
      </c>
      <c r="B343" s="83" t="s">
        <v>686</v>
      </c>
      <c r="C343" s="83" t="s">
        <v>2540</v>
      </c>
      <c r="D343" s="83" t="s">
        <v>687</v>
      </c>
      <c r="E343" s="83" t="s">
        <v>3698</v>
      </c>
      <c r="F343" s="83" t="s">
        <v>245</v>
      </c>
      <c r="G343" s="83" t="s">
        <v>320</v>
      </c>
    </row>
    <row r="344" spans="1:7" s="25" customFormat="1" x14ac:dyDescent="0.25">
      <c r="A344" s="83" t="s">
        <v>153</v>
      </c>
      <c r="B344" s="83" t="s">
        <v>686</v>
      </c>
      <c r="C344" s="83" t="s">
        <v>2541</v>
      </c>
      <c r="D344" s="83" t="s">
        <v>297</v>
      </c>
      <c r="E344" s="83" t="s">
        <v>3698</v>
      </c>
      <c r="F344" s="83" t="s">
        <v>245</v>
      </c>
      <c r="G344" s="83" t="s">
        <v>413</v>
      </c>
    </row>
    <row r="345" spans="1:7" s="25" customFormat="1" x14ac:dyDescent="0.25">
      <c r="A345" s="83" t="s">
        <v>150</v>
      </c>
      <c r="B345" s="83" t="s">
        <v>686</v>
      </c>
      <c r="C345" s="83" t="s">
        <v>3640</v>
      </c>
      <c r="D345" s="83" t="s">
        <v>480</v>
      </c>
      <c r="E345" s="83" t="s">
        <v>3698</v>
      </c>
      <c r="F345" s="83" t="s">
        <v>245</v>
      </c>
      <c r="G345" s="83" t="s">
        <v>320</v>
      </c>
    </row>
    <row r="346" spans="1:7" s="25" customFormat="1" x14ac:dyDescent="0.25">
      <c r="A346" s="83" t="s">
        <v>147</v>
      </c>
      <c r="B346" s="83" t="s">
        <v>686</v>
      </c>
      <c r="C346" s="83" t="s">
        <v>2542</v>
      </c>
      <c r="D346" s="83" t="s">
        <v>480</v>
      </c>
      <c r="E346" s="83" t="s">
        <v>3698</v>
      </c>
      <c r="F346" s="83" t="s">
        <v>245</v>
      </c>
      <c r="G346" s="83" t="s">
        <v>320</v>
      </c>
    </row>
    <row r="347" spans="1:7" s="25" customFormat="1" x14ac:dyDescent="0.25">
      <c r="A347" s="83" t="s">
        <v>226</v>
      </c>
      <c r="B347" s="83" t="s">
        <v>688</v>
      </c>
      <c r="C347" s="83" t="s">
        <v>2543</v>
      </c>
      <c r="D347" s="83" t="s">
        <v>689</v>
      </c>
      <c r="E347" s="83" t="s">
        <v>3698</v>
      </c>
      <c r="F347" s="83" t="s">
        <v>245</v>
      </c>
      <c r="G347" s="83" t="s">
        <v>413</v>
      </c>
    </row>
    <row r="348" spans="1:7" s="25" customFormat="1" x14ac:dyDescent="0.25">
      <c r="A348" s="83" t="s">
        <v>690</v>
      </c>
      <c r="B348" s="83" t="s">
        <v>691</v>
      </c>
      <c r="C348" s="83" t="s">
        <v>2544</v>
      </c>
      <c r="D348" s="83" t="s">
        <v>51</v>
      </c>
      <c r="E348" s="83" t="s">
        <v>3698</v>
      </c>
      <c r="F348" s="83" t="s">
        <v>245</v>
      </c>
      <c r="G348" s="83" t="s">
        <v>413</v>
      </c>
    </row>
    <row r="349" spans="1:7" s="25" customFormat="1" x14ac:dyDescent="0.25">
      <c r="A349" s="83" t="s">
        <v>692</v>
      </c>
      <c r="B349" s="83" t="s">
        <v>693</v>
      </c>
      <c r="C349" s="83" t="s">
        <v>2545</v>
      </c>
      <c r="D349" s="83" t="s">
        <v>51</v>
      </c>
      <c r="E349" s="83" t="s">
        <v>289</v>
      </c>
      <c r="F349" s="83" t="s">
        <v>3706</v>
      </c>
      <c r="G349" s="83" t="s">
        <v>413</v>
      </c>
    </row>
    <row r="350" spans="1:7" s="25" customFormat="1" x14ac:dyDescent="0.25">
      <c r="A350" s="83" t="s">
        <v>694</v>
      </c>
      <c r="B350" s="83" t="s">
        <v>688</v>
      </c>
      <c r="C350" s="83" t="s">
        <v>2546</v>
      </c>
      <c r="D350" s="83" t="s">
        <v>51</v>
      </c>
      <c r="E350" s="83" t="s">
        <v>410</v>
      </c>
      <c r="F350" s="83" t="s">
        <v>695</v>
      </c>
      <c r="G350" s="83" t="s">
        <v>696</v>
      </c>
    </row>
    <row r="351" spans="1:7" s="25" customFormat="1" x14ac:dyDescent="0.25">
      <c r="A351" s="83" t="s">
        <v>233</v>
      </c>
      <c r="B351" s="83" t="s">
        <v>697</v>
      </c>
      <c r="C351" s="83" t="s">
        <v>2547</v>
      </c>
      <c r="D351" s="83" t="s">
        <v>51</v>
      </c>
      <c r="E351" s="83" t="s">
        <v>3698</v>
      </c>
      <c r="F351" s="83" t="s">
        <v>245</v>
      </c>
      <c r="G351" s="83" t="s">
        <v>413</v>
      </c>
    </row>
    <row r="352" spans="1:7" x14ac:dyDescent="0.25">
      <c r="A352" s="84" t="s">
        <v>234</v>
      </c>
      <c r="B352" s="84" t="s">
        <v>698</v>
      </c>
      <c r="C352" s="84" t="s">
        <v>2548</v>
      </c>
      <c r="D352" s="84" t="s">
        <v>51</v>
      </c>
      <c r="E352" s="84" t="s">
        <v>3698</v>
      </c>
      <c r="F352" s="84" t="s">
        <v>245</v>
      </c>
      <c r="G352" s="84" t="s">
        <v>413</v>
      </c>
    </row>
    <row r="353" spans="1:7" x14ac:dyDescent="0.25">
      <c r="A353" s="84" t="s">
        <v>144</v>
      </c>
      <c r="B353" s="84" t="s">
        <v>686</v>
      </c>
      <c r="C353" s="84" t="s">
        <v>3626</v>
      </c>
      <c r="D353" s="84" t="s">
        <v>44</v>
      </c>
      <c r="E353" s="84" t="s">
        <v>3698</v>
      </c>
      <c r="F353" s="84" t="s">
        <v>245</v>
      </c>
      <c r="G353" s="84" t="s">
        <v>413</v>
      </c>
    </row>
    <row r="354" spans="1:7" x14ac:dyDescent="0.25">
      <c r="A354" s="84" t="s">
        <v>699</v>
      </c>
      <c r="B354" s="84" t="s">
        <v>700</v>
      </c>
      <c r="C354" s="84" t="s">
        <v>2549</v>
      </c>
      <c r="D354" s="84" t="s">
        <v>689</v>
      </c>
      <c r="E354" s="84" t="s">
        <v>3698</v>
      </c>
      <c r="F354" s="84" t="s">
        <v>245</v>
      </c>
      <c r="G354" s="84" t="s">
        <v>246</v>
      </c>
    </row>
    <row r="355" spans="1:7" x14ac:dyDescent="0.25">
      <c r="A355" s="84" t="s">
        <v>701</v>
      </c>
      <c r="B355" s="84" t="s">
        <v>700</v>
      </c>
      <c r="C355" s="84" t="s">
        <v>2550</v>
      </c>
      <c r="D355" s="84" t="s">
        <v>689</v>
      </c>
      <c r="E355" s="84" t="s">
        <v>3698</v>
      </c>
      <c r="F355" s="84" t="s">
        <v>245</v>
      </c>
      <c r="G355" s="84" t="s">
        <v>246</v>
      </c>
    </row>
    <row r="356" spans="1:7" x14ac:dyDescent="0.25">
      <c r="A356" s="84" t="s">
        <v>702</v>
      </c>
      <c r="B356" s="84" t="s">
        <v>700</v>
      </c>
      <c r="C356" s="84" t="s">
        <v>2551</v>
      </c>
      <c r="D356" s="84" t="s">
        <v>689</v>
      </c>
      <c r="E356" s="84" t="s">
        <v>3698</v>
      </c>
      <c r="F356" s="84" t="s">
        <v>245</v>
      </c>
      <c r="G356" s="84" t="s">
        <v>246</v>
      </c>
    </row>
    <row r="357" spans="1:7" s="25" customFormat="1" x14ac:dyDescent="0.25">
      <c r="A357" s="83" t="s">
        <v>703</v>
      </c>
      <c r="B357" s="83" t="s">
        <v>700</v>
      </c>
      <c r="C357" s="83" t="s">
        <v>2552</v>
      </c>
      <c r="D357" s="83" t="s">
        <v>689</v>
      </c>
      <c r="E357" s="83" t="s">
        <v>3698</v>
      </c>
      <c r="F357" s="83" t="s">
        <v>245</v>
      </c>
      <c r="G357" s="83" t="s">
        <v>3628</v>
      </c>
    </row>
    <row r="358" spans="1:7" s="25" customFormat="1" x14ac:dyDescent="0.25">
      <c r="A358" s="83" t="s">
        <v>704</v>
      </c>
      <c r="B358" s="83" t="s">
        <v>700</v>
      </c>
      <c r="C358" s="83" t="s">
        <v>2553</v>
      </c>
      <c r="D358" s="83" t="s">
        <v>689</v>
      </c>
      <c r="E358" s="83" t="s">
        <v>3698</v>
      </c>
      <c r="F358" s="83" t="s">
        <v>245</v>
      </c>
      <c r="G358" s="83" t="s">
        <v>3628</v>
      </c>
    </row>
    <row r="359" spans="1:7" s="25" customFormat="1" x14ac:dyDescent="0.25">
      <c r="A359" s="83" t="s">
        <v>705</v>
      </c>
      <c r="B359" s="83" t="s">
        <v>700</v>
      </c>
      <c r="C359" s="83" t="s">
        <v>2554</v>
      </c>
      <c r="D359" s="83" t="s">
        <v>689</v>
      </c>
      <c r="E359" s="83" t="s">
        <v>3698</v>
      </c>
      <c r="F359" s="83" t="s">
        <v>245</v>
      </c>
      <c r="G359" s="83" t="s">
        <v>3628</v>
      </c>
    </row>
    <row r="360" spans="1:7" s="25" customFormat="1" x14ac:dyDescent="0.25">
      <c r="A360" s="83" t="s">
        <v>706</v>
      </c>
      <c r="B360" s="83" t="s">
        <v>700</v>
      </c>
      <c r="C360" s="83" t="s">
        <v>2555</v>
      </c>
      <c r="D360" s="83" t="s">
        <v>689</v>
      </c>
      <c r="E360" s="83" t="s">
        <v>3698</v>
      </c>
      <c r="F360" s="83" t="s">
        <v>245</v>
      </c>
      <c r="G360" s="83" t="s">
        <v>3628</v>
      </c>
    </row>
    <row r="361" spans="1:7" s="25" customFormat="1" x14ac:dyDescent="0.25">
      <c r="A361" s="83" t="s">
        <v>707</v>
      </c>
      <c r="B361" s="83" t="s">
        <v>700</v>
      </c>
      <c r="C361" s="83" t="s">
        <v>2556</v>
      </c>
      <c r="D361" s="83" t="s">
        <v>689</v>
      </c>
      <c r="E361" s="83" t="s">
        <v>3698</v>
      </c>
      <c r="F361" s="83" t="s">
        <v>245</v>
      </c>
      <c r="G361" s="83" t="s">
        <v>696</v>
      </c>
    </row>
    <row r="362" spans="1:7" s="25" customFormat="1" x14ac:dyDescent="0.25">
      <c r="A362" s="83" t="s">
        <v>210</v>
      </c>
      <c r="B362" s="83" t="s">
        <v>700</v>
      </c>
      <c r="C362" s="83" t="s">
        <v>2557</v>
      </c>
      <c r="D362" s="83" t="s">
        <v>54</v>
      </c>
      <c r="E362" s="83" t="s">
        <v>708</v>
      </c>
      <c r="F362" s="83" t="s">
        <v>245</v>
      </c>
      <c r="G362" s="83" t="s">
        <v>387</v>
      </c>
    </row>
    <row r="363" spans="1:7" s="25" customFormat="1" x14ac:dyDescent="0.25">
      <c r="A363" s="83" t="s">
        <v>709</v>
      </c>
      <c r="B363" s="83" t="s">
        <v>700</v>
      </c>
      <c r="C363" s="83" t="s">
        <v>2558</v>
      </c>
      <c r="D363" s="83" t="s">
        <v>51</v>
      </c>
      <c r="E363" s="83" t="s">
        <v>3698</v>
      </c>
      <c r="F363" s="83" t="s">
        <v>245</v>
      </c>
      <c r="G363" s="83" t="s">
        <v>3628</v>
      </c>
    </row>
    <row r="364" spans="1:7" s="25" customFormat="1" x14ac:dyDescent="0.25">
      <c r="A364" s="83" t="s">
        <v>711</v>
      </c>
      <c r="B364" s="83" t="s">
        <v>712</v>
      </c>
      <c r="C364" s="83" t="s">
        <v>2559</v>
      </c>
      <c r="D364" s="83" t="s">
        <v>51</v>
      </c>
      <c r="E364" s="83" t="s">
        <v>3698</v>
      </c>
      <c r="F364" s="83" t="s">
        <v>245</v>
      </c>
      <c r="G364" s="83" t="s">
        <v>413</v>
      </c>
    </row>
    <row r="365" spans="1:7" s="25" customFormat="1" x14ac:dyDescent="0.25">
      <c r="A365" s="83" t="s">
        <v>2049</v>
      </c>
      <c r="B365" s="83" t="s">
        <v>2050</v>
      </c>
      <c r="C365" s="83" t="s">
        <v>3873</v>
      </c>
      <c r="D365" s="83" t="s">
        <v>972</v>
      </c>
      <c r="E365" s="83" t="s">
        <v>3698</v>
      </c>
      <c r="F365" s="83" t="s">
        <v>245</v>
      </c>
      <c r="G365" s="83" t="s">
        <v>413</v>
      </c>
    </row>
    <row r="366" spans="1:7" s="25" customFormat="1" x14ac:dyDescent="0.25">
      <c r="A366" s="83" t="s">
        <v>713</v>
      </c>
      <c r="B366" s="83" t="s">
        <v>686</v>
      </c>
      <c r="C366" s="83" t="s">
        <v>2560</v>
      </c>
      <c r="D366" s="83" t="s">
        <v>293</v>
      </c>
      <c r="E366" s="83" t="s">
        <v>3698</v>
      </c>
      <c r="F366" s="83" t="s">
        <v>245</v>
      </c>
      <c r="G366" s="83" t="s">
        <v>320</v>
      </c>
    </row>
    <row r="367" spans="1:7" s="25" customFormat="1" x14ac:dyDescent="0.25">
      <c r="A367" s="83" t="s">
        <v>714</v>
      </c>
      <c r="B367" s="83" t="s">
        <v>686</v>
      </c>
      <c r="C367" s="83" t="s">
        <v>2561</v>
      </c>
      <c r="D367" s="83" t="s">
        <v>715</v>
      </c>
      <c r="E367" s="83" t="s">
        <v>3698</v>
      </c>
      <c r="F367" s="83" t="s">
        <v>245</v>
      </c>
      <c r="G367" s="83" t="s">
        <v>320</v>
      </c>
    </row>
    <row r="368" spans="1:7" s="25" customFormat="1" x14ac:dyDescent="0.25">
      <c r="A368" s="83" t="s">
        <v>2080</v>
      </c>
      <c r="B368" s="83" t="s">
        <v>2081</v>
      </c>
      <c r="C368" s="83" t="s">
        <v>3627</v>
      </c>
      <c r="D368" s="83" t="s">
        <v>689</v>
      </c>
      <c r="E368" s="83" t="s">
        <v>3698</v>
      </c>
      <c r="F368" s="83" t="s">
        <v>245</v>
      </c>
      <c r="G368" s="83" t="s">
        <v>413</v>
      </c>
    </row>
    <row r="369" spans="1:7" s="25" customFormat="1" x14ac:dyDescent="0.25">
      <c r="A369" s="83" t="s">
        <v>2082</v>
      </c>
      <c r="B369" s="83" t="s">
        <v>688</v>
      </c>
      <c r="C369" s="83" t="s">
        <v>3612</v>
      </c>
      <c r="D369" s="83" t="s">
        <v>689</v>
      </c>
      <c r="E369" s="83" t="s">
        <v>3698</v>
      </c>
      <c r="F369" s="83" t="s">
        <v>245</v>
      </c>
      <c r="G369" s="83" t="s">
        <v>413</v>
      </c>
    </row>
    <row r="370" spans="1:7" s="25" customFormat="1" x14ac:dyDescent="0.25">
      <c r="A370" s="83" t="s">
        <v>2256</v>
      </c>
      <c r="B370" s="83" t="s">
        <v>716</v>
      </c>
      <c r="C370" s="83" t="s">
        <v>2562</v>
      </c>
      <c r="D370" s="83" t="s">
        <v>689</v>
      </c>
      <c r="E370" s="83" t="s">
        <v>3698</v>
      </c>
      <c r="F370" s="83" t="s">
        <v>245</v>
      </c>
      <c r="G370" s="83" t="s">
        <v>413</v>
      </c>
    </row>
    <row r="371" spans="1:7" s="25" customFormat="1" x14ac:dyDescent="0.25">
      <c r="A371" s="83" t="s">
        <v>718</v>
      </c>
      <c r="B371" s="83" t="s">
        <v>3915</v>
      </c>
      <c r="C371" s="83" t="s">
        <v>3916</v>
      </c>
      <c r="D371" s="83" t="s">
        <v>719</v>
      </c>
      <c r="E371" s="83" t="s">
        <v>3698</v>
      </c>
      <c r="F371" s="83" t="s">
        <v>245</v>
      </c>
      <c r="G371" s="83" t="s">
        <v>246</v>
      </c>
    </row>
    <row r="372" spans="1:7" s="25" customFormat="1" x14ac:dyDescent="0.25">
      <c r="A372" s="83" t="s">
        <v>720</v>
      </c>
      <c r="B372" s="83" t="s">
        <v>721</v>
      </c>
      <c r="C372" s="83" t="s">
        <v>2563</v>
      </c>
      <c r="D372" s="83" t="s">
        <v>256</v>
      </c>
      <c r="E372" s="83" t="s">
        <v>3698</v>
      </c>
      <c r="F372" s="83" t="s">
        <v>467</v>
      </c>
      <c r="G372" s="83" t="s">
        <v>250</v>
      </c>
    </row>
    <row r="373" spans="1:7" s="25" customFormat="1" x14ac:dyDescent="0.25">
      <c r="A373" s="83" t="s">
        <v>722</v>
      </c>
      <c r="B373" s="83" t="s">
        <v>721</v>
      </c>
      <c r="C373" s="83" t="s">
        <v>2564</v>
      </c>
      <c r="D373" s="83" t="s">
        <v>256</v>
      </c>
      <c r="E373" s="83" t="s">
        <v>3698</v>
      </c>
      <c r="F373" s="83" t="s">
        <v>467</v>
      </c>
      <c r="G373" s="83" t="s">
        <v>250</v>
      </c>
    </row>
    <row r="374" spans="1:7" s="25" customFormat="1" x14ac:dyDescent="0.25">
      <c r="A374" s="83" t="s">
        <v>723</v>
      </c>
      <c r="B374" s="83" t="s">
        <v>724</v>
      </c>
      <c r="C374" s="83" t="s">
        <v>2565</v>
      </c>
      <c r="D374" s="83" t="s">
        <v>256</v>
      </c>
      <c r="E374" s="83" t="s">
        <v>3698</v>
      </c>
      <c r="F374" s="83" t="s">
        <v>467</v>
      </c>
      <c r="G374" s="83" t="s">
        <v>250</v>
      </c>
    </row>
    <row r="375" spans="1:7" s="25" customFormat="1" x14ac:dyDescent="0.25">
      <c r="A375" s="83" t="s">
        <v>725</v>
      </c>
      <c r="B375" s="83" t="s">
        <v>724</v>
      </c>
      <c r="C375" s="83" t="s">
        <v>2566</v>
      </c>
      <c r="D375" s="83" t="s">
        <v>256</v>
      </c>
      <c r="E375" s="83" t="s">
        <v>3698</v>
      </c>
      <c r="F375" s="83" t="s">
        <v>467</v>
      </c>
      <c r="G375" s="83" t="s">
        <v>250</v>
      </c>
    </row>
    <row r="376" spans="1:7" s="25" customFormat="1" x14ac:dyDescent="0.25">
      <c r="A376" s="83" t="s">
        <v>726</v>
      </c>
      <c r="B376" s="83" t="s">
        <v>727</v>
      </c>
      <c r="C376" s="83" t="s">
        <v>2567</v>
      </c>
      <c r="D376" s="83" t="s">
        <v>256</v>
      </c>
      <c r="E376" s="83" t="s">
        <v>3698</v>
      </c>
      <c r="F376" s="83" t="s">
        <v>467</v>
      </c>
      <c r="G376" s="83" t="s">
        <v>250</v>
      </c>
    </row>
    <row r="377" spans="1:7" s="25" customFormat="1" x14ac:dyDescent="0.25">
      <c r="A377" s="83" t="s">
        <v>728</v>
      </c>
      <c r="B377" s="83" t="s">
        <v>727</v>
      </c>
      <c r="C377" s="83" t="s">
        <v>2568</v>
      </c>
      <c r="D377" s="83" t="s">
        <v>256</v>
      </c>
      <c r="E377" s="83" t="s">
        <v>3698</v>
      </c>
      <c r="F377" s="83" t="s">
        <v>467</v>
      </c>
      <c r="G377" s="83" t="s">
        <v>250</v>
      </c>
    </row>
    <row r="378" spans="1:7" s="25" customFormat="1" x14ac:dyDescent="0.25">
      <c r="A378" s="83" t="s">
        <v>729</v>
      </c>
      <c r="B378" s="83" t="s">
        <v>730</v>
      </c>
      <c r="C378" s="83" t="s">
        <v>2569</v>
      </c>
      <c r="D378" s="83" t="s">
        <v>256</v>
      </c>
      <c r="E378" s="83" t="s">
        <v>3698</v>
      </c>
      <c r="F378" s="83" t="s">
        <v>467</v>
      </c>
      <c r="G378" s="83" t="s">
        <v>250</v>
      </c>
    </row>
    <row r="379" spans="1:7" s="25" customFormat="1" x14ac:dyDescent="0.25">
      <c r="A379" s="83" t="s">
        <v>731</v>
      </c>
      <c r="B379" s="83" t="s">
        <v>730</v>
      </c>
      <c r="C379" s="83" t="s">
        <v>2570</v>
      </c>
      <c r="D379" s="83" t="s">
        <v>256</v>
      </c>
      <c r="E379" s="83" t="s">
        <v>3698</v>
      </c>
      <c r="F379" s="83" t="s">
        <v>467</v>
      </c>
      <c r="G379" s="83" t="s">
        <v>250</v>
      </c>
    </row>
    <row r="380" spans="1:7" s="25" customFormat="1" x14ac:dyDescent="0.25">
      <c r="A380" s="83" t="s">
        <v>732</v>
      </c>
      <c r="B380" s="83" t="s">
        <v>721</v>
      </c>
      <c r="C380" s="83" t="s">
        <v>2571</v>
      </c>
      <c r="D380" s="83" t="s">
        <v>51</v>
      </c>
      <c r="E380" s="83" t="s">
        <v>3698</v>
      </c>
      <c r="F380" s="83" t="s">
        <v>467</v>
      </c>
      <c r="G380" s="83" t="s">
        <v>246</v>
      </c>
    </row>
    <row r="381" spans="1:7" s="25" customFormat="1" x14ac:dyDescent="0.25">
      <c r="A381" s="83" t="s">
        <v>733</v>
      </c>
      <c r="B381" s="83" t="s">
        <v>727</v>
      </c>
      <c r="C381" s="83" t="s">
        <v>2572</v>
      </c>
      <c r="D381" s="83" t="s">
        <v>51</v>
      </c>
      <c r="E381" s="83" t="s">
        <v>3698</v>
      </c>
      <c r="F381" s="83" t="s">
        <v>467</v>
      </c>
      <c r="G381" s="83" t="s">
        <v>246</v>
      </c>
    </row>
    <row r="382" spans="1:7" s="25" customFormat="1" x14ac:dyDescent="0.25">
      <c r="A382" s="83" t="s">
        <v>734</v>
      </c>
      <c r="B382" s="83" t="s">
        <v>721</v>
      </c>
      <c r="C382" s="83" t="s">
        <v>2573</v>
      </c>
      <c r="D382" s="83" t="s">
        <v>51</v>
      </c>
      <c r="E382" s="83" t="s">
        <v>3698</v>
      </c>
      <c r="F382" s="83" t="s">
        <v>467</v>
      </c>
      <c r="G382" s="83" t="s">
        <v>246</v>
      </c>
    </row>
    <row r="383" spans="1:7" s="25" customFormat="1" x14ac:dyDescent="0.25">
      <c r="A383" s="83" t="s">
        <v>735</v>
      </c>
      <c r="B383" s="83" t="s">
        <v>727</v>
      </c>
      <c r="C383" s="83" t="s">
        <v>2574</v>
      </c>
      <c r="D383" s="83" t="s">
        <v>51</v>
      </c>
      <c r="E383" s="83" t="s">
        <v>3698</v>
      </c>
      <c r="F383" s="83" t="s">
        <v>467</v>
      </c>
      <c r="G383" s="83" t="s">
        <v>246</v>
      </c>
    </row>
    <row r="384" spans="1:7" s="25" customFormat="1" x14ac:dyDescent="0.25">
      <c r="A384" s="83" t="s">
        <v>736</v>
      </c>
      <c r="B384" s="83" t="s">
        <v>724</v>
      </c>
      <c r="C384" s="83" t="s">
        <v>2575</v>
      </c>
      <c r="D384" s="83" t="s">
        <v>51</v>
      </c>
      <c r="E384" s="83" t="s">
        <v>3698</v>
      </c>
      <c r="F384" s="83" t="s">
        <v>467</v>
      </c>
      <c r="G384" s="83" t="s">
        <v>246</v>
      </c>
    </row>
    <row r="385" spans="1:7" s="25" customFormat="1" x14ac:dyDescent="0.25">
      <c r="A385" s="83" t="s">
        <v>737</v>
      </c>
      <c r="B385" s="83" t="s">
        <v>730</v>
      </c>
      <c r="C385" s="83" t="s">
        <v>2576</v>
      </c>
      <c r="D385" s="83" t="s">
        <v>51</v>
      </c>
      <c r="E385" s="83" t="s">
        <v>3698</v>
      </c>
      <c r="F385" s="83" t="s">
        <v>467</v>
      </c>
      <c r="G385" s="83" t="s">
        <v>246</v>
      </c>
    </row>
    <row r="386" spans="1:7" s="25" customFormat="1" x14ac:dyDescent="0.25">
      <c r="A386" s="83" t="s">
        <v>738</v>
      </c>
      <c r="B386" s="83" t="s">
        <v>724</v>
      </c>
      <c r="C386" s="83" t="s">
        <v>2577</v>
      </c>
      <c r="D386" s="83" t="s">
        <v>51</v>
      </c>
      <c r="E386" s="83" t="s">
        <v>3698</v>
      </c>
      <c r="F386" s="83" t="s">
        <v>467</v>
      </c>
      <c r="G386" s="83" t="s">
        <v>246</v>
      </c>
    </row>
    <row r="387" spans="1:7" s="25" customFormat="1" x14ac:dyDescent="0.25">
      <c r="A387" s="83" t="s">
        <v>739</v>
      </c>
      <c r="B387" s="83" t="s">
        <v>730</v>
      </c>
      <c r="C387" s="83" t="s">
        <v>2578</v>
      </c>
      <c r="D387" s="83" t="s">
        <v>51</v>
      </c>
      <c r="E387" s="83" t="s">
        <v>3698</v>
      </c>
      <c r="F387" s="83" t="s">
        <v>467</v>
      </c>
      <c r="G387" s="83" t="s">
        <v>246</v>
      </c>
    </row>
    <row r="388" spans="1:7" s="25" customFormat="1" x14ac:dyDescent="0.25">
      <c r="A388" s="83" t="s">
        <v>1990</v>
      </c>
      <c r="B388" s="83" t="s">
        <v>721</v>
      </c>
      <c r="C388" s="83" t="s">
        <v>2579</v>
      </c>
      <c r="D388" s="83" t="s">
        <v>51</v>
      </c>
      <c r="E388" s="83" t="s">
        <v>410</v>
      </c>
      <c r="F388" s="83" t="s">
        <v>245</v>
      </c>
      <c r="G388" s="83" t="s">
        <v>387</v>
      </c>
    </row>
    <row r="389" spans="1:7" s="25" customFormat="1" x14ac:dyDescent="0.25">
      <c r="A389" s="83" t="s">
        <v>1991</v>
      </c>
      <c r="B389" s="83" t="s">
        <v>727</v>
      </c>
      <c r="C389" s="83" t="s">
        <v>2580</v>
      </c>
      <c r="D389" s="83" t="s">
        <v>51</v>
      </c>
      <c r="E389" s="83" t="s">
        <v>410</v>
      </c>
      <c r="F389" s="83" t="s">
        <v>245</v>
      </c>
      <c r="G389" s="83" t="s">
        <v>387</v>
      </c>
    </row>
    <row r="390" spans="1:7" s="25" customFormat="1" x14ac:dyDescent="0.25">
      <c r="A390" s="83" t="s">
        <v>1992</v>
      </c>
      <c r="B390" s="83" t="s">
        <v>724</v>
      </c>
      <c r="C390" s="83" t="s">
        <v>2581</v>
      </c>
      <c r="D390" s="83" t="s">
        <v>51</v>
      </c>
      <c r="E390" s="83" t="s">
        <v>410</v>
      </c>
      <c r="F390" s="83" t="s">
        <v>245</v>
      </c>
      <c r="G390" s="83" t="s">
        <v>387</v>
      </c>
    </row>
    <row r="391" spans="1:7" s="25" customFormat="1" x14ac:dyDescent="0.25">
      <c r="A391" s="83" t="s">
        <v>1994</v>
      </c>
      <c r="B391" s="83" t="s">
        <v>730</v>
      </c>
      <c r="C391" s="83" t="s">
        <v>2582</v>
      </c>
      <c r="D391" s="83" t="s">
        <v>51</v>
      </c>
      <c r="E391" s="83" t="s">
        <v>410</v>
      </c>
      <c r="F391" s="83" t="s">
        <v>245</v>
      </c>
      <c r="G391" s="83" t="s">
        <v>387</v>
      </c>
    </row>
    <row r="392" spans="1:7" s="25" customFormat="1" x14ac:dyDescent="0.25">
      <c r="A392" s="83" t="s">
        <v>740</v>
      </c>
      <c r="B392" s="83" t="s">
        <v>3576</v>
      </c>
      <c r="C392" s="83" t="s">
        <v>2583</v>
      </c>
      <c r="D392" s="83" t="s">
        <v>51</v>
      </c>
      <c r="E392" s="83" t="s">
        <v>3698</v>
      </c>
      <c r="F392" s="83" t="s">
        <v>245</v>
      </c>
      <c r="G392" s="83" t="s">
        <v>320</v>
      </c>
    </row>
    <row r="393" spans="1:7" s="25" customFormat="1" x14ac:dyDescent="0.25">
      <c r="A393" s="83" t="s">
        <v>741</v>
      </c>
      <c r="B393" s="83" t="s">
        <v>3576</v>
      </c>
      <c r="C393" s="83" t="s">
        <v>2584</v>
      </c>
      <c r="D393" s="83" t="s">
        <v>51</v>
      </c>
      <c r="E393" s="83" t="s">
        <v>3698</v>
      </c>
      <c r="F393" s="83" t="s">
        <v>245</v>
      </c>
      <c r="G393" s="83" t="s">
        <v>320</v>
      </c>
    </row>
    <row r="394" spans="1:7" s="25" customFormat="1" x14ac:dyDescent="0.25">
      <c r="A394" s="83" t="s">
        <v>742</v>
      </c>
      <c r="B394" s="83" t="s">
        <v>3576</v>
      </c>
      <c r="C394" s="83" t="s">
        <v>2585</v>
      </c>
      <c r="D394" s="83" t="s">
        <v>51</v>
      </c>
      <c r="E394" s="83" t="s">
        <v>3698</v>
      </c>
      <c r="F394" s="83" t="s">
        <v>245</v>
      </c>
      <c r="G394" s="83" t="s">
        <v>320</v>
      </c>
    </row>
    <row r="395" spans="1:7" s="25" customFormat="1" x14ac:dyDescent="0.25">
      <c r="A395" s="83" t="s">
        <v>743</v>
      </c>
      <c r="B395" s="83" t="s">
        <v>3577</v>
      </c>
      <c r="C395" s="83" t="s">
        <v>2586</v>
      </c>
      <c r="D395" s="83" t="s">
        <v>51</v>
      </c>
      <c r="E395" s="83" t="s">
        <v>3698</v>
      </c>
      <c r="F395" s="83" t="s">
        <v>245</v>
      </c>
      <c r="G395" s="83" t="s">
        <v>320</v>
      </c>
    </row>
    <row r="396" spans="1:7" s="25" customFormat="1" x14ac:dyDescent="0.25">
      <c r="A396" s="83" t="s">
        <v>744</v>
      </c>
      <c r="B396" s="83" t="s">
        <v>3576</v>
      </c>
      <c r="C396" s="83" t="s">
        <v>2587</v>
      </c>
      <c r="D396" s="83" t="s">
        <v>51</v>
      </c>
      <c r="E396" s="83" t="s">
        <v>3698</v>
      </c>
      <c r="F396" s="83" t="s">
        <v>245</v>
      </c>
      <c r="G396" s="83" t="s">
        <v>320</v>
      </c>
    </row>
    <row r="397" spans="1:7" s="25" customFormat="1" x14ac:dyDescent="0.25">
      <c r="A397" s="83" t="s">
        <v>745</v>
      </c>
      <c r="B397" s="83" t="s">
        <v>3577</v>
      </c>
      <c r="C397" s="83" t="s">
        <v>2588</v>
      </c>
      <c r="D397" s="83" t="s">
        <v>51</v>
      </c>
      <c r="E397" s="83" t="s">
        <v>3698</v>
      </c>
      <c r="F397" s="83" t="s">
        <v>245</v>
      </c>
      <c r="G397" s="83" t="s">
        <v>320</v>
      </c>
    </row>
    <row r="398" spans="1:7" s="25" customFormat="1" x14ac:dyDescent="0.25">
      <c r="A398" s="83" t="s">
        <v>2045</v>
      </c>
      <c r="B398" s="83" t="s">
        <v>3600</v>
      </c>
      <c r="C398" s="83" t="s">
        <v>2589</v>
      </c>
      <c r="D398" s="83" t="s">
        <v>51</v>
      </c>
      <c r="E398" s="83" t="s">
        <v>3698</v>
      </c>
      <c r="F398" s="83" t="s">
        <v>245</v>
      </c>
      <c r="G398" s="83" t="s">
        <v>320</v>
      </c>
    </row>
    <row r="399" spans="1:7" s="25" customFormat="1" x14ac:dyDescent="0.25">
      <c r="A399" s="83" t="s">
        <v>2046</v>
      </c>
      <c r="B399" s="83" t="s">
        <v>3600</v>
      </c>
      <c r="C399" s="83" t="s">
        <v>2590</v>
      </c>
      <c r="D399" s="83" t="s">
        <v>51</v>
      </c>
      <c r="E399" s="83" t="s">
        <v>3698</v>
      </c>
      <c r="F399" s="83" t="s">
        <v>245</v>
      </c>
      <c r="G399" s="83" t="s">
        <v>320</v>
      </c>
    </row>
    <row r="400" spans="1:7" s="25" customFormat="1" x14ac:dyDescent="0.25">
      <c r="A400" s="83" t="s">
        <v>746</v>
      </c>
      <c r="B400" s="83" t="s">
        <v>3600</v>
      </c>
      <c r="C400" s="83" t="s">
        <v>2591</v>
      </c>
      <c r="D400" s="83" t="s">
        <v>51</v>
      </c>
      <c r="E400" s="83" t="s">
        <v>3698</v>
      </c>
      <c r="F400" s="83" t="s">
        <v>245</v>
      </c>
      <c r="G400" s="83" t="s">
        <v>320</v>
      </c>
    </row>
    <row r="401" spans="1:7" s="25" customFormat="1" x14ac:dyDescent="0.25">
      <c r="A401" s="83" t="s">
        <v>747</v>
      </c>
      <c r="B401" s="83" t="s">
        <v>3600</v>
      </c>
      <c r="C401" s="83" t="s">
        <v>2592</v>
      </c>
      <c r="D401" s="83" t="s">
        <v>51</v>
      </c>
      <c r="E401" s="83" t="s">
        <v>3698</v>
      </c>
      <c r="F401" s="83" t="s">
        <v>245</v>
      </c>
      <c r="G401" s="83" t="s">
        <v>320</v>
      </c>
    </row>
    <row r="402" spans="1:7" s="25" customFormat="1" x14ac:dyDescent="0.25">
      <c r="A402" s="83" t="s">
        <v>748</v>
      </c>
      <c r="B402" s="83" t="s">
        <v>3577</v>
      </c>
      <c r="C402" s="83" t="s">
        <v>2593</v>
      </c>
      <c r="D402" s="83" t="s">
        <v>51</v>
      </c>
      <c r="E402" s="83" t="s">
        <v>3698</v>
      </c>
      <c r="F402" s="83" t="s">
        <v>245</v>
      </c>
      <c r="G402" s="83" t="s">
        <v>320</v>
      </c>
    </row>
    <row r="403" spans="1:7" s="25" customFormat="1" x14ac:dyDescent="0.25">
      <c r="A403" s="83" t="s">
        <v>749</v>
      </c>
      <c r="B403" s="83" t="s">
        <v>3577</v>
      </c>
      <c r="C403" s="83" t="s">
        <v>2594</v>
      </c>
      <c r="D403" s="83" t="s">
        <v>256</v>
      </c>
      <c r="E403" s="83" t="s">
        <v>2097</v>
      </c>
      <c r="F403" s="83" t="s">
        <v>245</v>
      </c>
      <c r="G403" s="83" t="s">
        <v>320</v>
      </c>
    </row>
    <row r="404" spans="1:7" s="25" customFormat="1" x14ac:dyDescent="0.25">
      <c r="A404" s="83" t="s">
        <v>750</v>
      </c>
      <c r="B404" s="83" t="s">
        <v>3600</v>
      </c>
      <c r="C404" s="83" t="s">
        <v>2595</v>
      </c>
      <c r="D404" s="83" t="s">
        <v>256</v>
      </c>
      <c r="E404" s="83" t="s">
        <v>2097</v>
      </c>
      <c r="F404" s="83" t="s">
        <v>245</v>
      </c>
      <c r="G404" s="83" t="s">
        <v>320</v>
      </c>
    </row>
    <row r="405" spans="1:7" s="25" customFormat="1" x14ac:dyDescent="0.25">
      <c r="A405" s="83" t="s">
        <v>2259</v>
      </c>
      <c r="B405" s="83" t="s">
        <v>3576</v>
      </c>
      <c r="C405" s="83" t="s">
        <v>2596</v>
      </c>
      <c r="D405" s="83" t="s">
        <v>256</v>
      </c>
      <c r="E405" s="83" t="s">
        <v>3698</v>
      </c>
      <c r="F405" s="83" t="s">
        <v>245</v>
      </c>
      <c r="G405" s="83" t="s">
        <v>320</v>
      </c>
    </row>
    <row r="406" spans="1:7" s="25" customFormat="1" x14ac:dyDescent="0.25">
      <c r="A406" s="83" t="s">
        <v>2260</v>
      </c>
      <c r="B406" s="83" t="s">
        <v>3600</v>
      </c>
      <c r="C406" s="83" t="s">
        <v>2261</v>
      </c>
      <c r="D406" s="83" t="s">
        <v>256</v>
      </c>
      <c r="E406" s="83" t="s">
        <v>3698</v>
      </c>
      <c r="F406" s="83" t="s">
        <v>245</v>
      </c>
      <c r="G406" s="83" t="s">
        <v>246</v>
      </c>
    </row>
    <row r="407" spans="1:7" s="25" customFormat="1" x14ac:dyDescent="0.25">
      <c r="A407" s="83" t="s">
        <v>751</v>
      </c>
      <c r="B407" s="83" t="s">
        <v>3601</v>
      </c>
      <c r="C407" s="83" t="s">
        <v>2597</v>
      </c>
      <c r="D407" s="83" t="s">
        <v>256</v>
      </c>
      <c r="E407" s="83" t="s">
        <v>3698</v>
      </c>
      <c r="F407" s="83" t="s">
        <v>245</v>
      </c>
      <c r="G407" s="83" t="s">
        <v>387</v>
      </c>
    </row>
    <row r="408" spans="1:7" s="25" customFormat="1" x14ac:dyDescent="0.25">
      <c r="A408" s="83" t="s">
        <v>752</v>
      </c>
      <c r="B408" s="83" t="s">
        <v>3601</v>
      </c>
      <c r="C408" s="83" t="s">
        <v>3917</v>
      </c>
      <c r="D408" s="83" t="s">
        <v>51</v>
      </c>
      <c r="E408" s="83" t="s">
        <v>3698</v>
      </c>
      <c r="F408" s="83" t="s">
        <v>245</v>
      </c>
      <c r="G408" s="83" t="s">
        <v>320</v>
      </c>
    </row>
    <row r="409" spans="1:7" s="25" customFormat="1" x14ac:dyDescent="0.25">
      <c r="A409" s="83" t="s">
        <v>753</v>
      </c>
      <c r="B409" s="83" t="s">
        <v>3601</v>
      </c>
      <c r="C409" s="83" t="s">
        <v>3918</v>
      </c>
      <c r="D409" s="83" t="s">
        <v>51</v>
      </c>
      <c r="E409" s="83" t="s">
        <v>410</v>
      </c>
      <c r="F409" s="83" t="s">
        <v>245</v>
      </c>
      <c r="G409" s="83" t="s">
        <v>387</v>
      </c>
    </row>
    <row r="410" spans="1:7" s="25" customFormat="1" x14ac:dyDescent="0.25">
      <c r="A410" s="83" t="s">
        <v>754</v>
      </c>
      <c r="B410" s="83" t="s">
        <v>755</v>
      </c>
      <c r="C410" s="83" t="s">
        <v>2598</v>
      </c>
      <c r="D410" s="83" t="s">
        <v>466</v>
      </c>
      <c r="E410" s="83" t="s">
        <v>3698</v>
      </c>
      <c r="F410" s="83" t="s">
        <v>245</v>
      </c>
      <c r="G410" s="83" t="s">
        <v>387</v>
      </c>
    </row>
    <row r="411" spans="1:7" s="25" customFormat="1" x14ac:dyDescent="0.25">
      <c r="A411" s="83" t="s">
        <v>2117</v>
      </c>
      <c r="B411" s="83" t="s">
        <v>755</v>
      </c>
      <c r="C411" s="83" t="s">
        <v>2599</v>
      </c>
      <c r="D411" s="83" t="s">
        <v>297</v>
      </c>
      <c r="E411" s="83" t="s">
        <v>3698</v>
      </c>
      <c r="F411" s="83" t="s">
        <v>290</v>
      </c>
      <c r="G411" s="83" t="s">
        <v>387</v>
      </c>
    </row>
    <row r="412" spans="1:7" s="25" customFormat="1" x14ac:dyDescent="0.25">
      <c r="A412" s="83" t="s">
        <v>2258</v>
      </c>
      <c r="B412" s="83" t="s">
        <v>755</v>
      </c>
      <c r="C412" s="83" t="s">
        <v>2600</v>
      </c>
      <c r="D412" s="83" t="s">
        <v>51</v>
      </c>
      <c r="E412" s="83" t="s">
        <v>3698</v>
      </c>
      <c r="F412" s="83" t="s">
        <v>245</v>
      </c>
      <c r="G412" s="83" t="s">
        <v>320</v>
      </c>
    </row>
    <row r="413" spans="1:7" s="25" customFormat="1" x14ac:dyDescent="0.25">
      <c r="A413" s="83" t="s">
        <v>756</v>
      </c>
      <c r="B413" s="83" t="s">
        <v>757</v>
      </c>
      <c r="C413" s="83" t="s">
        <v>2601</v>
      </c>
      <c r="D413" s="83" t="s">
        <v>51</v>
      </c>
      <c r="E413" s="83" t="s">
        <v>3698</v>
      </c>
      <c r="F413" s="83" t="s">
        <v>3704</v>
      </c>
      <c r="G413" s="83" t="s">
        <v>246</v>
      </c>
    </row>
    <row r="414" spans="1:7" s="25" customFormat="1" x14ac:dyDescent="0.25">
      <c r="A414" s="83" t="s">
        <v>758</v>
      </c>
      <c r="B414" s="83" t="s">
        <v>759</v>
      </c>
      <c r="C414" s="83" t="s">
        <v>2602</v>
      </c>
      <c r="D414" s="83" t="s">
        <v>760</v>
      </c>
      <c r="E414" s="83" t="s">
        <v>3698</v>
      </c>
      <c r="F414" s="83" t="s">
        <v>3704</v>
      </c>
      <c r="G414" s="83" t="s">
        <v>320</v>
      </c>
    </row>
    <row r="415" spans="1:7" s="25" customFormat="1" x14ac:dyDescent="0.25">
      <c r="A415" s="83" t="s">
        <v>1996</v>
      </c>
      <c r="B415" s="83" t="s">
        <v>759</v>
      </c>
      <c r="C415" s="83" t="s">
        <v>2603</v>
      </c>
      <c r="D415" s="83" t="s">
        <v>51</v>
      </c>
      <c r="E415" s="83" t="s">
        <v>3698</v>
      </c>
      <c r="F415" s="83" t="s">
        <v>3706</v>
      </c>
      <c r="G415" s="83" t="s">
        <v>246</v>
      </c>
    </row>
    <row r="416" spans="1:7" s="25" customFormat="1" x14ac:dyDescent="0.25">
      <c r="A416" s="83" t="s">
        <v>2197</v>
      </c>
      <c r="B416" s="83" t="s">
        <v>759</v>
      </c>
      <c r="C416" s="83" t="s">
        <v>2198</v>
      </c>
      <c r="D416" s="83" t="s">
        <v>51</v>
      </c>
      <c r="E416" s="83" t="s">
        <v>410</v>
      </c>
      <c r="F416" s="83" t="s">
        <v>3706</v>
      </c>
      <c r="G416" s="83" t="s">
        <v>696</v>
      </c>
    </row>
    <row r="417" spans="1:7" s="25" customFormat="1" x14ac:dyDescent="0.25">
      <c r="A417" s="83" t="s">
        <v>2199</v>
      </c>
      <c r="B417" s="83" t="s">
        <v>757</v>
      </c>
      <c r="C417" s="83" t="s">
        <v>2200</v>
      </c>
      <c r="D417" s="83" t="s">
        <v>51</v>
      </c>
      <c r="E417" s="83" t="s">
        <v>410</v>
      </c>
      <c r="F417" s="83" t="s">
        <v>3706</v>
      </c>
      <c r="G417" s="83" t="s">
        <v>696</v>
      </c>
    </row>
    <row r="418" spans="1:7" s="25" customFormat="1" x14ac:dyDescent="0.25">
      <c r="A418" s="83" t="s">
        <v>761</v>
      </c>
      <c r="B418" s="83" t="s">
        <v>762</v>
      </c>
      <c r="C418" s="83" t="s">
        <v>2604</v>
      </c>
      <c r="D418" s="83" t="s">
        <v>466</v>
      </c>
      <c r="E418" s="83" t="s">
        <v>3698</v>
      </c>
      <c r="F418" s="83" t="s">
        <v>290</v>
      </c>
      <c r="G418" s="83" t="s">
        <v>387</v>
      </c>
    </row>
    <row r="419" spans="1:7" s="25" customFormat="1" x14ac:dyDescent="0.25">
      <c r="A419" s="83" t="s">
        <v>763</v>
      </c>
      <c r="B419" s="83" t="s">
        <v>764</v>
      </c>
      <c r="C419" s="83" t="s">
        <v>2605</v>
      </c>
      <c r="D419" s="83" t="s">
        <v>249</v>
      </c>
      <c r="E419" s="83" t="s">
        <v>3698</v>
      </c>
      <c r="F419" s="83" t="s">
        <v>245</v>
      </c>
      <c r="G419" s="83" t="s">
        <v>391</v>
      </c>
    </row>
    <row r="420" spans="1:7" s="25" customFormat="1" x14ac:dyDescent="0.25">
      <c r="A420" s="83" t="s">
        <v>765</v>
      </c>
      <c r="B420" s="83" t="s">
        <v>766</v>
      </c>
      <c r="C420" s="83" t="s">
        <v>2606</v>
      </c>
      <c r="D420" s="83" t="s">
        <v>249</v>
      </c>
      <c r="E420" s="83" t="s">
        <v>3698</v>
      </c>
      <c r="F420" s="83" t="s">
        <v>245</v>
      </c>
      <c r="G420" s="83" t="s">
        <v>391</v>
      </c>
    </row>
    <row r="421" spans="1:7" s="25" customFormat="1" x14ac:dyDescent="0.25">
      <c r="A421" s="83" t="s">
        <v>767</v>
      </c>
      <c r="B421" s="83" t="s">
        <v>768</v>
      </c>
      <c r="C421" s="83" t="s">
        <v>2607</v>
      </c>
      <c r="D421" s="83" t="s">
        <v>249</v>
      </c>
      <c r="E421" s="83" t="s">
        <v>3698</v>
      </c>
      <c r="F421" s="83" t="s">
        <v>245</v>
      </c>
      <c r="G421" s="83" t="s">
        <v>391</v>
      </c>
    </row>
    <row r="422" spans="1:7" s="25" customFormat="1" x14ac:dyDescent="0.25">
      <c r="A422" s="83" t="s">
        <v>769</v>
      </c>
      <c r="B422" s="83" t="s">
        <v>3621</v>
      </c>
      <c r="C422" s="83" t="s">
        <v>2608</v>
      </c>
      <c r="D422" s="83" t="s">
        <v>389</v>
      </c>
      <c r="E422" s="83" t="s">
        <v>390</v>
      </c>
      <c r="F422" s="83" t="s">
        <v>245</v>
      </c>
      <c r="G422" s="83" t="s">
        <v>391</v>
      </c>
    </row>
    <row r="423" spans="1:7" s="25" customFormat="1" x14ac:dyDescent="0.25">
      <c r="A423" s="83" t="s">
        <v>770</v>
      </c>
      <c r="B423" s="83" t="s">
        <v>3621</v>
      </c>
      <c r="C423" s="83" t="s">
        <v>2609</v>
      </c>
      <c r="D423" s="83" t="s">
        <v>344</v>
      </c>
      <c r="E423" s="83" t="s">
        <v>3698</v>
      </c>
      <c r="F423" s="83" t="s">
        <v>245</v>
      </c>
      <c r="G423" s="83" t="s">
        <v>391</v>
      </c>
    </row>
    <row r="424" spans="1:7" s="25" customFormat="1" x14ac:dyDescent="0.25">
      <c r="A424" s="83" t="s">
        <v>771</v>
      </c>
      <c r="B424" s="83" t="s">
        <v>3621</v>
      </c>
      <c r="C424" s="83" t="s">
        <v>2610</v>
      </c>
      <c r="D424" s="83" t="s">
        <v>344</v>
      </c>
      <c r="E424" s="83" t="s">
        <v>410</v>
      </c>
      <c r="F424" s="83" t="s">
        <v>245</v>
      </c>
      <c r="G424" s="83" t="s">
        <v>391</v>
      </c>
    </row>
    <row r="425" spans="1:7" s="25" customFormat="1" x14ac:dyDescent="0.25">
      <c r="A425" s="83" t="s">
        <v>772</v>
      </c>
      <c r="B425" s="83" t="s">
        <v>773</v>
      </c>
      <c r="C425" s="83" t="s">
        <v>2611</v>
      </c>
      <c r="D425" s="83" t="s">
        <v>431</v>
      </c>
      <c r="E425" s="83" t="s">
        <v>3698</v>
      </c>
      <c r="F425" s="83" t="s">
        <v>245</v>
      </c>
      <c r="G425" s="83" t="s">
        <v>391</v>
      </c>
    </row>
    <row r="426" spans="1:7" s="25" customFormat="1" x14ac:dyDescent="0.25">
      <c r="A426" s="83" t="s">
        <v>774</v>
      </c>
      <c r="B426" s="83" t="s">
        <v>775</v>
      </c>
      <c r="C426" s="83" t="s">
        <v>2612</v>
      </c>
      <c r="D426" s="83" t="s">
        <v>431</v>
      </c>
      <c r="E426" s="83" t="s">
        <v>3698</v>
      </c>
      <c r="F426" s="83" t="s">
        <v>3705</v>
      </c>
      <c r="G426" s="83" t="s">
        <v>391</v>
      </c>
    </row>
    <row r="427" spans="1:7" s="25" customFormat="1" x14ac:dyDescent="0.25">
      <c r="A427" s="83" t="s">
        <v>776</v>
      </c>
      <c r="B427" s="83" t="s">
        <v>773</v>
      </c>
      <c r="C427" s="83" t="s">
        <v>2613</v>
      </c>
      <c r="D427" s="83" t="s">
        <v>433</v>
      </c>
      <c r="E427" s="83" t="s">
        <v>3698</v>
      </c>
      <c r="F427" s="83" t="s">
        <v>245</v>
      </c>
      <c r="G427" s="83" t="s">
        <v>391</v>
      </c>
    </row>
    <row r="428" spans="1:7" s="25" customFormat="1" x14ac:dyDescent="0.25">
      <c r="A428" s="83" t="s">
        <v>777</v>
      </c>
      <c r="B428" s="83" t="s">
        <v>775</v>
      </c>
      <c r="C428" s="83" t="s">
        <v>2614</v>
      </c>
      <c r="D428" s="83" t="s">
        <v>433</v>
      </c>
      <c r="E428" s="83" t="s">
        <v>3698</v>
      </c>
      <c r="F428" s="83" t="s">
        <v>245</v>
      </c>
      <c r="G428" s="83" t="s">
        <v>391</v>
      </c>
    </row>
    <row r="429" spans="1:7" s="25" customFormat="1" x14ac:dyDescent="0.25">
      <c r="A429" s="83" t="s">
        <v>778</v>
      </c>
      <c r="B429" s="83" t="s">
        <v>773</v>
      </c>
      <c r="C429" s="83" t="s">
        <v>2615</v>
      </c>
      <c r="D429" s="83" t="s">
        <v>593</v>
      </c>
      <c r="E429" s="83" t="s">
        <v>3698</v>
      </c>
      <c r="F429" s="83" t="s">
        <v>245</v>
      </c>
      <c r="G429" s="83" t="s">
        <v>391</v>
      </c>
    </row>
    <row r="430" spans="1:7" s="25" customFormat="1" x14ac:dyDescent="0.25">
      <c r="A430" s="83" t="s">
        <v>779</v>
      </c>
      <c r="B430" s="83" t="s">
        <v>768</v>
      </c>
      <c r="C430" s="83" t="s">
        <v>2616</v>
      </c>
      <c r="D430" s="83" t="s">
        <v>344</v>
      </c>
      <c r="E430" s="83" t="s">
        <v>3698</v>
      </c>
      <c r="F430" s="83" t="s">
        <v>245</v>
      </c>
      <c r="G430" s="83" t="s">
        <v>246</v>
      </c>
    </row>
    <row r="431" spans="1:7" s="25" customFormat="1" x14ac:dyDescent="0.25">
      <c r="A431" s="83" t="s">
        <v>780</v>
      </c>
      <c r="B431" s="83" t="s">
        <v>768</v>
      </c>
      <c r="C431" s="83" t="s">
        <v>2617</v>
      </c>
      <c r="D431" s="83" t="s">
        <v>344</v>
      </c>
      <c r="E431" s="83" t="s">
        <v>3698</v>
      </c>
      <c r="F431" s="83" t="s">
        <v>245</v>
      </c>
      <c r="G431" s="83" t="s">
        <v>391</v>
      </c>
    </row>
    <row r="432" spans="1:7" s="25" customFormat="1" x14ac:dyDescent="0.25">
      <c r="A432" s="83" t="s">
        <v>781</v>
      </c>
      <c r="B432" s="83" t="s">
        <v>782</v>
      </c>
      <c r="C432" s="83" t="s">
        <v>2618</v>
      </c>
      <c r="D432" s="83" t="s">
        <v>7</v>
      </c>
      <c r="E432" s="83" t="s">
        <v>289</v>
      </c>
      <c r="F432" s="83" t="s">
        <v>290</v>
      </c>
      <c r="G432" s="83" t="s">
        <v>257</v>
      </c>
    </row>
    <row r="433" spans="1:7" s="25" customFormat="1" x14ac:dyDescent="0.25">
      <c r="A433" s="83" t="s">
        <v>783</v>
      </c>
      <c r="B433" s="83" t="s">
        <v>784</v>
      </c>
      <c r="C433" s="83" t="s">
        <v>2619</v>
      </c>
      <c r="D433" s="83" t="s">
        <v>7</v>
      </c>
      <c r="E433" s="83" t="s">
        <v>289</v>
      </c>
      <c r="F433" s="83" t="s">
        <v>290</v>
      </c>
      <c r="G433" s="83" t="s">
        <v>257</v>
      </c>
    </row>
    <row r="434" spans="1:7" s="25" customFormat="1" x14ac:dyDescent="0.25">
      <c r="A434" s="83" t="s">
        <v>785</v>
      </c>
      <c r="B434" s="83" t="s">
        <v>786</v>
      </c>
      <c r="C434" s="83" t="s">
        <v>2620</v>
      </c>
      <c r="D434" s="83" t="s">
        <v>7</v>
      </c>
      <c r="E434" s="83" t="s">
        <v>289</v>
      </c>
      <c r="F434" s="83" t="s">
        <v>290</v>
      </c>
      <c r="G434" s="83" t="s">
        <v>257</v>
      </c>
    </row>
    <row r="435" spans="1:7" s="25" customFormat="1" x14ac:dyDescent="0.25">
      <c r="A435" s="83" t="s">
        <v>787</v>
      </c>
      <c r="B435" s="83" t="s">
        <v>788</v>
      </c>
      <c r="C435" s="83" t="s">
        <v>2621</v>
      </c>
      <c r="D435" s="83" t="s">
        <v>7</v>
      </c>
      <c r="E435" s="83" t="s">
        <v>289</v>
      </c>
      <c r="F435" s="83" t="s">
        <v>290</v>
      </c>
      <c r="G435" s="83" t="s">
        <v>257</v>
      </c>
    </row>
    <row r="436" spans="1:7" s="25" customFormat="1" x14ac:dyDescent="0.25">
      <c r="A436" s="83" t="s">
        <v>789</v>
      </c>
      <c r="B436" s="83" t="s">
        <v>790</v>
      </c>
      <c r="C436" s="83" t="s">
        <v>2622</v>
      </c>
      <c r="D436" s="83" t="s">
        <v>7</v>
      </c>
      <c r="E436" s="83" t="s">
        <v>289</v>
      </c>
      <c r="F436" s="83" t="s">
        <v>290</v>
      </c>
      <c r="G436" s="83" t="s">
        <v>257</v>
      </c>
    </row>
    <row r="437" spans="1:7" s="25" customFormat="1" x14ac:dyDescent="0.25">
      <c r="A437" s="83" t="s">
        <v>791</v>
      </c>
      <c r="B437" s="83" t="s">
        <v>792</v>
      </c>
      <c r="C437" s="83" t="s">
        <v>2623</v>
      </c>
      <c r="D437" s="83" t="s">
        <v>7</v>
      </c>
      <c r="E437" s="83" t="s">
        <v>289</v>
      </c>
      <c r="F437" s="83" t="s">
        <v>290</v>
      </c>
      <c r="G437" s="83" t="s">
        <v>257</v>
      </c>
    </row>
    <row r="438" spans="1:7" s="25" customFormat="1" x14ac:dyDescent="0.25">
      <c r="A438" s="83" t="s">
        <v>793</v>
      </c>
      <c r="B438" s="83" t="s">
        <v>794</v>
      </c>
      <c r="C438" s="83" t="s">
        <v>2624</v>
      </c>
      <c r="D438" s="83" t="s">
        <v>7</v>
      </c>
      <c r="E438" s="83" t="s">
        <v>289</v>
      </c>
      <c r="F438" s="83" t="s">
        <v>290</v>
      </c>
      <c r="G438" s="83" t="s">
        <v>257</v>
      </c>
    </row>
    <row r="439" spans="1:7" s="25" customFormat="1" x14ac:dyDescent="0.25">
      <c r="A439" s="83" t="s">
        <v>795</v>
      </c>
      <c r="B439" s="83" t="s">
        <v>796</v>
      </c>
      <c r="C439" s="83" t="s">
        <v>2625</v>
      </c>
      <c r="D439" s="83" t="s">
        <v>7</v>
      </c>
      <c r="E439" s="83" t="s">
        <v>289</v>
      </c>
      <c r="F439" s="83" t="s">
        <v>290</v>
      </c>
      <c r="G439" s="83" t="s">
        <v>257</v>
      </c>
    </row>
    <row r="440" spans="1:7" s="25" customFormat="1" x14ac:dyDescent="0.25">
      <c r="A440" s="83" t="s">
        <v>797</v>
      </c>
      <c r="B440" s="83" t="s">
        <v>798</v>
      </c>
      <c r="C440" s="83" t="s">
        <v>2626</v>
      </c>
      <c r="D440" s="83" t="s">
        <v>7</v>
      </c>
      <c r="E440" s="83" t="s">
        <v>289</v>
      </c>
      <c r="F440" s="83" t="s">
        <v>290</v>
      </c>
      <c r="G440" s="83" t="s">
        <v>257</v>
      </c>
    </row>
    <row r="441" spans="1:7" s="25" customFormat="1" x14ac:dyDescent="0.25">
      <c r="A441" s="83" t="s">
        <v>799</v>
      </c>
      <c r="B441" s="83" t="s">
        <v>800</v>
      </c>
      <c r="C441" s="83" t="s">
        <v>2627</v>
      </c>
      <c r="D441" s="83" t="s">
        <v>7</v>
      </c>
      <c r="E441" s="83" t="s">
        <v>289</v>
      </c>
      <c r="F441" s="83" t="s">
        <v>290</v>
      </c>
      <c r="G441" s="83" t="s">
        <v>257</v>
      </c>
    </row>
    <row r="442" spans="1:7" s="25" customFormat="1" x14ac:dyDescent="0.25">
      <c r="A442" s="83" t="s">
        <v>801</v>
      </c>
      <c r="B442" s="83" t="s">
        <v>802</v>
      </c>
      <c r="C442" s="83" t="s">
        <v>2628</v>
      </c>
      <c r="D442" s="83" t="s">
        <v>7</v>
      </c>
      <c r="E442" s="83" t="s">
        <v>289</v>
      </c>
      <c r="F442" s="83" t="s">
        <v>290</v>
      </c>
      <c r="G442" s="83" t="s">
        <v>257</v>
      </c>
    </row>
    <row r="443" spans="1:7" s="25" customFormat="1" x14ac:dyDescent="0.25">
      <c r="A443" s="83" t="s">
        <v>803</v>
      </c>
      <c r="B443" s="83" t="s">
        <v>804</v>
      </c>
      <c r="C443" s="83" t="s">
        <v>2629</v>
      </c>
      <c r="D443" s="83" t="s">
        <v>7</v>
      </c>
      <c r="E443" s="83" t="s">
        <v>289</v>
      </c>
      <c r="F443" s="83" t="s">
        <v>290</v>
      </c>
      <c r="G443" s="83" t="s">
        <v>257</v>
      </c>
    </row>
    <row r="444" spans="1:7" s="25" customFormat="1" x14ac:dyDescent="0.25">
      <c r="A444" s="83" t="s">
        <v>805</v>
      </c>
      <c r="B444" s="83" t="s">
        <v>782</v>
      </c>
      <c r="C444" s="83" t="s">
        <v>2630</v>
      </c>
      <c r="D444" s="83" t="s">
        <v>358</v>
      </c>
      <c r="E444" s="83" t="s">
        <v>289</v>
      </c>
      <c r="F444" s="83" t="s">
        <v>290</v>
      </c>
      <c r="G444" s="83" t="s">
        <v>257</v>
      </c>
    </row>
    <row r="445" spans="1:7" s="25" customFormat="1" x14ac:dyDescent="0.25">
      <c r="A445" s="83" t="s">
        <v>806</v>
      </c>
      <c r="B445" s="83" t="s">
        <v>784</v>
      </c>
      <c r="C445" s="83" t="s">
        <v>2631</v>
      </c>
      <c r="D445" s="83" t="s">
        <v>358</v>
      </c>
      <c r="E445" s="83" t="s">
        <v>289</v>
      </c>
      <c r="F445" s="83" t="s">
        <v>290</v>
      </c>
      <c r="G445" s="83" t="s">
        <v>257</v>
      </c>
    </row>
    <row r="446" spans="1:7" s="25" customFormat="1" x14ac:dyDescent="0.25">
      <c r="A446" s="83" t="s">
        <v>807</v>
      </c>
      <c r="B446" s="83" t="s">
        <v>786</v>
      </c>
      <c r="C446" s="83" t="s">
        <v>2632</v>
      </c>
      <c r="D446" s="83" t="s">
        <v>358</v>
      </c>
      <c r="E446" s="83" t="s">
        <v>289</v>
      </c>
      <c r="F446" s="83" t="s">
        <v>290</v>
      </c>
      <c r="G446" s="83" t="s">
        <v>257</v>
      </c>
    </row>
    <row r="447" spans="1:7" s="25" customFormat="1" x14ac:dyDescent="0.25">
      <c r="A447" s="83" t="s">
        <v>808</v>
      </c>
      <c r="B447" s="83" t="s">
        <v>788</v>
      </c>
      <c r="C447" s="83" t="s">
        <v>2633</v>
      </c>
      <c r="D447" s="83" t="s">
        <v>358</v>
      </c>
      <c r="E447" s="83" t="s">
        <v>289</v>
      </c>
      <c r="F447" s="83" t="s">
        <v>290</v>
      </c>
      <c r="G447" s="83" t="s">
        <v>257</v>
      </c>
    </row>
    <row r="448" spans="1:7" s="25" customFormat="1" x14ac:dyDescent="0.25">
      <c r="A448" s="83" t="s">
        <v>809</v>
      </c>
      <c r="B448" s="83" t="s">
        <v>790</v>
      </c>
      <c r="C448" s="83" t="s">
        <v>2634</v>
      </c>
      <c r="D448" s="83" t="s">
        <v>358</v>
      </c>
      <c r="E448" s="83" t="s">
        <v>289</v>
      </c>
      <c r="F448" s="83" t="s">
        <v>290</v>
      </c>
      <c r="G448" s="83" t="s">
        <v>257</v>
      </c>
    </row>
    <row r="449" spans="1:7" s="25" customFormat="1" x14ac:dyDescent="0.25">
      <c r="A449" s="83" t="s">
        <v>810</v>
      </c>
      <c r="B449" s="83" t="s">
        <v>792</v>
      </c>
      <c r="C449" s="83" t="s">
        <v>2635</v>
      </c>
      <c r="D449" s="83" t="s">
        <v>358</v>
      </c>
      <c r="E449" s="83" t="s">
        <v>289</v>
      </c>
      <c r="F449" s="83" t="s">
        <v>290</v>
      </c>
      <c r="G449" s="83" t="s">
        <v>257</v>
      </c>
    </row>
    <row r="450" spans="1:7" s="25" customFormat="1" x14ac:dyDescent="0.25">
      <c r="A450" s="83" t="s">
        <v>811</v>
      </c>
      <c r="B450" s="83" t="s">
        <v>794</v>
      </c>
      <c r="C450" s="83" t="s">
        <v>2636</v>
      </c>
      <c r="D450" s="83" t="s">
        <v>358</v>
      </c>
      <c r="E450" s="83" t="s">
        <v>289</v>
      </c>
      <c r="F450" s="83" t="s">
        <v>290</v>
      </c>
      <c r="G450" s="83" t="s">
        <v>257</v>
      </c>
    </row>
    <row r="451" spans="1:7" s="25" customFormat="1" x14ac:dyDescent="0.25">
      <c r="A451" s="83" t="s">
        <v>812</v>
      </c>
      <c r="B451" s="83" t="s">
        <v>796</v>
      </c>
      <c r="C451" s="83" t="s">
        <v>2637</v>
      </c>
      <c r="D451" s="83" t="s">
        <v>358</v>
      </c>
      <c r="E451" s="83" t="s">
        <v>289</v>
      </c>
      <c r="F451" s="83" t="s">
        <v>290</v>
      </c>
      <c r="G451" s="83" t="s">
        <v>257</v>
      </c>
    </row>
    <row r="452" spans="1:7" s="25" customFormat="1" x14ac:dyDescent="0.25">
      <c r="A452" s="83" t="s">
        <v>813</v>
      </c>
      <c r="B452" s="83" t="s">
        <v>798</v>
      </c>
      <c r="C452" s="83" t="s">
        <v>2638</v>
      </c>
      <c r="D452" s="83" t="s">
        <v>358</v>
      </c>
      <c r="E452" s="83" t="s">
        <v>289</v>
      </c>
      <c r="F452" s="83" t="s">
        <v>290</v>
      </c>
      <c r="G452" s="83" t="s">
        <v>257</v>
      </c>
    </row>
    <row r="453" spans="1:7" s="25" customFormat="1" x14ac:dyDescent="0.25">
      <c r="A453" s="83" t="s">
        <v>814</v>
      </c>
      <c r="B453" s="83" t="s">
        <v>800</v>
      </c>
      <c r="C453" s="83" t="s">
        <v>2639</v>
      </c>
      <c r="D453" s="83" t="s">
        <v>358</v>
      </c>
      <c r="E453" s="83" t="s">
        <v>289</v>
      </c>
      <c r="F453" s="83" t="s">
        <v>290</v>
      </c>
      <c r="G453" s="83" t="s">
        <v>257</v>
      </c>
    </row>
    <row r="454" spans="1:7" s="25" customFormat="1" x14ac:dyDescent="0.25">
      <c r="A454" s="83" t="s">
        <v>815</v>
      </c>
      <c r="B454" s="83" t="s">
        <v>802</v>
      </c>
      <c r="C454" s="83" t="s">
        <v>2640</v>
      </c>
      <c r="D454" s="83" t="s">
        <v>358</v>
      </c>
      <c r="E454" s="83" t="s">
        <v>289</v>
      </c>
      <c r="F454" s="83" t="s">
        <v>290</v>
      </c>
      <c r="G454" s="83" t="s">
        <v>257</v>
      </c>
    </row>
    <row r="455" spans="1:7" s="25" customFormat="1" x14ac:dyDescent="0.25">
      <c r="A455" s="83" t="s">
        <v>816</v>
      </c>
      <c r="B455" s="83" t="s">
        <v>804</v>
      </c>
      <c r="C455" s="83" t="s">
        <v>2641</v>
      </c>
      <c r="D455" s="83" t="s">
        <v>358</v>
      </c>
      <c r="E455" s="83" t="s">
        <v>289</v>
      </c>
      <c r="F455" s="83" t="s">
        <v>290</v>
      </c>
      <c r="G455" s="83" t="s">
        <v>257</v>
      </c>
    </row>
    <row r="456" spans="1:7" s="25" customFormat="1" x14ac:dyDescent="0.25">
      <c r="A456" s="83" t="s">
        <v>817</v>
      </c>
      <c r="B456" s="83" t="s">
        <v>782</v>
      </c>
      <c r="C456" s="83" t="s">
        <v>2642</v>
      </c>
      <c r="D456" s="83" t="s">
        <v>355</v>
      </c>
      <c r="E456" s="83" t="s">
        <v>289</v>
      </c>
      <c r="F456" s="83" t="s">
        <v>290</v>
      </c>
      <c r="G456" s="83" t="s">
        <v>257</v>
      </c>
    </row>
    <row r="457" spans="1:7" s="25" customFormat="1" x14ac:dyDescent="0.25">
      <c r="A457" s="83" t="s">
        <v>818</v>
      </c>
      <c r="B457" s="83" t="s">
        <v>784</v>
      </c>
      <c r="C457" s="83" t="s">
        <v>2643</v>
      </c>
      <c r="D457" s="83" t="s">
        <v>355</v>
      </c>
      <c r="E457" s="83" t="s">
        <v>289</v>
      </c>
      <c r="F457" s="83" t="s">
        <v>290</v>
      </c>
      <c r="G457" s="83" t="s">
        <v>257</v>
      </c>
    </row>
    <row r="458" spans="1:7" s="25" customFormat="1" x14ac:dyDescent="0.25">
      <c r="A458" s="83" t="s">
        <v>819</v>
      </c>
      <c r="B458" s="83" t="s">
        <v>786</v>
      </c>
      <c r="C458" s="83" t="s">
        <v>2644</v>
      </c>
      <c r="D458" s="83" t="s">
        <v>355</v>
      </c>
      <c r="E458" s="83" t="s">
        <v>289</v>
      </c>
      <c r="F458" s="83" t="s">
        <v>290</v>
      </c>
      <c r="G458" s="83" t="s">
        <v>257</v>
      </c>
    </row>
    <row r="459" spans="1:7" s="25" customFormat="1" x14ac:dyDescent="0.25">
      <c r="A459" s="83" t="s">
        <v>820</v>
      </c>
      <c r="B459" s="83" t="s">
        <v>788</v>
      </c>
      <c r="C459" s="83" t="s">
        <v>2645</v>
      </c>
      <c r="D459" s="83" t="s">
        <v>355</v>
      </c>
      <c r="E459" s="83" t="s">
        <v>289</v>
      </c>
      <c r="F459" s="83" t="s">
        <v>290</v>
      </c>
      <c r="G459" s="83" t="s">
        <v>257</v>
      </c>
    </row>
    <row r="460" spans="1:7" s="25" customFormat="1" x14ac:dyDescent="0.25">
      <c r="A460" s="83" t="s">
        <v>821</v>
      </c>
      <c r="B460" s="83" t="s">
        <v>790</v>
      </c>
      <c r="C460" s="83" t="s">
        <v>2646</v>
      </c>
      <c r="D460" s="83" t="s">
        <v>355</v>
      </c>
      <c r="E460" s="83" t="s">
        <v>289</v>
      </c>
      <c r="F460" s="83" t="s">
        <v>290</v>
      </c>
      <c r="G460" s="83" t="s">
        <v>257</v>
      </c>
    </row>
    <row r="461" spans="1:7" s="25" customFormat="1" x14ac:dyDescent="0.25">
      <c r="A461" s="83" t="s">
        <v>822</v>
      </c>
      <c r="B461" s="83" t="s">
        <v>792</v>
      </c>
      <c r="C461" s="83" t="s">
        <v>2647</v>
      </c>
      <c r="D461" s="83" t="s">
        <v>355</v>
      </c>
      <c r="E461" s="83" t="s">
        <v>289</v>
      </c>
      <c r="F461" s="83" t="s">
        <v>290</v>
      </c>
      <c r="G461" s="83" t="s">
        <v>257</v>
      </c>
    </row>
    <row r="462" spans="1:7" s="25" customFormat="1" x14ac:dyDescent="0.25">
      <c r="A462" s="83" t="s">
        <v>823</v>
      </c>
      <c r="B462" s="83" t="s">
        <v>794</v>
      </c>
      <c r="C462" s="83" t="s">
        <v>2648</v>
      </c>
      <c r="D462" s="83" t="s">
        <v>355</v>
      </c>
      <c r="E462" s="83" t="s">
        <v>289</v>
      </c>
      <c r="F462" s="83" t="s">
        <v>290</v>
      </c>
      <c r="G462" s="83" t="s">
        <v>257</v>
      </c>
    </row>
    <row r="463" spans="1:7" s="25" customFormat="1" x14ac:dyDescent="0.25">
      <c r="A463" s="83" t="s">
        <v>824</v>
      </c>
      <c r="B463" s="83" t="s">
        <v>796</v>
      </c>
      <c r="C463" s="83" t="s">
        <v>2649</v>
      </c>
      <c r="D463" s="83" t="s">
        <v>355</v>
      </c>
      <c r="E463" s="83" t="s">
        <v>289</v>
      </c>
      <c r="F463" s="83" t="s">
        <v>290</v>
      </c>
      <c r="G463" s="83" t="s">
        <v>257</v>
      </c>
    </row>
    <row r="464" spans="1:7" s="25" customFormat="1" x14ac:dyDescent="0.25">
      <c r="A464" s="83" t="s">
        <v>825</v>
      </c>
      <c r="B464" s="83" t="s">
        <v>798</v>
      </c>
      <c r="C464" s="83" t="s">
        <v>2650</v>
      </c>
      <c r="D464" s="83" t="s">
        <v>355</v>
      </c>
      <c r="E464" s="83" t="s">
        <v>289</v>
      </c>
      <c r="F464" s="83" t="s">
        <v>290</v>
      </c>
      <c r="G464" s="83" t="s">
        <v>257</v>
      </c>
    </row>
    <row r="465" spans="1:7" s="25" customFormat="1" x14ac:dyDescent="0.25">
      <c r="A465" s="83" t="s">
        <v>826</v>
      </c>
      <c r="B465" s="83" t="s">
        <v>800</v>
      </c>
      <c r="C465" s="83" t="s">
        <v>2651</v>
      </c>
      <c r="D465" s="83" t="s">
        <v>355</v>
      </c>
      <c r="E465" s="83" t="s">
        <v>289</v>
      </c>
      <c r="F465" s="83" t="s">
        <v>290</v>
      </c>
      <c r="G465" s="83" t="s">
        <v>257</v>
      </c>
    </row>
    <row r="466" spans="1:7" s="25" customFormat="1" x14ac:dyDescent="0.25">
      <c r="A466" s="83" t="s">
        <v>827</v>
      </c>
      <c r="B466" s="83" t="s">
        <v>802</v>
      </c>
      <c r="C466" s="83" t="s">
        <v>2652</v>
      </c>
      <c r="D466" s="83" t="s">
        <v>355</v>
      </c>
      <c r="E466" s="83" t="s">
        <v>289</v>
      </c>
      <c r="F466" s="83" t="s">
        <v>290</v>
      </c>
      <c r="G466" s="83" t="s">
        <v>257</v>
      </c>
    </row>
    <row r="467" spans="1:7" s="25" customFormat="1" x14ac:dyDescent="0.25">
      <c r="A467" s="83" t="s">
        <v>828</v>
      </c>
      <c r="B467" s="83" t="s">
        <v>804</v>
      </c>
      <c r="C467" s="83" t="s">
        <v>2653</v>
      </c>
      <c r="D467" s="83" t="s">
        <v>355</v>
      </c>
      <c r="E467" s="83" t="s">
        <v>289</v>
      </c>
      <c r="F467" s="83" t="s">
        <v>290</v>
      </c>
      <c r="G467" s="83" t="s">
        <v>257</v>
      </c>
    </row>
    <row r="468" spans="1:7" s="25" customFormat="1" x14ac:dyDescent="0.25">
      <c r="A468" s="83" t="s">
        <v>829</v>
      </c>
      <c r="B468" s="83" t="s">
        <v>782</v>
      </c>
      <c r="C468" s="83" t="s">
        <v>2654</v>
      </c>
      <c r="D468" s="83" t="s">
        <v>8</v>
      </c>
      <c r="E468" s="83" t="s">
        <v>289</v>
      </c>
      <c r="F468" s="83" t="s">
        <v>290</v>
      </c>
      <c r="G468" s="83" t="s">
        <v>257</v>
      </c>
    </row>
    <row r="469" spans="1:7" s="25" customFormat="1" x14ac:dyDescent="0.25">
      <c r="A469" s="83" t="s">
        <v>830</v>
      </c>
      <c r="B469" s="83" t="s">
        <v>784</v>
      </c>
      <c r="C469" s="83" t="s">
        <v>2655</v>
      </c>
      <c r="D469" s="83" t="s">
        <v>8</v>
      </c>
      <c r="E469" s="83" t="s">
        <v>289</v>
      </c>
      <c r="F469" s="83" t="s">
        <v>290</v>
      </c>
      <c r="G469" s="83" t="s">
        <v>257</v>
      </c>
    </row>
    <row r="470" spans="1:7" s="25" customFormat="1" x14ac:dyDescent="0.25">
      <c r="A470" s="83" t="s">
        <v>831</v>
      </c>
      <c r="B470" s="83" t="s">
        <v>786</v>
      </c>
      <c r="C470" s="83" t="s">
        <v>2656</v>
      </c>
      <c r="D470" s="83" t="s">
        <v>8</v>
      </c>
      <c r="E470" s="83" t="s">
        <v>289</v>
      </c>
      <c r="F470" s="83" t="s">
        <v>290</v>
      </c>
      <c r="G470" s="83" t="s">
        <v>257</v>
      </c>
    </row>
    <row r="471" spans="1:7" s="25" customFormat="1" x14ac:dyDescent="0.25">
      <c r="A471" s="83" t="s">
        <v>832</v>
      </c>
      <c r="B471" s="83" t="s">
        <v>788</v>
      </c>
      <c r="C471" s="83" t="s">
        <v>2657</v>
      </c>
      <c r="D471" s="83" t="s">
        <v>8</v>
      </c>
      <c r="E471" s="83" t="s">
        <v>289</v>
      </c>
      <c r="F471" s="83" t="s">
        <v>290</v>
      </c>
      <c r="G471" s="83" t="s">
        <v>257</v>
      </c>
    </row>
    <row r="472" spans="1:7" s="25" customFormat="1" x14ac:dyDescent="0.25">
      <c r="A472" s="83" t="s">
        <v>833</v>
      </c>
      <c r="B472" s="83" t="s">
        <v>790</v>
      </c>
      <c r="C472" s="83" t="s">
        <v>2658</v>
      </c>
      <c r="D472" s="83" t="s">
        <v>8</v>
      </c>
      <c r="E472" s="83" t="s">
        <v>289</v>
      </c>
      <c r="F472" s="83" t="s">
        <v>290</v>
      </c>
      <c r="G472" s="83" t="s">
        <v>257</v>
      </c>
    </row>
    <row r="473" spans="1:7" s="25" customFormat="1" x14ac:dyDescent="0.25">
      <c r="A473" s="83" t="s">
        <v>834</v>
      </c>
      <c r="B473" s="83" t="s">
        <v>792</v>
      </c>
      <c r="C473" s="83" t="s">
        <v>2659</v>
      </c>
      <c r="D473" s="83" t="s">
        <v>8</v>
      </c>
      <c r="E473" s="83" t="s">
        <v>289</v>
      </c>
      <c r="F473" s="83" t="s">
        <v>290</v>
      </c>
      <c r="G473" s="83" t="s">
        <v>257</v>
      </c>
    </row>
    <row r="474" spans="1:7" s="25" customFormat="1" x14ac:dyDescent="0.25">
      <c r="A474" s="83" t="s">
        <v>835</v>
      </c>
      <c r="B474" s="83" t="s">
        <v>794</v>
      </c>
      <c r="C474" s="83" t="s">
        <v>2660</v>
      </c>
      <c r="D474" s="83" t="s">
        <v>8</v>
      </c>
      <c r="E474" s="83" t="s">
        <v>289</v>
      </c>
      <c r="F474" s="83" t="s">
        <v>290</v>
      </c>
      <c r="G474" s="83" t="s">
        <v>257</v>
      </c>
    </row>
    <row r="475" spans="1:7" s="25" customFormat="1" x14ac:dyDescent="0.25">
      <c r="A475" s="83" t="s">
        <v>836</v>
      </c>
      <c r="B475" s="83" t="s">
        <v>796</v>
      </c>
      <c r="C475" s="83" t="s">
        <v>2661</v>
      </c>
      <c r="D475" s="83" t="s">
        <v>8</v>
      </c>
      <c r="E475" s="83" t="s">
        <v>289</v>
      </c>
      <c r="F475" s="83" t="s">
        <v>290</v>
      </c>
      <c r="G475" s="83" t="s">
        <v>257</v>
      </c>
    </row>
    <row r="476" spans="1:7" s="25" customFormat="1" x14ac:dyDescent="0.25">
      <c r="A476" s="83" t="s">
        <v>837</v>
      </c>
      <c r="B476" s="83" t="s">
        <v>798</v>
      </c>
      <c r="C476" s="83" t="s">
        <v>2662</v>
      </c>
      <c r="D476" s="83" t="s">
        <v>8</v>
      </c>
      <c r="E476" s="83" t="s">
        <v>289</v>
      </c>
      <c r="F476" s="83" t="s">
        <v>290</v>
      </c>
      <c r="G476" s="83" t="s">
        <v>257</v>
      </c>
    </row>
    <row r="477" spans="1:7" s="25" customFormat="1" x14ac:dyDescent="0.25">
      <c r="A477" s="83" t="s">
        <v>838</v>
      </c>
      <c r="B477" s="83" t="s">
        <v>800</v>
      </c>
      <c r="C477" s="83" t="s">
        <v>2663</v>
      </c>
      <c r="D477" s="83" t="s">
        <v>8</v>
      </c>
      <c r="E477" s="83" t="s">
        <v>289</v>
      </c>
      <c r="F477" s="83" t="s">
        <v>290</v>
      </c>
      <c r="G477" s="83" t="s">
        <v>257</v>
      </c>
    </row>
    <row r="478" spans="1:7" s="25" customFormat="1" x14ac:dyDescent="0.25">
      <c r="A478" s="83" t="s">
        <v>839</v>
      </c>
      <c r="B478" s="83" t="s">
        <v>802</v>
      </c>
      <c r="C478" s="83" t="s">
        <v>2664</v>
      </c>
      <c r="D478" s="83" t="s">
        <v>8</v>
      </c>
      <c r="E478" s="83" t="s">
        <v>289</v>
      </c>
      <c r="F478" s="83" t="s">
        <v>290</v>
      </c>
      <c r="G478" s="83" t="s">
        <v>257</v>
      </c>
    </row>
    <row r="479" spans="1:7" s="25" customFormat="1" x14ac:dyDescent="0.25">
      <c r="A479" s="83" t="s">
        <v>840</v>
      </c>
      <c r="B479" s="83" t="s">
        <v>804</v>
      </c>
      <c r="C479" s="83" t="s">
        <v>2665</v>
      </c>
      <c r="D479" s="83" t="s">
        <v>8</v>
      </c>
      <c r="E479" s="83" t="s">
        <v>289</v>
      </c>
      <c r="F479" s="83" t="s">
        <v>290</v>
      </c>
      <c r="G479" s="83" t="s">
        <v>257</v>
      </c>
    </row>
    <row r="480" spans="1:7" s="25" customFormat="1" x14ac:dyDescent="0.25">
      <c r="A480" s="83" t="s">
        <v>841</v>
      </c>
      <c r="B480" s="83" t="s">
        <v>782</v>
      </c>
      <c r="C480" s="83" t="s">
        <v>2666</v>
      </c>
      <c r="D480" s="83" t="s">
        <v>7</v>
      </c>
      <c r="E480" s="83" t="s">
        <v>289</v>
      </c>
      <c r="F480" s="83" t="s">
        <v>290</v>
      </c>
      <c r="G480" s="83" t="s">
        <v>257</v>
      </c>
    </row>
    <row r="481" spans="1:7" s="25" customFormat="1" x14ac:dyDescent="0.25">
      <c r="A481" s="83" t="s">
        <v>842</v>
      </c>
      <c r="B481" s="83" t="s">
        <v>784</v>
      </c>
      <c r="C481" s="83" t="s">
        <v>2667</v>
      </c>
      <c r="D481" s="83" t="s">
        <v>7</v>
      </c>
      <c r="E481" s="83" t="s">
        <v>289</v>
      </c>
      <c r="F481" s="83" t="s">
        <v>290</v>
      </c>
      <c r="G481" s="83" t="s">
        <v>257</v>
      </c>
    </row>
    <row r="482" spans="1:7" s="25" customFormat="1" x14ac:dyDescent="0.25">
      <c r="A482" s="83" t="s">
        <v>843</v>
      </c>
      <c r="B482" s="83" t="s">
        <v>786</v>
      </c>
      <c r="C482" s="83" t="s">
        <v>2668</v>
      </c>
      <c r="D482" s="83" t="s">
        <v>7</v>
      </c>
      <c r="E482" s="83" t="s">
        <v>289</v>
      </c>
      <c r="F482" s="83" t="s">
        <v>290</v>
      </c>
      <c r="G482" s="83" t="s">
        <v>257</v>
      </c>
    </row>
    <row r="483" spans="1:7" s="25" customFormat="1" x14ac:dyDescent="0.25">
      <c r="A483" s="83" t="s">
        <v>844</v>
      </c>
      <c r="B483" s="83" t="s">
        <v>788</v>
      </c>
      <c r="C483" s="83" t="s">
        <v>2669</v>
      </c>
      <c r="D483" s="83" t="s">
        <v>7</v>
      </c>
      <c r="E483" s="83" t="s">
        <v>289</v>
      </c>
      <c r="F483" s="83" t="s">
        <v>290</v>
      </c>
      <c r="G483" s="83" t="s">
        <v>257</v>
      </c>
    </row>
    <row r="484" spans="1:7" s="25" customFormat="1" x14ac:dyDescent="0.25">
      <c r="A484" s="83" t="s">
        <v>845</v>
      </c>
      <c r="B484" s="83" t="s">
        <v>790</v>
      </c>
      <c r="C484" s="83" t="s">
        <v>2670</v>
      </c>
      <c r="D484" s="83" t="s">
        <v>7</v>
      </c>
      <c r="E484" s="83" t="s">
        <v>289</v>
      </c>
      <c r="F484" s="83" t="s">
        <v>290</v>
      </c>
      <c r="G484" s="83" t="s">
        <v>257</v>
      </c>
    </row>
    <row r="485" spans="1:7" s="25" customFormat="1" x14ac:dyDescent="0.25">
      <c r="A485" s="83" t="s">
        <v>846</v>
      </c>
      <c r="B485" s="83" t="s">
        <v>792</v>
      </c>
      <c r="C485" s="83" t="s">
        <v>2671</v>
      </c>
      <c r="D485" s="83" t="s">
        <v>7</v>
      </c>
      <c r="E485" s="83" t="s">
        <v>289</v>
      </c>
      <c r="F485" s="83" t="s">
        <v>290</v>
      </c>
      <c r="G485" s="83" t="s">
        <v>257</v>
      </c>
    </row>
    <row r="486" spans="1:7" s="25" customFormat="1" x14ac:dyDescent="0.25">
      <c r="A486" s="83" t="s">
        <v>847</v>
      </c>
      <c r="B486" s="83" t="s">
        <v>794</v>
      </c>
      <c r="C486" s="83" t="s">
        <v>2672</v>
      </c>
      <c r="D486" s="83" t="s">
        <v>7</v>
      </c>
      <c r="E486" s="83" t="s">
        <v>289</v>
      </c>
      <c r="F486" s="83" t="s">
        <v>290</v>
      </c>
      <c r="G486" s="83" t="s">
        <v>257</v>
      </c>
    </row>
    <row r="487" spans="1:7" s="25" customFormat="1" x14ac:dyDescent="0.25">
      <c r="A487" s="83" t="s">
        <v>848</v>
      </c>
      <c r="B487" s="83" t="s">
        <v>796</v>
      </c>
      <c r="C487" s="83" t="s">
        <v>2673</v>
      </c>
      <c r="D487" s="83" t="s">
        <v>7</v>
      </c>
      <c r="E487" s="83" t="s">
        <v>289</v>
      </c>
      <c r="F487" s="83" t="s">
        <v>290</v>
      </c>
      <c r="G487" s="83" t="s">
        <v>257</v>
      </c>
    </row>
    <row r="488" spans="1:7" s="25" customFormat="1" x14ac:dyDescent="0.25">
      <c r="A488" s="83" t="s">
        <v>849</v>
      </c>
      <c r="B488" s="83" t="s">
        <v>798</v>
      </c>
      <c r="C488" s="83" t="s">
        <v>2674</v>
      </c>
      <c r="D488" s="83" t="s">
        <v>7</v>
      </c>
      <c r="E488" s="83" t="s">
        <v>289</v>
      </c>
      <c r="F488" s="83" t="s">
        <v>290</v>
      </c>
      <c r="G488" s="83" t="s">
        <v>257</v>
      </c>
    </row>
    <row r="489" spans="1:7" s="25" customFormat="1" x14ac:dyDescent="0.25">
      <c r="A489" s="83" t="s">
        <v>851</v>
      </c>
      <c r="B489" s="83" t="s">
        <v>800</v>
      </c>
      <c r="C489" s="83" t="s">
        <v>2675</v>
      </c>
      <c r="D489" s="83" t="s">
        <v>7</v>
      </c>
      <c r="E489" s="83" t="s">
        <v>289</v>
      </c>
      <c r="F489" s="83" t="s">
        <v>290</v>
      </c>
      <c r="G489" s="83" t="s">
        <v>257</v>
      </c>
    </row>
    <row r="490" spans="1:7" s="25" customFormat="1" x14ac:dyDescent="0.25">
      <c r="A490" s="83" t="s">
        <v>853</v>
      </c>
      <c r="B490" s="83" t="s">
        <v>802</v>
      </c>
      <c r="C490" s="83" t="s">
        <v>2676</v>
      </c>
      <c r="D490" s="83" t="s">
        <v>7</v>
      </c>
      <c r="E490" s="83" t="s">
        <v>289</v>
      </c>
      <c r="F490" s="83" t="s">
        <v>290</v>
      </c>
      <c r="G490" s="83" t="s">
        <v>257</v>
      </c>
    </row>
    <row r="491" spans="1:7" s="25" customFormat="1" x14ac:dyDescent="0.25">
      <c r="A491" s="83" t="s">
        <v>855</v>
      </c>
      <c r="B491" s="83" t="s">
        <v>804</v>
      </c>
      <c r="C491" s="83" t="s">
        <v>2677</v>
      </c>
      <c r="D491" s="83" t="s">
        <v>7</v>
      </c>
      <c r="E491" s="83" t="s">
        <v>289</v>
      </c>
      <c r="F491" s="83" t="s">
        <v>290</v>
      </c>
      <c r="G491" s="83" t="s">
        <v>257</v>
      </c>
    </row>
    <row r="492" spans="1:7" s="25" customFormat="1" x14ac:dyDescent="0.25">
      <c r="A492" s="83" t="s">
        <v>857</v>
      </c>
      <c r="B492" s="83" t="s">
        <v>782</v>
      </c>
      <c r="C492" s="83" t="s">
        <v>2678</v>
      </c>
      <c r="D492" s="83" t="s">
        <v>358</v>
      </c>
      <c r="E492" s="83" t="s">
        <v>289</v>
      </c>
      <c r="F492" s="83" t="s">
        <v>290</v>
      </c>
      <c r="G492" s="83" t="s">
        <v>257</v>
      </c>
    </row>
    <row r="493" spans="1:7" s="25" customFormat="1" x14ac:dyDescent="0.25">
      <c r="A493" s="83" t="s">
        <v>859</v>
      </c>
      <c r="B493" s="83" t="s">
        <v>784</v>
      </c>
      <c r="C493" s="83" t="s">
        <v>2679</v>
      </c>
      <c r="D493" s="83" t="s">
        <v>358</v>
      </c>
      <c r="E493" s="83" t="s">
        <v>289</v>
      </c>
      <c r="F493" s="83" t="s">
        <v>290</v>
      </c>
      <c r="G493" s="83" t="s">
        <v>257</v>
      </c>
    </row>
    <row r="494" spans="1:7" s="25" customFormat="1" x14ac:dyDescent="0.25">
      <c r="A494" s="83" t="s">
        <v>861</v>
      </c>
      <c r="B494" s="83" t="s">
        <v>786</v>
      </c>
      <c r="C494" s="83" t="s">
        <v>2680</v>
      </c>
      <c r="D494" s="83" t="s">
        <v>358</v>
      </c>
      <c r="E494" s="83" t="s">
        <v>289</v>
      </c>
      <c r="F494" s="83" t="s">
        <v>290</v>
      </c>
      <c r="G494" s="83" t="s">
        <v>257</v>
      </c>
    </row>
    <row r="495" spans="1:7" s="25" customFormat="1" x14ac:dyDescent="0.25">
      <c r="A495" s="83" t="s">
        <v>863</v>
      </c>
      <c r="B495" s="83" t="s">
        <v>788</v>
      </c>
      <c r="C495" s="83" t="s">
        <v>2681</v>
      </c>
      <c r="D495" s="83" t="s">
        <v>358</v>
      </c>
      <c r="E495" s="83" t="s">
        <v>289</v>
      </c>
      <c r="F495" s="83" t="s">
        <v>290</v>
      </c>
      <c r="G495" s="83" t="s">
        <v>257</v>
      </c>
    </row>
    <row r="496" spans="1:7" s="25" customFormat="1" x14ac:dyDescent="0.25">
      <c r="A496" s="83" t="s">
        <v>865</v>
      </c>
      <c r="B496" s="83" t="s">
        <v>790</v>
      </c>
      <c r="C496" s="83" t="s">
        <v>2682</v>
      </c>
      <c r="D496" s="83" t="s">
        <v>358</v>
      </c>
      <c r="E496" s="83" t="s">
        <v>289</v>
      </c>
      <c r="F496" s="83" t="s">
        <v>290</v>
      </c>
      <c r="G496" s="83" t="s">
        <v>257</v>
      </c>
    </row>
    <row r="497" spans="1:7" s="25" customFormat="1" x14ac:dyDescent="0.25">
      <c r="A497" s="83" t="s">
        <v>867</v>
      </c>
      <c r="B497" s="83" t="s">
        <v>792</v>
      </c>
      <c r="C497" s="83" t="s">
        <v>2683</v>
      </c>
      <c r="D497" s="83" t="s">
        <v>358</v>
      </c>
      <c r="E497" s="83" t="s">
        <v>289</v>
      </c>
      <c r="F497" s="83" t="s">
        <v>290</v>
      </c>
      <c r="G497" s="83" t="s">
        <v>257</v>
      </c>
    </row>
    <row r="498" spans="1:7" s="25" customFormat="1" x14ac:dyDescent="0.25">
      <c r="A498" s="83" t="s">
        <v>869</v>
      </c>
      <c r="B498" s="83" t="s">
        <v>794</v>
      </c>
      <c r="C498" s="83" t="s">
        <v>2684</v>
      </c>
      <c r="D498" s="83" t="s">
        <v>358</v>
      </c>
      <c r="E498" s="83" t="s">
        <v>289</v>
      </c>
      <c r="F498" s="83" t="s">
        <v>290</v>
      </c>
      <c r="G498" s="83" t="s">
        <v>257</v>
      </c>
    </row>
    <row r="499" spans="1:7" s="25" customFormat="1" x14ac:dyDescent="0.25">
      <c r="A499" s="83" t="s">
        <v>871</v>
      </c>
      <c r="B499" s="83" t="s">
        <v>796</v>
      </c>
      <c r="C499" s="83" t="s">
        <v>2685</v>
      </c>
      <c r="D499" s="83" t="s">
        <v>358</v>
      </c>
      <c r="E499" s="83" t="s">
        <v>289</v>
      </c>
      <c r="F499" s="83" t="s">
        <v>290</v>
      </c>
      <c r="G499" s="83" t="s">
        <v>257</v>
      </c>
    </row>
    <row r="500" spans="1:7" s="25" customFormat="1" x14ac:dyDescent="0.25">
      <c r="A500" s="83" t="s">
        <v>873</v>
      </c>
      <c r="B500" s="83" t="s">
        <v>798</v>
      </c>
      <c r="C500" s="83" t="s">
        <v>2686</v>
      </c>
      <c r="D500" s="83" t="s">
        <v>358</v>
      </c>
      <c r="E500" s="83" t="s">
        <v>289</v>
      </c>
      <c r="F500" s="83" t="s">
        <v>290</v>
      </c>
      <c r="G500" s="83" t="s">
        <v>257</v>
      </c>
    </row>
    <row r="501" spans="1:7" s="25" customFormat="1" x14ac:dyDescent="0.25">
      <c r="A501" s="83" t="s">
        <v>875</v>
      </c>
      <c r="B501" s="83" t="s">
        <v>800</v>
      </c>
      <c r="C501" s="83" t="s">
        <v>2687</v>
      </c>
      <c r="D501" s="83" t="s">
        <v>358</v>
      </c>
      <c r="E501" s="83" t="s">
        <v>289</v>
      </c>
      <c r="F501" s="83" t="s">
        <v>290</v>
      </c>
      <c r="G501" s="83" t="s">
        <v>257</v>
      </c>
    </row>
    <row r="502" spans="1:7" s="25" customFormat="1" x14ac:dyDescent="0.25">
      <c r="A502" s="83" t="s">
        <v>877</v>
      </c>
      <c r="B502" s="83" t="s">
        <v>802</v>
      </c>
      <c r="C502" s="83" t="s">
        <v>2688</v>
      </c>
      <c r="D502" s="83" t="s">
        <v>358</v>
      </c>
      <c r="E502" s="83" t="s">
        <v>289</v>
      </c>
      <c r="F502" s="83" t="s">
        <v>290</v>
      </c>
      <c r="G502" s="83" t="s">
        <v>257</v>
      </c>
    </row>
    <row r="503" spans="1:7" s="25" customFormat="1" x14ac:dyDescent="0.25">
      <c r="A503" s="83" t="s">
        <v>879</v>
      </c>
      <c r="B503" s="83" t="s">
        <v>804</v>
      </c>
      <c r="C503" s="83" t="s">
        <v>2689</v>
      </c>
      <c r="D503" s="83" t="s">
        <v>358</v>
      </c>
      <c r="E503" s="83" t="s">
        <v>289</v>
      </c>
      <c r="F503" s="83" t="s">
        <v>290</v>
      </c>
      <c r="G503" s="83" t="s">
        <v>257</v>
      </c>
    </row>
    <row r="504" spans="1:7" s="25" customFormat="1" x14ac:dyDescent="0.25">
      <c r="A504" s="83" t="s">
        <v>881</v>
      </c>
      <c r="B504" s="83" t="s">
        <v>782</v>
      </c>
      <c r="C504" s="83" t="s">
        <v>2690</v>
      </c>
      <c r="D504" s="83" t="s">
        <v>355</v>
      </c>
      <c r="E504" s="83" t="s">
        <v>289</v>
      </c>
      <c r="F504" s="83" t="s">
        <v>290</v>
      </c>
      <c r="G504" s="83" t="s">
        <v>257</v>
      </c>
    </row>
    <row r="505" spans="1:7" s="25" customFormat="1" x14ac:dyDescent="0.25">
      <c r="A505" s="83" t="s">
        <v>883</v>
      </c>
      <c r="B505" s="83" t="s">
        <v>784</v>
      </c>
      <c r="C505" s="83" t="s">
        <v>2691</v>
      </c>
      <c r="D505" s="83" t="s">
        <v>355</v>
      </c>
      <c r="E505" s="83" t="s">
        <v>289</v>
      </c>
      <c r="F505" s="83" t="s">
        <v>290</v>
      </c>
      <c r="G505" s="83" t="s">
        <v>257</v>
      </c>
    </row>
    <row r="506" spans="1:7" s="25" customFormat="1" x14ac:dyDescent="0.25">
      <c r="A506" s="83" t="s">
        <v>885</v>
      </c>
      <c r="B506" s="83" t="s">
        <v>786</v>
      </c>
      <c r="C506" s="83" t="s">
        <v>2692</v>
      </c>
      <c r="D506" s="83" t="s">
        <v>355</v>
      </c>
      <c r="E506" s="83" t="s">
        <v>289</v>
      </c>
      <c r="F506" s="83" t="s">
        <v>290</v>
      </c>
      <c r="G506" s="83" t="s">
        <v>257</v>
      </c>
    </row>
    <row r="507" spans="1:7" s="25" customFormat="1" x14ac:dyDescent="0.25">
      <c r="A507" s="83" t="s">
        <v>887</v>
      </c>
      <c r="B507" s="83" t="s">
        <v>788</v>
      </c>
      <c r="C507" s="83" t="s">
        <v>2693</v>
      </c>
      <c r="D507" s="83" t="s">
        <v>355</v>
      </c>
      <c r="E507" s="83" t="s">
        <v>289</v>
      </c>
      <c r="F507" s="83" t="s">
        <v>290</v>
      </c>
      <c r="G507" s="83" t="s">
        <v>257</v>
      </c>
    </row>
    <row r="508" spans="1:7" s="25" customFormat="1" x14ac:dyDescent="0.25">
      <c r="A508" s="83" t="s">
        <v>889</v>
      </c>
      <c r="B508" s="83" t="s">
        <v>790</v>
      </c>
      <c r="C508" s="83" t="s">
        <v>2694</v>
      </c>
      <c r="D508" s="83" t="s">
        <v>355</v>
      </c>
      <c r="E508" s="83" t="s">
        <v>289</v>
      </c>
      <c r="F508" s="83" t="s">
        <v>290</v>
      </c>
      <c r="G508" s="83" t="s">
        <v>257</v>
      </c>
    </row>
    <row r="509" spans="1:7" s="25" customFormat="1" x14ac:dyDescent="0.25">
      <c r="A509" s="83" t="s">
        <v>891</v>
      </c>
      <c r="B509" s="83" t="s">
        <v>792</v>
      </c>
      <c r="C509" s="83" t="s">
        <v>2695</v>
      </c>
      <c r="D509" s="83" t="s">
        <v>355</v>
      </c>
      <c r="E509" s="83" t="s">
        <v>289</v>
      </c>
      <c r="F509" s="83" t="s">
        <v>290</v>
      </c>
      <c r="G509" s="83" t="s">
        <v>257</v>
      </c>
    </row>
    <row r="510" spans="1:7" s="25" customFormat="1" x14ac:dyDescent="0.25">
      <c r="A510" s="83" t="s">
        <v>893</v>
      </c>
      <c r="B510" s="83" t="s">
        <v>794</v>
      </c>
      <c r="C510" s="83" t="s">
        <v>2696</v>
      </c>
      <c r="D510" s="83" t="s">
        <v>355</v>
      </c>
      <c r="E510" s="83" t="s">
        <v>289</v>
      </c>
      <c r="F510" s="83" t="s">
        <v>290</v>
      </c>
      <c r="G510" s="83" t="s">
        <v>257</v>
      </c>
    </row>
    <row r="511" spans="1:7" s="25" customFormat="1" x14ac:dyDescent="0.25">
      <c r="A511" s="83" t="s">
        <v>895</v>
      </c>
      <c r="B511" s="83" t="s">
        <v>796</v>
      </c>
      <c r="C511" s="83" t="s">
        <v>2697</v>
      </c>
      <c r="D511" s="83" t="s">
        <v>355</v>
      </c>
      <c r="E511" s="83" t="s">
        <v>289</v>
      </c>
      <c r="F511" s="83" t="s">
        <v>290</v>
      </c>
      <c r="G511" s="83" t="s">
        <v>257</v>
      </c>
    </row>
    <row r="512" spans="1:7" s="25" customFormat="1" x14ac:dyDescent="0.25">
      <c r="A512" s="83" t="s">
        <v>897</v>
      </c>
      <c r="B512" s="83" t="s">
        <v>798</v>
      </c>
      <c r="C512" s="83" t="s">
        <v>2698</v>
      </c>
      <c r="D512" s="83" t="s">
        <v>355</v>
      </c>
      <c r="E512" s="83" t="s">
        <v>289</v>
      </c>
      <c r="F512" s="83" t="s">
        <v>290</v>
      </c>
      <c r="G512" s="83" t="s">
        <v>257</v>
      </c>
    </row>
    <row r="513" spans="1:7" s="25" customFormat="1" x14ac:dyDescent="0.25">
      <c r="A513" s="83" t="s">
        <v>899</v>
      </c>
      <c r="B513" s="83" t="s">
        <v>800</v>
      </c>
      <c r="C513" s="83" t="s">
        <v>2699</v>
      </c>
      <c r="D513" s="83" t="s">
        <v>355</v>
      </c>
      <c r="E513" s="83" t="s">
        <v>289</v>
      </c>
      <c r="F513" s="83" t="s">
        <v>290</v>
      </c>
      <c r="G513" s="83" t="s">
        <v>257</v>
      </c>
    </row>
    <row r="514" spans="1:7" s="25" customFormat="1" x14ac:dyDescent="0.25">
      <c r="A514" s="83" t="s">
        <v>901</v>
      </c>
      <c r="B514" s="83" t="s">
        <v>802</v>
      </c>
      <c r="C514" s="83" t="s">
        <v>2700</v>
      </c>
      <c r="D514" s="83" t="s">
        <v>355</v>
      </c>
      <c r="E514" s="83" t="s">
        <v>289</v>
      </c>
      <c r="F514" s="83" t="s">
        <v>290</v>
      </c>
      <c r="G514" s="83" t="s">
        <v>257</v>
      </c>
    </row>
    <row r="515" spans="1:7" s="25" customFormat="1" x14ac:dyDescent="0.25">
      <c r="A515" s="83" t="s">
        <v>903</v>
      </c>
      <c r="B515" s="83" t="s">
        <v>804</v>
      </c>
      <c r="C515" s="83" t="s">
        <v>2701</v>
      </c>
      <c r="D515" s="83" t="s">
        <v>355</v>
      </c>
      <c r="E515" s="83" t="s">
        <v>289</v>
      </c>
      <c r="F515" s="83" t="s">
        <v>290</v>
      </c>
      <c r="G515" s="83" t="s">
        <v>257</v>
      </c>
    </row>
    <row r="516" spans="1:7" s="25" customFormat="1" x14ac:dyDescent="0.25">
      <c r="A516" s="83" t="s">
        <v>905</v>
      </c>
      <c r="B516" s="83" t="s">
        <v>782</v>
      </c>
      <c r="C516" s="83" t="s">
        <v>2702</v>
      </c>
      <c r="D516" s="83" t="s">
        <v>8</v>
      </c>
      <c r="E516" s="83" t="s">
        <v>289</v>
      </c>
      <c r="F516" s="83" t="s">
        <v>290</v>
      </c>
      <c r="G516" s="83" t="s">
        <v>257</v>
      </c>
    </row>
    <row r="517" spans="1:7" s="25" customFormat="1" x14ac:dyDescent="0.25">
      <c r="A517" s="83" t="s">
        <v>907</v>
      </c>
      <c r="B517" s="83" t="s">
        <v>784</v>
      </c>
      <c r="C517" s="83" t="s">
        <v>2703</v>
      </c>
      <c r="D517" s="83" t="s">
        <v>8</v>
      </c>
      <c r="E517" s="83" t="s">
        <v>289</v>
      </c>
      <c r="F517" s="83" t="s">
        <v>290</v>
      </c>
      <c r="G517" s="83" t="s">
        <v>257</v>
      </c>
    </row>
    <row r="518" spans="1:7" s="25" customFormat="1" x14ac:dyDescent="0.25">
      <c r="A518" s="83" t="s">
        <v>909</v>
      </c>
      <c r="B518" s="83" t="s">
        <v>786</v>
      </c>
      <c r="C518" s="83" t="s">
        <v>2704</v>
      </c>
      <c r="D518" s="83" t="s">
        <v>8</v>
      </c>
      <c r="E518" s="83" t="s">
        <v>289</v>
      </c>
      <c r="F518" s="83" t="s">
        <v>290</v>
      </c>
      <c r="G518" s="83" t="s">
        <v>257</v>
      </c>
    </row>
    <row r="519" spans="1:7" s="25" customFormat="1" x14ac:dyDescent="0.25">
      <c r="A519" s="83" t="s">
        <v>911</v>
      </c>
      <c r="B519" s="83" t="s">
        <v>788</v>
      </c>
      <c r="C519" s="83" t="s">
        <v>2705</v>
      </c>
      <c r="D519" s="83" t="s">
        <v>8</v>
      </c>
      <c r="E519" s="83" t="s">
        <v>289</v>
      </c>
      <c r="F519" s="83" t="s">
        <v>290</v>
      </c>
      <c r="G519" s="83" t="s">
        <v>257</v>
      </c>
    </row>
    <row r="520" spans="1:7" s="25" customFormat="1" x14ac:dyDescent="0.25">
      <c r="A520" s="83" t="s">
        <v>913</v>
      </c>
      <c r="B520" s="83" t="s">
        <v>790</v>
      </c>
      <c r="C520" s="83" t="s">
        <v>2706</v>
      </c>
      <c r="D520" s="83" t="s">
        <v>8</v>
      </c>
      <c r="E520" s="83" t="s">
        <v>289</v>
      </c>
      <c r="F520" s="83" t="s">
        <v>290</v>
      </c>
      <c r="G520" s="83" t="s">
        <v>257</v>
      </c>
    </row>
    <row r="521" spans="1:7" s="25" customFormat="1" x14ac:dyDescent="0.25">
      <c r="A521" s="83" t="s">
        <v>915</v>
      </c>
      <c r="B521" s="83" t="s">
        <v>792</v>
      </c>
      <c r="C521" s="83" t="s">
        <v>2707</v>
      </c>
      <c r="D521" s="83" t="s">
        <v>8</v>
      </c>
      <c r="E521" s="83" t="s">
        <v>289</v>
      </c>
      <c r="F521" s="83" t="s">
        <v>290</v>
      </c>
      <c r="G521" s="83" t="s">
        <v>257</v>
      </c>
    </row>
    <row r="522" spans="1:7" s="25" customFormat="1" x14ac:dyDescent="0.25">
      <c r="A522" s="83" t="s">
        <v>917</v>
      </c>
      <c r="B522" s="83" t="s">
        <v>794</v>
      </c>
      <c r="C522" s="83" t="s">
        <v>2708</v>
      </c>
      <c r="D522" s="83" t="s">
        <v>8</v>
      </c>
      <c r="E522" s="83" t="s">
        <v>289</v>
      </c>
      <c r="F522" s="83" t="s">
        <v>290</v>
      </c>
      <c r="G522" s="83" t="s">
        <v>257</v>
      </c>
    </row>
    <row r="523" spans="1:7" s="25" customFormat="1" x14ac:dyDescent="0.25">
      <c r="A523" s="83" t="s">
        <v>919</v>
      </c>
      <c r="B523" s="83" t="s">
        <v>796</v>
      </c>
      <c r="C523" s="83" t="s">
        <v>2709</v>
      </c>
      <c r="D523" s="83" t="s">
        <v>8</v>
      </c>
      <c r="E523" s="83" t="s">
        <v>289</v>
      </c>
      <c r="F523" s="83" t="s">
        <v>290</v>
      </c>
      <c r="G523" s="83" t="s">
        <v>257</v>
      </c>
    </row>
    <row r="524" spans="1:7" s="25" customFormat="1" x14ac:dyDescent="0.25">
      <c r="A524" s="83" t="s">
        <v>921</v>
      </c>
      <c r="B524" s="83" t="s">
        <v>798</v>
      </c>
      <c r="C524" s="83" t="s">
        <v>2710</v>
      </c>
      <c r="D524" s="83" t="s">
        <v>8</v>
      </c>
      <c r="E524" s="83" t="s">
        <v>289</v>
      </c>
      <c r="F524" s="83" t="s">
        <v>290</v>
      </c>
      <c r="G524" s="83" t="s">
        <v>257</v>
      </c>
    </row>
    <row r="525" spans="1:7" s="25" customFormat="1" x14ac:dyDescent="0.25">
      <c r="A525" s="83" t="s">
        <v>923</v>
      </c>
      <c r="B525" s="83" t="s">
        <v>800</v>
      </c>
      <c r="C525" s="83" t="s">
        <v>2711</v>
      </c>
      <c r="D525" s="83" t="s">
        <v>8</v>
      </c>
      <c r="E525" s="83" t="s">
        <v>289</v>
      </c>
      <c r="F525" s="83" t="s">
        <v>290</v>
      </c>
      <c r="G525" s="83" t="s">
        <v>257</v>
      </c>
    </row>
    <row r="526" spans="1:7" s="25" customFormat="1" x14ac:dyDescent="0.25">
      <c r="A526" s="83" t="s">
        <v>925</v>
      </c>
      <c r="B526" s="83" t="s">
        <v>802</v>
      </c>
      <c r="C526" s="83" t="s">
        <v>2712</v>
      </c>
      <c r="D526" s="83" t="s">
        <v>8</v>
      </c>
      <c r="E526" s="83" t="s">
        <v>289</v>
      </c>
      <c r="F526" s="83" t="s">
        <v>290</v>
      </c>
      <c r="G526" s="83" t="s">
        <v>257</v>
      </c>
    </row>
    <row r="527" spans="1:7" s="25" customFormat="1" x14ac:dyDescent="0.25">
      <c r="A527" s="83" t="s">
        <v>927</v>
      </c>
      <c r="B527" s="83" t="s">
        <v>804</v>
      </c>
      <c r="C527" s="83" t="s">
        <v>2713</v>
      </c>
      <c r="D527" s="83" t="s">
        <v>8</v>
      </c>
      <c r="E527" s="83" t="s">
        <v>289</v>
      </c>
      <c r="F527" s="83" t="s">
        <v>290</v>
      </c>
      <c r="G527" s="83" t="s">
        <v>257</v>
      </c>
    </row>
    <row r="528" spans="1:7" s="25" customFormat="1" x14ac:dyDescent="0.25">
      <c r="A528" s="83" t="s">
        <v>2073</v>
      </c>
      <c r="B528" s="83" t="s">
        <v>764</v>
      </c>
      <c r="C528" s="83" t="s">
        <v>2714</v>
      </c>
      <c r="D528" s="83" t="s">
        <v>297</v>
      </c>
      <c r="E528" s="83" t="s">
        <v>289</v>
      </c>
      <c r="F528" s="83" t="s">
        <v>290</v>
      </c>
      <c r="G528" s="83" t="s">
        <v>250</v>
      </c>
    </row>
    <row r="529" spans="1:7" s="25" customFormat="1" x14ac:dyDescent="0.25">
      <c r="A529" s="83" t="s">
        <v>2074</v>
      </c>
      <c r="B529" s="83" t="s">
        <v>766</v>
      </c>
      <c r="C529" s="83" t="s">
        <v>2715</v>
      </c>
      <c r="D529" s="83" t="s">
        <v>297</v>
      </c>
      <c r="E529" s="83" t="s">
        <v>289</v>
      </c>
      <c r="F529" s="83" t="s">
        <v>290</v>
      </c>
      <c r="G529" s="83" t="s">
        <v>250</v>
      </c>
    </row>
    <row r="530" spans="1:7" s="25" customFormat="1" x14ac:dyDescent="0.25">
      <c r="A530" s="83" t="s">
        <v>2118</v>
      </c>
      <c r="B530" s="83" t="s">
        <v>764</v>
      </c>
      <c r="C530" s="83" t="s">
        <v>2716</v>
      </c>
      <c r="D530" s="83" t="s">
        <v>297</v>
      </c>
      <c r="E530" s="83" t="s">
        <v>289</v>
      </c>
      <c r="F530" s="83" t="s">
        <v>290</v>
      </c>
      <c r="G530" s="83" t="s">
        <v>250</v>
      </c>
    </row>
    <row r="531" spans="1:7" s="25" customFormat="1" x14ac:dyDescent="0.25">
      <c r="A531" s="83" t="s">
        <v>2119</v>
      </c>
      <c r="B531" s="83" t="s">
        <v>766</v>
      </c>
      <c r="C531" s="83" t="s">
        <v>2717</v>
      </c>
      <c r="D531" s="83" t="s">
        <v>297</v>
      </c>
      <c r="E531" s="83" t="s">
        <v>289</v>
      </c>
      <c r="F531" s="83" t="s">
        <v>290</v>
      </c>
      <c r="G531" s="83" t="s">
        <v>250</v>
      </c>
    </row>
    <row r="532" spans="1:7" s="25" customFormat="1" x14ac:dyDescent="0.25">
      <c r="A532" s="83" t="s">
        <v>2006</v>
      </c>
      <c r="B532" s="83" t="s">
        <v>2007</v>
      </c>
      <c r="C532" s="83" t="s">
        <v>2718</v>
      </c>
      <c r="D532" s="83" t="s">
        <v>51</v>
      </c>
      <c r="E532" s="83" t="s">
        <v>410</v>
      </c>
      <c r="F532" s="83" t="s">
        <v>245</v>
      </c>
      <c r="G532" s="83" t="s">
        <v>387</v>
      </c>
    </row>
    <row r="533" spans="1:7" s="25" customFormat="1" x14ac:dyDescent="0.25">
      <c r="A533" s="83" t="s">
        <v>2120</v>
      </c>
      <c r="B533" s="83" t="s">
        <v>3621</v>
      </c>
      <c r="C533" s="83" t="s">
        <v>3613</v>
      </c>
      <c r="D533" s="83" t="s">
        <v>344</v>
      </c>
      <c r="E533" s="83" t="s">
        <v>3698</v>
      </c>
      <c r="F533" s="83" t="s">
        <v>245</v>
      </c>
      <c r="G533" s="83" t="s">
        <v>246</v>
      </c>
    </row>
    <row r="534" spans="1:7" s="25" customFormat="1" x14ac:dyDescent="0.25">
      <c r="A534" s="83" t="s">
        <v>929</v>
      </c>
      <c r="B534" s="83" t="s">
        <v>930</v>
      </c>
      <c r="C534" s="83" t="s">
        <v>2719</v>
      </c>
      <c r="D534" s="83" t="s">
        <v>51</v>
      </c>
      <c r="E534" s="83" t="s">
        <v>3698</v>
      </c>
      <c r="F534" s="83" t="s">
        <v>245</v>
      </c>
      <c r="G534" s="83" t="s">
        <v>246</v>
      </c>
    </row>
    <row r="535" spans="1:7" s="25" customFormat="1" x14ac:dyDescent="0.25">
      <c r="A535" s="83" t="s">
        <v>931</v>
      </c>
      <c r="B535" s="83" t="s">
        <v>932</v>
      </c>
      <c r="C535" s="83" t="s">
        <v>2720</v>
      </c>
      <c r="D535" s="83" t="s">
        <v>51</v>
      </c>
      <c r="E535" s="83" t="s">
        <v>3698</v>
      </c>
      <c r="F535" s="83" t="s">
        <v>245</v>
      </c>
      <c r="G535" s="83" t="s">
        <v>246</v>
      </c>
    </row>
    <row r="536" spans="1:7" s="25" customFormat="1" x14ac:dyDescent="0.25">
      <c r="A536" s="83" t="s">
        <v>933</v>
      </c>
      <c r="B536" s="83" t="s">
        <v>934</v>
      </c>
      <c r="C536" s="83" t="s">
        <v>2721</v>
      </c>
      <c r="D536" s="83" t="s">
        <v>297</v>
      </c>
      <c r="E536" s="83" t="s">
        <v>3698</v>
      </c>
      <c r="F536" s="83" t="s">
        <v>935</v>
      </c>
      <c r="G536" s="83" t="s">
        <v>257</v>
      </c>
    </row>
    <row r="537" spans="1:7" s="25" customFormat="1" x14ac:dyDescent="0.25">
      <c r="A537" s="83" t="s">
        <v>936</v>
      </c>
      <c r="B537" s="83" t="s">
        <v>937</v>
      </c>
      <c r="C537" s="83" t="s">
        <v>2722</v>
      </c>
      <c r="D537" s="83" t="s">
        <v>297</v>
      </c>
      <c r="E537" s="83" t="s">
        <v>3698</v>
      </c>
      <c r="F537" s="83" t="s">
        <v>935</v>
      </c>
      <c r="G537" s="83" t="s">
        <v>250</v>
      </c>
    </row>
    <row r="538" spans="1:7" s="25" customFormat="1" x14ac:dyDescent="0.25">
      <c r="A538" s="83" t="s">
        <v>938</v>
      </c>
      <c r="B538" s="83" t="s">
        <v>939</v>
      </c>
      <c r="C538" s="83" t="s">
        <v>2723</v>
      </c>
      <c r="D538" s="83" t="s">
        <v>297</v>
      </c>
      <c r="E538" s="83" t="s">
        <v>3698</v>
      </c>
      <c r="F538" s="83" t="s">
        <v>935</v>
      </c>
      <c r="G538" s="83" t="s">
        <v>250</v>
      </c>
    </row>
    <row r="539" spans="1:7" s="25" customFormat="1" x14ac:dyDescent="0.25">
      <c r="A539" s="83" t="s">
        <v>940</v>
      </c>
      <c r="B539" s="83" t="s">
        <v>941</v>
      </c>
      <c r="C539" s="83" t="s">
        <v>2724</v>
      </c>
      <c r="D539" s="83" t="s">
        <v>297</v>
      </c>
      <c r="E539" s="83" t="s">
        <v>3698</v>
      </c>
      <c r="F539" s="83" t="s">
        <v>935</v>
      </c>
      <c r="G539" s="83" t="s">
        <v>250</v>
      </c>
    </row>
    <row r="540" spans="1:7" s="25" customFormat="1" x14ac:dyDescent="0.25">
      <c r="A540" s="83" t="s">
        <v>942</v>
      </c>
      <c r="B540" s="83" t="s">
        <v>3622</v>
      </c>
      <c r="C540" s="83" t="s">
        <v>2725</v>
      </c>
      <c r="D540" s="83" t="s">
        <v>288</v>
      </c>
      <c r="E540" s="83" t="s">
        <v>289</v>
      </c>
      <c r="F540" s="83" t="s">
        <v>290</v>
      </c>
      <c r="G540" s="83" t="s">
        <v>250</v>
      </c>
    </row>
    <row r="541" spans="1:7" s="25" customFormat="1" x14ac:dyDescent="0.25">
      <c r="A541" s="83" t="s">
        <v>943</v>
      </c>
      <c r="B541" s="83" t="s">
        <v>944</v>
      </c>
      <c r="C541" s="83" t="s">
        <v>2726</v>
      </c>
      <c r="D541" s="83" t="s">
        <v>350</v>
      </c>
      <c r="E541" s="83" t="s">
        <v>3641</v>
      </c>
      <c r="F541" s="83" t="s">
        <v>290</v>
      </c>
      <c r="G541" s="83" t="s">
        <v>257</v>
      </c>
    </row>
    <row r="542" spans="1:7" s="25" customFormat="1" x14ac:dyDescent="0.25">
      <c r="A542" s="83" t="s">
        <v>945</v>
      </c>
      <c r="B542" s="83" t="s">
        <v>944</v>
      </c>
      <c r="C542" s="83" t="s">
        <v>2727</v>
      </c>
      <c r="D542" s="83" t="s">
        <v>352</v>
      </c>
      <c r="E542" s="83" t="s">
        <v>3641</v>
      </c>
      <c r="F542" s="83" t="s">
        <v>290</v>
      </c>
      <c r="G542" s="83" t="s">
        <v>257</v>
      </c>
    </row>
    <row r="543" spans="1:7" s="25" customFormat="1" x14ac:dyDescent="0.25">
      <c r="A543" s="83" t="s">
        <v>946</v>
      </c>
      <c r="B543" s="83" t="s">
        <v>947</v>
      </c>
      <c r="C543" s="83" t="s">
        <v>2728</v>
      </c>
      <c r="D543" s="83" t="s">
        <v>350</v>
      </c>
      <c r="E543" s="83" t="s">
        <v>3641</v>
      </c>
      <c r="F543" s="83" t="s">
        <v>290</v>
      </c>
      <c r="G543" s="83" t="s">
        <v>257</v>
      </c>
    </row>
    <row r="544" spans="1:7" s="25" customFormat="1" x14ac:dyDescent="0.25">
      <c r="A544" s="83" t="s">
        <v>948</v>
      </c>
      <c r="B544" s="83" t="s">
        <v>3622</v>
      </c>
      <c r="C544" s="83" t="s">
        <v>3874</v>
      </c>
      <c r="D544" s="83" t="s">
        <v>297</v>
      </c>
      <c r="E544" s="83" t="s">
        <v>289</v>
      </c>
      <c r="F544" s="83" t="s">
        <v>290</v>
      </c>
      <c r="G544" s="83" t="s">
        <v>250</v>
      </c>
    </row>
    <row r="545" spans="1:7" s="25" customFormat="1" x14ac:dyDescent="0.25">
      <c r="A545" s="83" t="s">
        <v>949</v>
      </c>
      <c r="B545" s="83" t="s">
        <v>3622</v>
      </c>
      <c r="C545" s="83" t="s">
        <v>2729</v>
      </c>
      <c r="D545" s="83" t="s">
        <v>389</v>
      </c>
      <c r="E545" s="83" t="s">
        <v>390</v>
      </c>
      <c r="F545" s="83" t="s">
        <v>245</v>
      </c>
      <c r="G545" s="83" t="s">
        <v>391</v>
      </c>
    </row>
    <row r="546" spans="1:7" s="25" customFormat="1" x14ac:dyDescent="0.25">
      <c r="A546" s="83" t="s">
        <v>950</v>
      </c>
      <c r="B546" s="83" t="s">
        <v>951</v>
      </c>
      <c r="C546" s="83" t="s">
        <v>2730</v>
      </c>
      <c r="D546" s="83" t="s">
        <v>52</v>
      </c>
      <c r="E546" s="83" t="s">
        <v>3698</v>
      </c>
      <c r="F546" s="83" t="s">
        <v>245</v>
      </c>
      <c r="G546" s="83" t="s">
        <v>246</v>
      </c>
    </row>
    <row r="547" spans="1:7" s="25" customFormat="1" x14ac:dyDescent="0.25">
      <c r="A547" s="83" t="s">
        <v>952</v>
      </c>
      <c r="B547" s="83" t="s">
        <v>3622</v>
      </c>
      <c r="C547" s="83" t="s">
        <v>2731</v>
      </c>
      <c r="D547" s="83" t="s">
        <v>52</v>
      </c>
      <c r="E547" s="83" t="s">
        <v>3698</v>
      </c>
      <c r="F547" s="83" t="s">
        <v>245</v>
      </c>
      <c r="G547" s="83" t="s">
        <v>246</v>
      </c>
    </row>
    <row r="548" spans="1:7" s="25" customFormat="1" x14ac:dyDescent="0.25">
      <c r="A548" s="83" t="s">
        <v>953</v>
      </c>
      <c r="B548" s="83" t="s">
        <v>951</v>
      </c>
      <c r="C548" s="83" t="s">
        <v>2732</v>
      </c>
      <c r="D548" s="83" t="s">
        <v>54</v>
      </c>
      <c r="E548" s="83" t="s">
        <v>3698</v>
      </c>
      <c r="F548" s="83" t="s">
        <v>245</v>
      </c>
      <c r="G548" s="83" t="s">
        <v>246</v>
      </c>
    </row>
    <row r="549" spans="1:7" s="25" customFormat="1" x14ac:dyDescent="0.25">
      <c r="A549" s="83" t="s">
        <v>954</v>
      </c>
      <c r="B549" s="83" t="s">
        <v>3622</v>
      </c>
      <c r="C549" s="83" t="s">
        <v>2733</v>
      </c>
      <c r="D549" s="83" t="s">
        <v>54</v>
      </c>
      <c r="E549" s="83" t="s">
        <v>3698</v>
      </c>
      <c r="F549" s="83" t="s">
        <v>245</v>
      </c>
      <c r="G549" s="83" t="s">
        <v>246</v>
      </c>
    </row>
    <row r="550" spans="1:7" s="25" customFormat="1" x14ac:dyDescent="0.25">
      <c r="A550" s="83" t="s">
        <v>955</v>
      </c>
      <c r="B550" s="83" t="s">
        <v>956</v>
      </c>
      <c r="C550" s="83" t="s">
        <v>2734</v>
      </c>
      <c r="D550" s="83" t="s">
        <v>297</v>
      </c>
      <c r="E550" s="83" t="s">
        <v>3698</v>
      </c>
      <c r="F550" s="83" t="s">
        <v>245</v>
      </c>
      <c r="G550" s="83" t="s">
        <v>391</v>
      </c>
    </row>
    <row r="551" spans="1:7" s="25" customFormat="1" x14ac:dyDescent="0.25">
      <c r="A551" s="83" t="s">
        <v>957</v>
      </c>
      <c r="B551" s="83" t="s">
        <v>951</v>
      </c>
      <c r="C551" s="83" t="s">
        <v>2735</v>
      </c>
      <c r="D551" s="83" t="s">
        <v>288</v>
      </c>
      <c r="E551" s="83" t="s">
        <v>289</v>
      </c>
      <c r="F551" s="83" t="s">
        <v>290</v>
      </c>
      <c r="G551" s="83" t="s">
        <v>250</v>
      </c>
    </row>
    <row r="552" spans="1:7" s="25" customFormat="1" x14ac:dyDescent="0.25">
      <c r="A552" s="83" t="s">
        <v>2121</v>
      </c>
      <c r="B552" s="83" t="s">
        <v>3566</v>
      </c>
      <c r="C552" s="83" t="s">
        <v>2736</v>
      </c>
      <c r="D552" s="83" t="s">
        <v>51</v>
      </c>
      <c r="E552" s="83" t="s">
        <v>3698</v>
      </c>
      <c r="F552" s="83" t="s">
        <v>245</v>
      </c>
      <c r="G552" s="83" t="s">
        <v>246</v>
      </c>
    </row>
    <row r="553" spans="1:7" s="25" customFormat="1" x14ac:dyDescent="0.25">
      <c r="A553" s="83" t="s">
        <v>2122</v>
      </c>
      <c r="B553" s="83" t="s">
        <v>3566</v>
      </c>
      <c r="C553" s="83" t="s">
        <v>2201</v>
      </c>
      <c r="D553" s="83" t="s">
        <v>51</v>
      </c>
      <c r="E553" s="83" t="s">
        <v>3698</v>
      </c>
      <c r="F553" s="83" t="s">
        <v>245</v>
      </c>
      <c r="G553" s="83" t="s">
        <v>246</v>
      </c>
    </row>
    <row r="554" spans="1:7" s="25" customFormat="1" x14ac:dyDescent="0.25">
      <c r="A554" s="83" t="s">
        <v>2048</v>
      </c>
      <c r="B554" s="83" t="s">
        <v>3566</v>
      </c>
      <c r="C554" s="83" t="s">
        <v>2737</v>
      </c>
      <c r="D554" s="83" t="s">
        <v>51</v>
      </c>
      <c r="E554" s="83" t="s">
        <v>3698</v>
      </c>
      <c r="F554" s="83" t="s">
        <v>245</v>
      </c>
      <c r="G554" s="83" t="s">
        <v>246</v>
      </c>
    </row>
    <row r="555" spans="1:7" s="25" customFormat="1" x14ac:dyDescent="0.25">
      <c r="A555" s="83" t="s">
        <v>2090</v>
      </c>
      <c r="B555" s="83" t="s">
        <v>3566</v>
      </c>
      <c r="C555" s="83" t="s">
        <v>2738</v>
      </c>
      <c r="D555" s="83" t="s">
        <v>51</v>
      </c>
      <c r="E555" s="83" t="s">
        <v>3698</v>
      </c>
      <c r="F555" s="83" t="s">
        <v>245</v>
      </c>
      <c r="G555" s="83" t="s">
        <v>246</v>
      </c>
    </row>
    <row r="556" spans="1:7" s="25" customFormat="1" x14ac:dyDescent="0.25">
      <c r="A556" s="83" t="s">
        <v>958</v>
      </c>
      <c r="B556" s="83" t="s">
        <v>956</v>
      </c>
      <c r="C556" s="83" t="s">
        <v>2739</v>
      </c>
      <c r="D556" s="83" t="s">
        <v>431</v>
      </c>
      <c r="E556" s="83" t="s">
        <v>3698</v>
      </c>
      <c r="F556" s="83" t="s">
        <v>245</v>
      </c>
      <c r="G556" s="83" t="s">
        <v>391</v>
      </c>
    </row>
    <row r="557" spans="1:7" s="25" customFormat="1" x14ac:dyDescent="0.25">
      <c r="A557" s="83" t="s">
        <v>959</v>
      </c>
      <c r="B557" s="83" t="s">
        <v>956</v>
      </c>
      <c r="C557" s="83" t="s">
        <v>2740</v>
      </c>
      <c r="D557" s="83" t="s">
        <v>433</v>
      </c>
      <c r="E557" s="83" t="s">
        <v>3698</v>
      </c>
      <c r="F557" s="83" t="s">
        <v>245</v>
      </c>
      <c r="G557" s="83" t="s">
        <v>391</v>
      </c>
    </row>
    <row r="558" spans="1:7" s="25" customFormat="1" x14ac:dyDescent="0.25">
      <c r="A558" s="83" t="s">
        <v>960</v>
      </c>
      <c r="B558" s="83" t="s">
        <v>3622</v>
      </c>
      <c r="C558" s="83" t="s">
        <v>2741</v>
      </c>
      <c r="D558" s="83" t="s">
        <v>431</v>
      </c>
      <c r="E558" s="83" t="s">
        <v>3698</v>
      </c>
      <c r="F558" s="83" t="s">
        <v>245</v>
      </c>
      <c r="G558" s="83" t="s">
        <v>246</v>
      </c>
    </row>
    <row r="559" spans="1:7" s="25" customFormat="1" x14ac:dyDescent="0.25">
      <c r="A559" s="83" t="s">
        <v>961</v>
      </c>
      <c r="B559" s="83" t="s">
        <v>951</v>
      </c>
      <c r="C559" s="83" t="s">
        <v>2742</v>
      </c>
      <c r="D559" s="83" t="s">
        <v>431</v>
      </c>
      <c r="E559" s="83" t="s">
        <v>3698</v>
      </c>
      <c r="F559" s="83" t="s">
        <v>245</v>
      </c>
      <c r="G559" s="83" t="s">
        <v>246</v>
      </c>
    </row>
    <row r="560" spans="1:7" s="25" customFormat="1" x14ac:dyDescent="0.25">
      <c r="A560" s="83" t="s">
        <v>962</v>
      </c>
      <c r="B560" s="83" t="s">
        <v>956</v>
      </c>
      <c r="C560" s="83" t="s">
        <v>2743</v>
      </c>
      <c r="D560" s="83" t="s">
        <v>593</v>
      </c>
      <c r="E560" s="83" t="s">
        <v>3698</v>
      </c>
      <c r="F560" s="83" t="s">
        <v>245</v>
      </c>
      <c r="G560" s="83" t="s">
        <v>391</v>
      </c>
    </row>
    <row r="561" spans="1:7" s="25" customFormat="1" x14ac:dyDescent="0.25">
      <c r="A561" s="83" t="s">
        <v>963</v>
      </c>
      <c r="B561" s="83" t="s">
        <v>956</v>
      </c>
      <c r="C561" s="83" t="s">
        <v>2744</v>
      </c>
      <c r="D561" s="83" t="s">
        <v>595</v>
      </c>
      <c r="E561" s="83" t="s">
        <v>3698</v>
      </c>
      <c r="F561" s="83" t="s">
        <v>245</v>
      </c>
      <c r="G561" s="83" t="s">
        <v>391</v>
      </c>
    </row>
    <row r="562" spans="1:7" s="25" customFormat="1" x14ac:dyDescent="0.25">
      <c r="A562" s="83" t="s">
        <v>3692</v>
      </c>
      <c r="B562" s="83" t="s">
        <v>944</v>
      </c>
      <c r="C562" s="83" t="s">
        <v>3693</v>
      </c>
      <c r="D562" s="83" t="s">
        <v>297</v>
      </c>
      <c r="E562" s="83" t="s">
        <v>289</v>
      </c>
      <c r="F562" s="83" t="s">
        <v>290</v>
      </c>
      <c r="G562" s="83" t="s">
        <v>257</v>
      </c>
    </row>
    <row r="563" spans="1:7" s="25" customFormat="1" x14ac:dyDescent="0.25">
      <c r="A563" s="83" t="s">
        <v>3694</v>
      </c>
      <c r="B563" s="83" t="s">
        <v>947</v>
      </c>
      <c r="C563" s="83" t="s">
        <v>3695</v>
      </c>
      <c r="D563" s="83" t="s">
        <v>297</v>
      </c>
      <c r="E563" s="83" t="s">
        <v>289</v>
      </c>
      <c r="F563" s="83" t="s">
        <v>290</v>
      </c>
      <c r="G563" s="83" t="s">
        <v>257</v>
      </c>
    </row>
    <row r="564" spans="1:7" s="25" customFormat="1" x14ac:dyDescent="0.25">
      <c r="A564" s="83" t="s">
        <v>964</v>
      </c>
      <c r="B564" s="83" t="s">
        <v>965</v>
      </c>
      <c r="C564" s="83" t="s">
        <v>2745</v>
      </c>
      <c r="D564" s="83" t="s">
        <v>249</v>
      </c>
      <c r="E564" s="83" t="s">
        <v>3698</v>
      </c>
      <c r="F564" s="83" t="s">
        <v>467</v>
      </c>
      <c r="G564" s="83" t="s">
        <v>387</v>
      </c>
    </row>
    <row r="565" spans="1:7" s="25" customFormat="1" x14ac:dyDescent="0.25">
      <c r="A565" s="83" t="s">
        <v>966</v>
      </c>
      <c r="B565" s="83" t="s">
        <v>967</v>
      </c>
      <c r="C565" s="83" t="s">
        <v>2746</v>
      </c>
      <c r="D565" s="83" t="s">
        <v>249</v>
      </c>
      <c r="E565" s="83" t="s">
        <v>3698</v>
      </c>
      <c r="F565" s="83" t="s">
        <v>290</v>
      </c>
      <c r="G565" s="83" t="s">
        <v>387</v>
      </c>
    </row>
    <row r="566" spans="1:7" s="25" customFormat="1" x14ac:dyDescent="0.25">
      <c r="A566" s="83" t="s">
        <v>968</v>
      </c>
      <c r="B566" s="83" t="s">
        <v>969</v>
      </c>
      <c r="C566" s="83" t="s">
        <v>2747</v>
      </c>
      <c r="D566" s="83" t="s">
        <v>453</v>
      </c>
      <c r="E566" s="83" t="s">
        <v>3698</v>
      </c>
      <c r="F566" s="83" t="s">
        <v>245</v>
      </c>
      <c r="G566" s="83" t="s">
        <v>320</v>
      </c>
    </row>
    <row r="567" spans="1:7" s="25" customFormat="1" x14ac:dyDescent="0.25">
      <c r="A567" s="83" t="s">
        <v>970</v>
      </c>
      <c r="B567" s="83" t="s">
        <v>969</v>
      </c>
      <c r="C567" s="83" t="s">
        <v>2748</v>
      </c>
      <c r="D567" s="83" t="s">
        <v>453</v>
      </c>
      <c r="E567" s="83" t="s">
        <v>3698</v>
      </c>
      <c r="F567" s="83" t="s">
        <v>245</v>
      </c>
      <c r="G567" s="83" t="s">
        <v>696</v>
      </c>
    </row>
    <row r="568" spans="1:7" s="25" customFormat="1" x14ac:dyDescent="0.25">
      <c r="A568" s="83" t="s">
        <v>971</v>
      </c>
      <c r="B568" s="83" t="s">
        <v>969</v>
      </c>
      <c r="C568" s="83" t="s">
        <v>2749</v>
      </c>
      <c r="D568" s="83" t="s">
        <v>51</v>
      </c>
      <c r="E568" s="83" t="s">
        <v>3698</v>
      </c>
      <c r="F568" s="83" t="s">
        <v>245</v>
      </c>
      <c r="G568" s="83" t="s">
        <v>246</v>
      </c>
    </row>
    <row r="569" spans="1:7" s="25" customFormat="1" x14ac:dyDescent="0.25">
      <c r="A569" s="83" t="s">
        <v>973</v>
      </c>
      <c r="B569" s="83" t="s">
        <v>974</v>
      </c>
      <c r="C569" s="83" t="s">
        <v>2750</v>
      </c>
      <c r="D569" s="83" t="s">
        <v>249</v>
      </c>
      <c r="E569" s="83" t="s">
        <v>3698</v>
      </c>
      <c r="F569" s="83" t="s">
        <v>245</v>
      </c>
      <c r="G569" s="83" t="s">
        <v>387</v>
      </c>
    </row>
    <row r="570" spans="1:7" s="25" customFormat="1" x14ac:dyDescent="0.25">
      <c r="A570" s="83" t="s">
        <v>975</v>
      </c>
      <c r="B570" s="83" t="s">
        <v>976</v>
      </c>
      <c r="C570" s="83" t="s">
        <v>2751</v>
      </c>
      <c r="D570" s="83" t="s">
        <v>249</v>
      </c>
      <c r="E570" s="83" t="s">
        <v>3698</v>
      </c>
      <c r="F570" s="83" t="s">
        <v>245</v>
      </c>
      <c r="G570" s="83" t="s">
        <v>387</v>
      </c>
    </row>
    <row r="571" spans="1:7" s="25" customFormat="1" x14ac:dyDescent="0.25">
      <c r="A571" s="83" t="s">
        <v>977</v>
      </c>
      <c r="B571" s="83" t="s">
        <v>976</v>
      </c>
      <c r="C571" s="83" t="s">
        <v>2752</v>
      </c>
      <c r="D571" s="83" t="s">
        <v>466</v>
      </c>
      <c r="E571" s="83" t="s">
        <v>410</v>
      </c>
      <c r="F571" s="83" t="s">
        <v>245</v>
      </c>
      <c r="G571" s="83" t="s">
        <v>250</v>
      </c>
    </row>
    <row r="572" spans="1:7" s="25" customFormat="1" x14ac:dyDescent="0.25">
      <c r="A572" s="83" t="s">
        <v>978</v>
      </c>
      <c r="B572" s="83" t="s">
        <v>979</v>
      </c>
      <c r="C572" s="83" t="s">
        <v>2753</v>
      </c>
      <c r="D572" s="83" t="s">
        <v>249</v>
      </c>
      <c r="E572" s="83" t="s">
        <v>3698</v>
      </c>
      <c r="F572" s="83" t="s">
        <v>245</v>
      </c>
      <c r="G572" s="83" t="s">
        <v>246</v>
      </c>
    </row>
    <row r="573" spans="1:7" s="25" customFormat="1" x14ac:dyDescent="0.25">
      <c r="A573" s="83" t="s">
        <v>980</v>
      </c>
      <c r="B573" s="83" t="s">
        <v>979</v>
      </c>
      <c r="C573" s="83" t="s">
        <v>2754</v>
      </c>
      <c r="D573" s="83" t="s">
        <v>51</v>
      </c>
      <c r="E573" s="83" t="s">
        <v>3698</v>
      </c>
      <c r="F573" s="83" t="s">
        <v>245</v>
      </c>
      <c r="G573" s="83" t="s">
        <v>320</v>
      </c>
    </row>
    <row r="574" spans="1:7" s="25" customFormat="1" x14ac:dyDescent="0.25">
      <c r="A574" s="83" t="s">
        <v>981</v>
      </c>
      <c r="B574" s="83" t="s">
        <v>979</v>
      </c>
      <c r="C574" s="83" t="s">
        <v>2755</v>
      </c>
      <c r="D574" s="83" t="s">
        <v>982</v>
      </c>
      <c r="E574" s="83" t="s">
        <v>3698</v>
      </c>
      <c r="F574" s="83" t="s">
        <v>245</v>
      </c>
      <c r="G574" s="83" t="s">
        <v>246</v>
      </c>
    </row>
    <row r="575" spans="1:7" s="25" customFormat="1" x14ac:dyDescent="0.25">
      <c r="A575" s="83" t="s">
        <v>983</v>
      </c>
      <c r="B575" s="83" t="s">
        <v>979</v>
      </c>
      <c r="C575" s="83" t="s">
        <v>2756</v>
      </c>
      <c r="D575" s="83" t="s">
        <v>249</v>
      </c>
      <c r="E575" s="83" t="s">
        <v>2097</v>
      </c>
      <c r="F575" s="83" t="s">
        <v>467</v>
      </c>
      <c r="G575" s="83" t="s">
        <v>391</v>
      </c>
    </row>
    <row r="576" spans="1:7" s="25" customFormat="1" x14ac:dyDescent="0.25">
      <c r="A576" s="83" t="s">
        <v>984</v>
      </c>
      <c r="B576" s="83" t="s">
        <v>979</v>
      </c>
      <c r="C576" s="83" t="s">
        <v>2757</v>
      </c>
      <c r="D576" s="83" t="s">
        <v>985</v>
      </c>
      <c r="E576" s="83" t="s">
        <v>3698</v>
      </c>
      <c r="F576" s="83" t="s">
        <v>290</v>
      </c>
      <c r="G576" s="83" t="s">
        <v>391</v>
      </c>
    </row>
    <row r="577" spans="1:7" s="25" customFormat="1" x14ac:dyDescent="0.25">
      <c r="A577" s="83" t="s">
        <v>986</v>
      </c>
      <c r="B577" s="83" t="s">
        <v>3583</v>
      </c>
      <c r="C577" s="83" t="s">
        <v>2758</v>
      </c>
      <c r="D577" s="83" t="s">
        <v>466</v>
      </c>
      <c r="E577" s="83" t="s">
        <v>3698</v>
      </c>
      <c r="F577" s="83" t="s">
        <v>290</v>
      </c>
      <c r="G577" s="83" t="s">
        <v>387</v>
      </c>
    </row>
    <row r="578" spans="1:7" s="25" customFormat="1" x14ac:dyDescent="0.25">
      <c r="A578" s="83" t="s">
        <v>987</v>
      </c>
      <c r="B578" s="83" t="s">
        <v>988</v>
      </c>
      <c r="C578" s="83" t="s">
        <v>2759</v>
      </c>
      <c r="D578" s="83" t="s">
        <v>51</v>
      </c>
      <c r="E578" s="83" t="s">
        <v>410</v>
      </c>
      <c r="F578" s="83" t="s">
        <v>467</v>
      </c>
      <c r="G578" s="83" t="s">
        <v>387</v>
      </c>
    </row>
    <row r="579" spans="1:7" s="25" customFormat="1" x14ac:dyDescent="0.25">
      <c r="A579" s="83" t="s">
        <v>989</v>
      </c>
      <c r="B579" s="83" t="s">
        <v>3602</v>
      </c>
      <c r="C579" s="83" t="s">
        <v>2760</v>
      </c>
      <c r="D579" s="83" t="s">
        <v>466</v>
      </c>
      <c r="E579" s="83" t="s">
        <v>2097</v>
      </c>
      <c r="F579" s="83" t="s">
        <v>245</v>
      </c>
      <c r="G579" s="83" t="s">
        <v>387</v>
      </c>
    </row>
    <row r="580" spans="1:7" s="25" customFormat="1" x14ac:dyDescent="0.25">
      <c r="A580" s="83" t="s">
        <v>990</v>
      </c>
      <c r="B580" s="83" t="s">
        <v>991</v>
      </c>
      <c r="C580" s="83" t="s">
        <v>2761</v>
      </c>
      <c r="D580" s="83" t="s">
        <v>51</v>
      </c>
      <c r="E580" s="83" t="s">
        <v>3698</v>
      </c>
      <c r="F580" s="83" t="s">
        <v>245</v>
      </c>
      <c r="G580" s="83" t="s">
        <v>320</v>
      </c>
    </row>
    <row r="581" spans="1:7" s="25" customFormat="1" x14ac:dyDescent="0.25">
      <c r="A581" s="83" t="s">
        <v>992</v>
      </c>
      <c r="B581" s="83" t="s">
        <v>991</v>
      </c>
      <c r="C581" s="83" t="s">
        <v>2762</v>
      </c>
      <c r="D581" s="83" t="s">
        <v>297</v>
      </c>
      <c r="E581" s="83" t="s">
        <v>289</v>
      </c>
      <c r="F581" s="83" t="s">
        <v>290</v>
      </c>
      <c r="G581" s="83" t="s">
        <v>347</v>
      </c>
    </row>
    <row r="582" spans="1:7" s="25" customFormat="1" x14ac:dyDescent="0.25">
      <c r="A582" s="83" t="s">
        <v>993</v>
      </c>
      <c r="B582" s="83" t="s">
        <v>991</v>
      </c>
      <c r="C582" s="83" t="s">
        <v>2763</v>
      </c>
      <c r="D582" s="83" t="s">
        <v>249</v>
      </c>
      <c r="E582" s="83" t="s">
        <v>2097</v>
      </c>
      <c r="F582" s="83" t="s">
        <v>245</v>
      </c>
      <c r="G582" s="83" t="s">
        <v>250</v>
      </c>
    </row>
    <row r="583" spans="1:7" s="25" customFormat="1" x14ac:dyDescent="0.25">
      <c r="A583" s="83" t="s">
        <v>994</v>
      </c>
      <c r="B583" s="83" t="s">
        <v>995</v>
      </c>
      <c r="C583" s="83" t="s">
        <v>2764</v>
      </c>
      <c r="D583" s="83" t="s">
        <v>256</v>
      </c>
      <c r="E583" s="83" t="s">
        <v>2097</v>
      </c>
      <c r="F583" s="83" t="s">
        <v>245</v>
      </c>
      <c r="G583" s="83" t="s">
        <v>250</v>
      </c>
    </row>
    <row r="584" spans="1:7" s="25" customFormat="1" x14ac:dyDescent="0.25">
      <c r="A584" s="83" t="s">
        <v>996</v>
      </c>
      <c r="B584" s="83" t="s">
        <v>995</v>
      </c>
      <c r="C584" s="83" t="s">
        <v>2765</v>
      </c>
      <c r="D584" s="83" t="s">
        <v>256</v>
      </c>
      <c r="E584" s="83" t="s">
        <v>2097</v>
      </c>
      <c r="F584" s="83" t="s">
        <v>245</v>
      </c>
      <c r="G584" s="83" t="s">
        <v>250</v>
      </c>
    </row>
    <row r="585" spans="1:7" s="25" customFormat="1" x14ac:dyDescent="0.25">
      <c r="A585" s="83" t="s">
        <v>997</v>
      </c>
      <c r="B585" s="83" t="s">
        <v>995</v>
      </c>
      <c r="C585" s="83" t="s">
        <v>2766</v>
      </c>
      <c r="D585" s="83" t="s">
        <v>256</v>
      </c>
      <c r="E585" s="83" t="s">
        <v>2097</v>
      </c>
      <c r="F585" s="83" t="s">
        <v>245</v>
      </c>
      <c r="G585" s="83" t="s">
        <v>250</v>
      </c>
    </row>
    <row r="586" spans="1:7" s="25" customFormat="1" x14ac:dyDescent="0.25">
      <c r="A586" s="83" t="s">
        <v>998</v>
      </c>
      <c r="B586" s="83" t="s">
        <v>995</v>
      </c>
      <c r="C586" s="83" t="s">
        <v>2767</v>
      </c>
      <c r="D586" s="83" t="s">
        <v>256</v>
      </c>
      <c r="E586" s="83" t="s">
        <v>2097</v>
      </c>
      <c r="F586" s="83" t="s">
        <v>245</v>
      </c>
      <c r="G586" s="83" t="s">
        <v>250</v>
      </c>
    </row>
    <row r="587" spans="1:7" s="25" customFormat="1" x14ac:dyDescent="0.25">
      <c r="A587" s="83" t="s">
        <v>999</v>
      </c>
      <c r="B587" s="83" t="s">
        <v>995</v>
      </c>
      <c r="C587" s="83" t="s">
        <v>2768</v>
      </c>
      <c r="D587" s="83" t="s">
        <v>256</v>
      </c>
      <c r="E587" s="83" t="s">
        <v>2097</v>
      </c>
      <c r="F587" s="83" t="s">
        <v>245</v>
      </c>
      <c r="G587" s="83" t="s">
        <v>250</v>
      </c>
    </row>
    <row r="588" spans="1:7" s="25" customFormat="1" x14ac:dyDescent="0.25">
      <c r="A588" s="83" t="s">
        <v>2123</v>
      </c>
      <c r="B588" s="83" t="s">
        <v>2124</v>
      </c>
      <c r="C588" s="83" t="s">
        <v>2769</v>
      </c>
      <c r="D588" s="83" t="s">
        <v>51</v>
      </c>
      <c r="E588" s="83" t="s">
        <v>410</v>
      </c>
      <c r="F588" s="83" t="s">
        <v>245</v>
      </c>
      <c r="G588" s="83" t="s">
        <v>387</v>
      </c>
    </row>
    <row r="589" spans="1:7" s="25" customFormat="1" x14ac:dyDescent="0.25">
      <c r="A589" s="83" t="s">
        <v>2014</v>
      </c>
      <c r="B589" s="83" t="s">
        <v>2015</v>
      </c>
      <c r="C589" s="83" t="s">
        <v>2770</v>
      </c>
      <c r="D589" s="83" t="s">
        <v>466</v>
      </c>
      <c r="E589" s="83" t="s">
        <v>2097</v>
      </c>
      <c r="F589" s="83" t="s">
        <v>290</v>
      </c>
      <c r="G589" s="83" t="s">
        <v>257</v>
      </c>
    </row>
    <row r="590" spans="1:7" s="25" customFormat="1" x14ac:dyDescent="0.25">
      <c r="A590" s="83" t="s">
        <v>2125</v>
      </c>
      <c r="B590" s="83" t="s">
        <v>1001</v>
      </c>
      <c r="C590" s="83" t="s">
        <v>2771</v>
      </c>
      <c r="D590" s="83" t="s">
        <v>466</v>
      </c>
      <c r="E590" s="83" t="s">
        <v>289</v>
      </c>
      <c r="F590" s="83" t="s">
        <v>290</v>
      </c>
      <c r="G590" s="83" t="s">
        <v>387</v>
      </c>
    </row>
    <row r="591" spans="1:7" s="25" customFormat="1" x14ac:dyDescent="0.25">
      <c r="A591" s="83" t="s">
        <v>1000</v>
      </c>
      <c r="B591" s="83" t="s">
        <v>1001</v>
      </c>
      <c r="C591" s="83" t="s">
        <v>2772</v>
      </c>
      <c r="D591" s="83" t="s">
        <v>54</v>
      </c>
      <c r="E591" s="83" t="s">
        <v>3698</v>
      </c>
      <c r="F591" s="83" t="s">
        <v>245</v>
      </c>
      <c r="G591" s="83" t="s">
        <v>320</v>
      </c>
    </row>
    <row r="592" spans="1:7" s="25" customFormat="1" x14ac:dyDescent="0.25">
      <c r="A592" s="83" t="s">
        <v>2126</v>
      </c>
      <c r="B592" s="83" t="s">
        <v>1001</v>
      </c>
      <c r="C592" s="83" t="s">
        <v>2773</v>
      </c>
      <c r="D592" s="83" t="s">
        <v>297</v>
      </c>
      <c r="E592" s="83" t="s">
        <v>3698</v>
      </c>
      <c r="F592" s="83" t="s">
        <v>290</v>
      </c>
      <c r="G592" s="83" t="s">
        <v>387</v>
      </c>
    </row>
    <row r="593" spans="1:7" s="25" customFormat="1" x14ac:dyDescent="0.25">
      <c r="A593" s="83" t="s">
        <v>1002</v>
      </c>
      <c r="B593" s="83" t="s">
        <v>3624</v>
      </c>
      <c r="C593" s="83" t="s">
        <v>2774</v>
      </c>
      <c r="D593" s="83" t="s">
        <v>249</v>
      </c>
      <c r="E593" s="83" t="s">
        <v>3698</v>
      </c>
      <c r="F593" s="83" t="s">
        <v>245</v>
      </c>
      <c r="G593" s="83" t="s">
        <v>391</v>
      </c>
    </row>
    <row r="594" spans="1:7" s="25" customFormat="1" x14ac:dyDescent="0.25">
      <c r="A594" s="83" t="s">
        <v>1003</v>
      </c>
      <c r="B594" s="83" t="s">
        <v>3630</v>
      </c>
      <c r="C594" s="83" t="s">
        <v>2775</v>
      </c>
      <c r="D594" s="83" t="s">
        <v>389</v>
      </c>
      <c r="E594" s="83" t="s">
        <v>390</v>
      </c>
      <c r="F594" s="83" t="s">
        <v>245</v>
      </c>
      <c r="G594" s="83" t="s">
        <v>391</v>
      </c>
    </row>
    <row r="595" spans="1:7" s="25" customFormat="1" x14ac:dyDescent="0.25">
      <c r="A595" s="83" t="s">
        <v>1004</v>
      </c>
      <c r="B595" s="83" t="s">
        <v>3630</v>
      </c>
      <c r="C595" s="83" t="s">
        <v>2776</v>
      </c>
      <c r="D595" s="83" t="s">
        <v>288</v>
      </c>
      <c r="E595" s="83" t="s">
        <v>3698</v>
      </c>
      <c r="F595" s="83" t="s">
        <v>245</v>
      </c>
      <c r="G595" s="83" t="s">
        <v>257</v>
      </c>
    </row>
    <row r="596" spans="1:7" s="25" customFormat="1" x14ac:dyDescent="0.25">
      <c r="A596" s="83" t="s">
        <v>1005</v>
      </c>
      <c r="B596" s="83" t="s">
        <v>3630</v>
      </c>
      <c r="C596" s="83" t="s">
        <v>2777</v>
      </c>
      <c r="D596" s="83" t="s">
        <v>297</v>
      </c>
      <c r="E596" s="83" t="s">
        <v>3698</v>
      </c>
      <c r="F596" s="83" t="s">
        <v>245</v>
      </c>
      <c r="G596" s="83" t="s">
        <v>250</v>
      </c>
    </row>
    <row r="597" spans="1:7" s="25" customFormat="1" x14ac:dyDescent="0.25">
      <c r="A597" s="83" t="s">
        <v>1006</v>
      </c>
      <c r="B597" s="83" t="s">
        <v>3624</v>
      </c>
      <c r="C597" s="83" t="s">
        <v>2778</v>
      </c>
      <c r="D597" s="83" t="s">
        <v>249</v>
      </c>
      <c r="E597" s="83" t="s">
        <v>3698</v>
      </c>
      <c r="F597" s="83" t="s">
        <v>245</v>
      </c>
      <c r="G597" s="83" t="s">
        <v>391</v>
      </c>
    </row>
    <row r="598" spans="1:7" s="25" customFormat="1" x14ac:dyDescent="0.25">
      <c r="A598" s="83" t="s">
        <v>1007</v>
      </c>
      <c r="B598" s="83" t="s">
        <v>3630</v>
      </c>
      <c r="C598" s="83" t="s">
        <v>2779</v>
      </c>
      <c r="D598" s="83" t="s">
        <v>985</v>
      </c>
      <c r="E598" s="83" t="s">
        <v>3698</v>
      </c>
      <c r="F598" s="83" t="s">
        <v>245</v>
      </c>
      <c r="G598" s="83" t="s">
        <v>391</v>
      </c>
    </row>
    <row r="599" spans="1:7" s="25" customFormat="1" x14ac:dyDescent="0.25">
      <c r="A599" s="83" t="s">
        <v>1008</v>
      </c>
      <c r="B599" s="83" t="s">
        <v>3624</v>
      </c>
      <c r="C599" s="83" t="s">
        <v>2780</v>
      </c>
      <c r="D599" s="83" t="s">
        <v>52</v>
      </c>
      <c r="E599" s="83" t="s">
        <v>3698</v>
      </c>
      <c r="F599" s="83" t="s">
        <v>245</v>
      </c>
      <c r="G599" s="83" t="s">
        <v>246</v>
      </c>
    </row>
    <row r="600" spans="1:7" s="25" customFormat="1" x14ac:dyDescent="0.25">
      <c r="A600" s="83" t="s">
        <v>1009</v>
      </c>
      <c r="B600" s="83" t="s">
        <v>3630</v>
      </c>
      <c r="C600" s="83" t="s">
        <v>2781</v>
      </c>
      <c r="D600" s="83" t="s">
        <v>431</v>
      </c>
      <c r="E600" s="83" t="s">
        <v>3698</v>
      </c>
      <c r="F600" s="83" t="s">
        <v>245</v>
      </c>
      <c r="G600" s="83" t="s">
        <v>391</v>
      </c>
    </row>
    <row r="601" spans="1:7" s="25" customFormat="1" x14ac:dyDescent="0.25">
      <c r="A601" s="83" t="s">
        <v>1010</v>
      </c>
      <c r="B601" s="83" t="s">
        <v>1011</v>
      </c>
      <c r="C601" s="83" t="s">
        <v>2782</v>
      </c>
      <c r="D601" s="83" t="s">
        <v>297</v>
      </c>
      <c r="E601" s="83" t="s">
        <v>3698</v>
      </c>
      <c r="F601" s="83" t="s">
        <v>245</v>
      </c>
      <c r="G601" s="83" t="s">
        <v>320</v>
      </c>
    </row>
    <row r="602" spans="1:7" s="25" customFormat="1" x14ac:dyDescent="0.25">
      <c r="A602" s="83" t="s">
        <v>1012</v>
      </c>
      <c r="B602" s="83" t="s">
        <v>1013</v>
      </c>
      <c r="C602" s="83" t="s">
        <v>2783</v>
      </c>
      <c r="D602" s="83" t="s">
        <v>256</v>
      </c>
      <c r="E602" s="83" t="s">
        <v>2097</v>
      </c>
      <c r="F602" s="83" t="s">
        <v>245</v>
      </c>
      <c r="G602" s="83" t="s">
        <v>387</v>
      </c>
    </row>
    <row r="603" spans="1:7" s="25" customFormat="1" x14ac:dyDescent="0.25">
      <c r="A603" s="83" t="s">
        <v>1014</v>
      </c>
      <c r="B603" s="83" t="s">
        <v>1011</v>
      </c>
      <c r="C603" s="83" t="s">
        <v>2784</v>
      </c>
      <c r="D603" s="83" t="s">
        <v>297</v>
      </c>
      <c r="E603" s="83" t="s">
        <v>3698</v>
      </c>
      <c r="F603" s="83" t="s">
        <v>245</v>
      </c>
      <c r="G603" s="83" t="s">
        <v>320</v>
      </c>
    </row>
    <row r="604" spans="1:7" s="25" customFormat="1" x14ac:dyDescent="0.25">
      <c r="A604" s="83" t="s">
        <v>1015</v>
      </c>
      <c r="B604" s="83" t="s">
        <v>1013</v>
      </c>
      <c r="C604" s="83" t="s">
        <v>2098</v>
      </c>
      <c r="D604" s="83" t="s">
        <v>256</v>
      </c>
      <c r="E604" s="83" t="s">
        <v>2097</v>
      </c>
      <c r="F604" s="83" t="s">
        <v>245</v>
      </c>
      <c r="G604" s="83" t="s">
        <v>387</v>
      </c>
    </row>
    <row r="605" spans="1:7" s="25" customFormat="1" x14ac:dyDescent="0.25">
      <c r="A605" s="83" t="s">
        <v>1016</v>
      </c>
      <c r="B605" s="83" t="s">
        <v>1013</v>
      </c>
      <c r="C605" s="83" t="s">
        <v>2785</v>
      </c>
      <c r="D605" s="83" t="s">
        <v>51</v>
      </c>
      <c r="E605" s="83" t="s">
        <v>3698</v>
      </c>
      <c r="F605" s="83" t="s">
        <v>245</v>
      </c>
      <c r="G605" s="83" t="s">
        <v>320</v>
      </c>
    </row>
    <row r="606" spans="1:7" s="25" customFormat="1" x14ac:dyDescent="0.25">
      <c r="A606" s="83" t="s">
        <v>1017</v>
      </c>
      <c r="B606" s="83" t="s">
        <v>1013</v>
      </c>
      <c r="C606" s="83" t="s">
        <v>2786</v>
      </c>
      <c r="D606" s="83" t="s">
        <v>54</v>
      </c>
      <c r="E606" s="83" t="s">
        <v>3698</v>
      </c>
      <c r="F606" s="83" t="s">
        <v>245</v>
      </c>
      <c r="G606" s="83" t="s">
        <v>387</v>
      </c>
    </row>
    <row r="607" spans="1:7" s="25" customFormat="1" x14ac:dyDescent="0.25">
      <c r="A607" s="83" t="s">
        <v>1019</v>
      </c>
      <c r="B607" s="83" t="s">
        <v>1018</v>
      </c>
      <c r="C607" s="83" t="s">
        <v>2787</v>
      </c>
      <c r="D607" s="83" t="s">
        <v>293</v>
      </c>
      <c r="E607" s="83" t="s">
        <v>1020</v>
      </c>
      <c r="F607" s="83" t="s">
        <v>245</v>
      </c>
      <c r="G607" s="83" t="s">
        <v>387</v>
      </c>
    </row>
    <row r="608" spans="1:7" s="25" customFormat="1" x14ac:dyDescent="0.25">
      <c r="A608" s="83" t="s">
        <v>2009</v>
      </c>
      <c r="B608" s="83" t="s">
        <v>1038</v>
      </c>
      <c r="C608" s="83" t="s">
        <v>2788</v>
      </c>
      <c r="D608" s="83" t="s">
        <v>293</v>
      </c>
      <c r="E608" s="83" t="s">
        <v>1020</v>
      </c>
      <c r="F608" s="83" t="s">
        <v>245</v>
      </c>
      <c r="G608" s="83" t="s">
        <v>387</v>
      </c>
    </row>
    <row r="609" spans="1:7" s="25" customFormat="1" x14ac:dyDescent="0.25">
      <c r="A609" s="83" t="s">
        <v>1021</v>
      </c>
      <c r="B609" s="83" t="s">
        <v>3603</v>
      </c>
      <c r="C609" s="83" t="s">
        <v>2789</v>
      </c>
      <c r="D609" s="83" t="s">
        <v>293</v>
      </c>
      <c r="E609" s="83" t="s">
        <v>1020</v>
      </c>
      <c r="F609" s="83" t="s">
        <v>245</v>
      </c>
      <c r="G609" s="83" t="s">
        <v>387</v>
      </c>
    </row>
    <row r="610" spans="1:7" s="25" customFormat="1" x14ac:dyDescent="0.25">
      <c r="A610" s="83" t="s">
        <v>1022</v>
      </c>
      <c r="B610" s="83" t="s">
        <v>1023</v>
      </c>
      <c r="C610" s="83" t="s">
        <v>2790</v>
      </c>
      <c r="D610" s="83" t="s">
        <v>293</v>
      </c>
      <c r="E610" s="83" t="s">
        <v>1020</v>
      </c>
      <c r="F610" s="83" t="s">
        <v>245</v>
      </c>
      <c r="G610" s="83" t="s">
        <v>387</v>
      </c>
    </row>
    <row r="611" spans="1:7" s="25" customFormat="1" x14ac:dyDescent="0.25">
      <c r="A611" s="83" t="s">
        <v>1024</v>
      </c>
      <c r="B611" s="83" t="s">
        <v>1025</v>
      </c>
      <c r="C611" s="83" t="s">
        <v>2791</v>
      </c>
      <c r="D611" s="83" t="s">
        <v>51</v>
      </c>
      <c r="E611" s="83" t="s">
        <v>3698</v>
      </c>
      <c r="F611" s="83" t="s">
        <v>245</v>
      </c>
      <c r="G611" s="83" t="s">
        <v>320</v>
      </c>
    </row>
    <row r="612" spans="1:7" s="25" customFormat="1" x14ac:dyDescent="0.25">
      <c r="A612" s="83" t="s">
        <v>1026</v>
      </c>
      <c r="B612" s="83" t="s">
        <v>1018</v>
      </c>
      <c r="C612" s="83" t="s">
        <v>2792</v>
      </c>
      <c r="D612" s="83" t="s">
        <v>687</v>
      </c>
      <c r="E612" s="83" t="s">
        <v>3698</v>
      </c>
      <c r="F612" s="83" t="s">
        <v>245</v>
      </c>
      <c r="G612" s="83" t="s">
        <v>320</v>
      </c>
    </row>
    <row r="613" spans="1:7" s="25" customFormat="1" x14ac:dyDescent="0.25">
      <c r="A613" s="83" t="s">
        <v>1027</v>
      </c>
      <c r="B613" s="83" t="s">
        <v>1028</v>
      </c>
      <c r="C613" s="83" t="s">
        <v>3560</v>
      </c>
      <c r="D613" s="83" t="s">
        <v>687</v>
      </c>
      <c r="E613" s="83" t="s">
        <v>3698</v>
      </c>
      <c r="F613" s="83" t="s">
        <v>245</v>
      </c>
      <c r="G613" s="83" t="s">
        <v>320</v>
      </c>
    </row>
    <row r="614" spans="1:7" s="25" customFormat="1" x14ac:dyDescent="0.25">
      <c r="A614" s="83" t="s">
        <v>1029</v>
      </c>
      <c r="B614" s="83" t="s">
        <v>3603</v>
      </c>
      <c r="C614" s="83" t="s">
        <v>2793</v>
      </c>
      <c r="D614" s="83" t="s">
        <v>687</v>
      </c>
      <c r="E614" s="83" t="s">
        <v>3698</v>
      </c>
      <c r="F614" s="83" t="s">
        <v>245</v>
      </c>
      <c r="G614" s="83" t="s">
        <v>320</v>
      </c>
    </row>
    <row r="615" spans="1:7" s="25" customFormat="1" x14ac:dyDescent="0.25">
      <c r="A615" s="83" t="s">
        <v>1030</v>
      </c>
      <c r="B615" s="83" t="s">
        <v>1023</v>
      </c>
      <c r="C615" s="83" t="s">
        <v>2794</v>
      </c>
      <c r="D615" s="83" t="s">
        <v>687</v>
      </c>
      <c r="E615" s="83" t="s">
        <v>3698</v>
      </c>
      <c r="F615" s="83" t="s">
        <v>245</v>
      </c>
      <c r="G615" s="83" t="s">
        <v>320</v>
      </c>
    </row>
    <row r="616" spans="1:7" s="25" customFormat="1" x14ac:dyDescent="0.25">
      <c r="A616" s="83" t="s">
        <v>1031</v>
      </c>
      <c r="B616" s="83" t="s">
        <v>1032</v>
      </c>
      <c r="C616" s="83" t="s">
        <v>2795</v>
      </c>
      <c r="D616" s="83" t="s">
        <v>687</v>
      </c>
      <c r="E616" s="83" t="s">
        <v>3698</v>
      </c>
      <c r="F616" s="83" t="s">
        <v>245</v>
      </c>
      <c r="G616" s="83" t="s">
        <v>320</v>
      </c>
    </row>
    <row r="617" spans="1:7" s="25" customFormat="1" x14ac:dyDescent="0.25">
      <c r="A617" s="83" t="s">
        <v>1033</v>
      </c>
      <c r="B617" s="83" t="s">
        <v>1034</v>
      </c>
      <c r="C617" s="83" t="s">
        <v>2796</v>
      </c>
      <c r="D617" s="83" t="s">
        <v>687</v>
      </c>
      <c r="E617" s="83" t="s">
        <v>3698</v>
      </c>
      <c r="F617" s="83" t="s">
        <v>245</v>
      </c>
      <c r="G617" s="83" t="s">
        <v>320</v>
      </c>
    </row>
    <row r="618" spans="1:7" s="25" customFormat="1" x14ac:dyDescent="0.25">
      <c r="A618" s="83" t="s">
        <v>1035</v>
      </c>
      <c r="B618" s="83" t="s">
        <v>1036</v>
      </c>
      <c r="C618" s="83" t="s">
        <v>3561</v>
      </c>
      <c r="D618" s="83" t="s">
        <v>297</v>
      </c>
      <c r="E618" s="83" t="s">
        <v>3698</v>
      </c>
      <c r="F618" s="83" t="s">
        <v>3707</v>
      </c>
      <c r="G618" s="83" t="s">
        <v>387</v>
      </c>
    </row>
    <row r="619" spans="1:7" s="25" customFormat="1" x14ac:dyDescent="0.25">
      <c r="A619" s="83" t="s">
        <v>1037</v>
      </c>
      <c r="B619" s="83" t="s">
        <v>1038</v>
      </c>
      <c r="C619" s="83" t="s">
        <v>2797</v>
      </c>
      <c r="D619" s="83" t="s">
        <v>1039</v>
      </c>
      <c r="E619" s="83" t="s">
        <v>410</v>
      </c>
      <c r="F619" s="83" t="s">
        <v>245</v>
      </c>
      <c r="G619" s="83" t="s">
        <v>387</v>
      </c>
    </row>
    <row r="620" spans="1:7" s="25" customFormat="1" x14ac:dyDescent="0.25">
      <c r="A620" s="83" t="s">
        <v>1040</v>
      </c>
      <c r="B620" s="83" t="s">
        <v>1041</v>
      </c>
      <c r="C620" s="83" t="s">
        <v>2798</v>
      </c>
      <c r="D620" s="83" t="s">
        <v>297</v>
      </c>
      <c r="E620" s="83" t="s">
        <v>3698</v>
      </c>
      <c r="F620" s="83" t="s">
        <v>3707</v>
      </c>
      <c r="G620" s="83" t="s">
        <v>320</v>
      </c>
    </row>
    <row r="621" spans="1:7" s="25" customFormat="1" x14ac:dyDescent="0.25">
      <c r="A621" s="83" t="s">
        <v>1042</v>
      </c>
      <c r="B621" s="83" t="s">
        <v>1043</v>
      </c>
      <c r="C621" s="83" t="s">
        <v>2799</v>
      </c>
      <c r="D621" s="83" t="s">
        <v>297</v>
      </c>
      <c r="E621" s="83" t="s">
        <v>3698</v>
      </c>
      <c r="F621" s="83" t="s">
        <v>3707</v>
      </c>
      <c r="G621" s="83" t="s">
        <v>320</v>
      </c>
    </row>
    <row r="622" spans="1:7" s="25" customFormat="1" x14ac:dyDescent="0.25">
      <c r="A622" s="83" t="s">
        <v>1044</v>
      </c>
      <c r="B622" s="83" t="s">
        <v>1045</v>
      </c>
      <c r="C622" s="83" t="s">
        <v>2800</v>
      </c>
      <c r="D622" s="83" t="s">
        <v>1046</v>
      </c>
      <c r="E622" s="83" t="s">
        <v>2097</v>
      </c>
      <c r="F622" s="83" t="s">
        <v>245</v>
      </c>
      <c r="G622" s="83" t="s">
        <v>387</v>
      </c>
    </row>
    <row r="623" spans="1:7" s="25" customFormat="1" x14ac:dyDescent="0.25">
      <c r="A623" s="83" t="s">
        <v>1047</v>
      </c>
      <c r="B623" s="83" t="s">
        <v>1045</v>
      </c>
      <c r="C623" s="83" t="s">
        <v>2801</v>
      </c>
      <c r="D623" s="83" t="s">
        <v>595</v>
      </c>
      <c r="E623" s="83" t="s">
        <v>2097</v>
      </c>
      <c r="F623" s="83" t="s">
        <v>245</v>
      </c>
      <c r="G623" s="83" t="s">
        <v>387</v>
      </c>
    </row>
    <row r="624" spans="1:7" s="25" customFormat="1" x14ac:dyDescent="0.25">
      <c r="A624" s="83" t="s">
        <v>1048</v>
      </c>
      <c r="B624" s="83" t="s">
        <v>1018</v>
      </c>
      <c r="C624" s="83" t="s">
        <v>2802</v>
      </c>
      <c r="D624" s="83" t="s">
        <v>1046</v>
      </c>
      <c r="E624" s="83" t="s">
        <v>2097</v>
      </c>
      <c r="F624" s="83" t="s">
        <v>245</v>
      </c>
      <c r="G624" s="83" t="s">
        <v>387</v>
      </c>
    </row>
    <row r="625" spans="1:7" s="25" customFormat="1" x14ac:dyDescent="0.25">
      <c r="A625" s="83" t="s">
        <v>1049</v>
      </c>
      <c r="B625" s="83" t="s">
        <v>1018</v>
      </c>
      <c r="C625" s="83" t="s">
        <v>2803</v>
      </c>
      <c r="D625" s="83" t="s">
        <v>595</v>
      </c>
      <c r="E625" s="83" t="s">
        <v>2097</v>
      </c>
      <c r="F625" s="83" t="s">
        <v>245</v>
      </c>
      <c r="G625" s="83" t="s">
        <v>387</v>
      </c>
    </row>
    <row r="626" spans="1:7" s="25" customFormat="1" x14ac:dyDescent="0.25">
      <c r="A626" s="83" t="s">
        <v>1050</v>
      </c>
      <c r="B626" s="83" t="s">
        <v>3603</v>
      </c>
      <c r="C626" s="83" t="s">
        <v>3711</v>
      </c>
      <c r="D626" s="83" t="s">
        <v>1046</v>
      </c>
      <c r="E626" s="83" t="s">
        <v>2097</v>
      </c>
      <c r="F626" s="83" t="s">
        <v>245</v>
      </c>
      <c r="G626" s="83" t="s">
        <v>387</v>
      </c>
    </row>
    <row r="627" spans="1:7" s="25" customFormat="1" x14ac:dyDescent="0.25">
      <c r="A627" s="83" t="s">
        <v>1051</v>
      </c>
      <c r="B627" s="83" t="s">
        <v>3603</v>
      </c>
      <c r="C627" s="83" t="s">
        <v>2804</v>
      </c>
      <c r="D627" s="83" t="s">
        <v>595</v>
      </c>
      <c r="E627" s="83" t="s">
        <v>2097</v>
      </c>
      <c r="F627" s="83" t="s">
        <v>245</v>
      </c>
      <c r="G627" s="83" t="s">
        <v>387</v>
      </c>
    </row>
    <row r="628" spans="1:7" s="25" customFormat="1" x14ac:dyDescent="0.25">
      <c r="A628" s="83" t="s">
        <v>1052</v>
      </c>
      <c r="B628" s="83" t="s">
        <v>1038</v>
      </c>
      <c r="C628" s="83" t="s">
        <v>2805</v>
      </c>
      <c r="D628" s="83" t="s">
        <v>1046</v>
      </c>
      <c r="E628" s="83" t="s">
        <v>2097</v>
      </c>
      <c r="F628" s="83" t="s">
        <v>245</v>
      </c>
      <c r="G628" s="83" t="s">
        <v>387</v>
      </c>
    </row>
    <row r="629" spans="1:7" s="25" customFormat="1" x14ac:dyDescent="0.25">
      <c r="A629" s="83" t="s">
        <v>1053</v>
      </c>
      <c r="B629" s="83" t="s">
        <v>1038</v>
      </c>
      <c r="C629" s="83" t="s">
        <v>2806</v>
      </c>
      <c r="D629" s="83" t="s">
        <v>595</v>
      </c>
      <c r="E629" s="83" t="s">
        <v>2097</v>
      </c>
      <c r="F629" s="83" t="s">
        <v>245</v>
      </c>
      <c r="G629" s="83" t="s">
        <v>387</v>
      </c>
    </row>
    <row r="630" spans="1:7" s="25" customFormat="1" x14ac:dyDescent="0.25">
      <c r="A630" s="83" t="s">
        <v>1054</v>
      </c>
      <c r="B630" s="83" t="s">
        <v>1055</v>
      </c>
      <c r="C630" s="83" t="s">
        <v>2807</v>
      </c>
      <c r="D630" s="83" t="s">
        <v>1046</v>
      </c>
      <c r="E630" s="83" t="s">
        <v>2097</v>
      </c>
      <c r="F630" s="83" t="s">
        <v>245</v>
      </c>
      <c r="G630" s="83" t="s">
        <v>387</v>
      </c>
    </row>
    <row r="631" spans="1:7" s="25" customFormat="1" x14ac:dyDescent="0.25">
      <c r="A631" s="83" t="s">
        <v>1056</v>
      </c>
      <c r="B631" s="83" t="s">
        <v>1055</v>
      </c>
      <c r="C631" s="83" t="s">
        <v>2808</v>
      </c>
      <c r="D631" s="83" t="s">
        <v>595</v>
      </c>
      <c r="E631" s="83" t="s">
        <v>2097</v>
      </c>
      <c r="F631" s="83" t="s">
        <v>245</v>
      </c>
      <c r="G631" s="83" t="s">
        <v>387</v>
      </c>
    </row>
    <row r="632" spans="1:7" s="25" customFormat="1" x14ac:dyDescent="0.25">
      <c r="A632" s="83" t="s">
        <v>1057</v>
      </c>
      <c r="B632" s="83" t="s">
        <v>1023</v>
      </c>
      <c r="C632" s="83" t="s">
        <v>2809</v>
      </c>
      <c r="D632" s="83" t="s">
        <v>1046</v>
      </c>
      <c r="E632" s="83" t="s">
        <v>2097</v>
      </c>
      <c r="F632" s="83" t="s">
        <v>245</v>
      </c>
      <c r="G632" s="83" t="s">
        <v>387</v>
      </c>
    </row>
    <row r="633" spans="1:7" s="25" customFormat="1" x14ac:dyDescent="0.25">
      <c r="A633" s="83" t="s">
        <v>1058</v>
      </c>
      <c r="B633" s="83" t="s">
        <v>1023</v>
      </c>
      <c r="C633" s="83" t="s">
        <v>2810</v>
      </c>
      <c r="D633" s="83" t="s">
        <v>595</v>
      </c>
      <c r="E633" s="83" t="s">
        <v>2097</v>
      </c>
      <c r="F633" s="83" t="s">
        <v>245</v>
      </c>
      <c r="G633" s="83" t="s">
        <v>387</v>
      </c>
    </row>
    <row r="634" spans="1:7" s="25" customFormat="1" x14ac:dyDescent="0.25">
      <c r="A634" s="83" t="s">
        <v>1059</v>
      </c>
      <c r="B634" s="83" t="s">
        <v>1060</v>
      </c>
      <c r="C634" s="83" t="s">
        <v>2811</v>
      </c>
      <c r="D634" s="83" t="s">
        <v>1046</v>
      </c>
      <c r="E634" s="83" t="s">
        <v>2097</v>
      </c>
      <c r="F634" s="83" t="s">
        <v>245</v>
      </c>
      <c r="G634" s="83" t="s">
        <v>387</v>
      </c>
    </row>
    <row r="635" spans="1:7" s="25" customFormat="1" x14ac:dyDescent="0.25">
      <c r="A635" s="83" t="s">
        <v>1061</v>
      </c>
      <c r="B635" s="83" t="s">
        <v>1060</v>
      </c>
      <c r="C635" s="83" t="s">
        <v>2812</v>
      </c>
      <c r="D635" s="83" t="s">
        <v>595</v>
      </c>
      <c r="E635" s="83" t="s">
        <v>2097</v>
      </c>
      <c r="F635" s="83" t="s">
        <v>245</v>
      </c>
      <c r="G635" s="83" t="s">
        <v>387</v>
      </c>
    </row>
    <row r="636" spans="1:7" s="25" customFormat="1" x14ac:dyDescent="0.25">
      <c r="A636" s="83" t="s">
        <v>1062</v>
      </c>
      <c r="B636" s="83" t="s">
        <v>1034</v>
      </c>
      <c r="C636" s="83" t="s">
        <v>2813</v>
      </c>
      <c r="D636" s="83" t="s">
        <v>1046</v>
      </c>
      <c r="E636" s="83" t="s">
        <v>2097</v>
      </c>
      <c r="F636" s="83" t="s">
        <v>245</v>
      </c>
      <c r="G636" s="83" t="s">
        <v>387</v>
      </c>
    </row>
    <row r="637" spans="1:7" s="25" customFormat="1" x14ac:dyDescent="0.25">
      <c r="A637" s="83" t="s">
        <v>1063</v>
      </c>
      <c r="B637" s="83" t="s">
        <v>1034</v>
      </c>
      <c r="C637" s="83" t="s">
        <v>2814</v>
      </c>
      <c r="D637" s="83" t="s">
        <v>595</v>
      </c>
      <c r="E637" s="83" t="s">
        <v>2097</v>
      </c>
      <c r="F637" s="83" t="s">
        <v>245</v>
      </c>
      <c r="G637" s="83" t="s">
        <v>387</v>
      </c>
    </row>
    <row r="638" spans="1:7" s="25" customFormat="1" x14ac:dyDescent="0.25">
      <c r="A638" s="83" t="s">
        <v>1064</v>
      </c>
      <c r="B638" s="83" t="s">
        <v>1018</v>
      </c>
      <c r="C638" s="83" t="s">
        <v>2815</v>
      </c>
      <c r="D638" s="83" t="s">
        <v>1046</v>
      </c>
      <c r="E638" s="83" t="s">
        <v>2097</v>
      </c>
      <c r="F638" s="83" t="s">
        <v>245</v>
      </c>
      <c r="G638" s="83" t="s">
        <v>413</v>
      </c>
    </row>
    <row r="639" spans="1:7" s="25" customFormat="1" x14ac:dyDescent="0.25">
      <c r="A639" s="83" t="s">
        <v>1065</v>
      </c>
      <c r="B639" s="83" t="s">
        <v>1018</v>
      </c>
      <c r="C639" s="83" t="s">
        <v>2816</v>
      </c>
      <c r="D639" s="83" t="s">
        <v>595</v>
      </c>
      <c r="E639" s="83" t="s">
        <v>2097</v>
      </c>
      <c r="F639" s="83" t="s">
        <v>245</v>
      </c>
      <c r="G639" s="83" t="s">
        <v>413</v>
      </c>
    </row>
    <row r="640" spans="1:7" s="25" customFormat="1" x14ac:dyDescent="0.25">
      <c r="A640" s="83" t="s">
        <v>1066</v>
      </c>
      <c r="B640" s="83" t="s">
        <v>3603</v>
      </c>
      <c r="C640" s="83" t="s">
        <v>2817</v>
      </c>
      <c r="D640" s="83" t="s">
        <v>1046</v>
      </c>
      <c r="E640" s="83" t="s">
        <v>2097</v>
      </c>
      <c r="F640" s="83" t="s">
        <v>245</v>
      </c>
      <c r="G640" s="83" t="s">
        <v>413</v>
      </c>
    </row>
    <row r="641" spans="1:7" s="25" customFormat="1" x14ac:dyDescent="0.25">
      <c r="A641" s="83" t="s">
        <v>1067</v>
      </c>
      <c r="B641" s="83" t="s">
        <v>3603</v>
      </c>
      <c r="C641" s="83" t="s">
        <v>2818</v>
      </c>
      <c r="D641" s="83" t="s">
        <v>595</v>
      </c>
      <c r="E641" s="83" t="s">
        <v>2097</v>
      </c>
      <c r="F641" s="83" t="s">
        <v>245</v>
      </c>
      <c r="G641" s="83" t="s">
        <v>413</v>
      </c>
    </row>
    <row r="642" spans="1:7" s="25" customFormat="1" x14ac:dyDescent="0.25">
      <c r="A642" s="83" t="s">
        <v>1068</v>
      </c>
      <c r="B642" s="83" t="s">
        <v>1038</v>
      </c>
      <c r="C642" s="83" t="s">
        <v>2819</v>
      </c>
      <c r="D642" s="83" t="s">
        <v>595</v>
      </c>
      <c r="E642" s="83" t="s">
        <v>2097</v>
      </c>
      <c r="F642" s="83" t="s">
        <v>245</v>
      </c>
      <c r="G642" s="83" t="s">
        <v>413</v>
      </c>
    </row>
    <row r="643" spans="1:7" s="25" customFormat="1" x14ac:dyDescent="0.25">
      <c r="A643" s="83" t="s">
        <v>1069</v>
      </c>
      <c r="B643" s="83" t="s">
        <v>1055</v>
      </c>
      <c r="C643" s="83" t="s">
        <v>2820</v>
      </c>
      <c r="D643" s="83" t="s">
        <v>1046</v>
      </c>
      <c r="E643" s="83" t="s">
        <v>2097</v>
      </c>
      <c r="F643" s="83" t="s">
        <v>245</v>
      </c>
      <c r="G643" s="83" t="s">
        <v>413</v>
      </c>
    </row>
    <row r="644" spans="1:7" s="25" customFormat="1" x14ac:dyDescent="0.25">
      <c r="A644" s="83" t="s">
        <v>1070</v>
      </c>
      <c r="B644" s="83" t="s">
        <v>1055</v>
      </c>
      <c r="C644" s="83" t="s">
        <v>2821</v>
      </c>
      <c r="D644" s="83" t="s">
        <v>595</v>
      </c>
      <c r="E644" s="83" t="s">
        <v>2097</v>
      </c>
      <c r="F644" s="83" t="s">
        <v>245</v>
      </c>
      <c r="G644" s="83" t="s">
        <v>413</v>
      </c>
    </row>
    <row r="645" spans="1:7" s="25" customFormat="1" x14ac:dyDescent="0.25">
      <c r="A645" s="83" t="s">
        <v>1071</v>
      </c>
      <c r="B645" s="83" t="s">
        <v>1023</v>
      </c>
      <c r="C645" s="83" t="s">
        <v>2822</v>
      </c>
      <c r="D645" s="83" t="s">
        <v>1046</v>
      </c>
      <c r="E645" s="83" t="s">
        <v>2097</v>
      </c>
      <c r="F645" s="83" t="s">
        <v>245</v>
      </c>
      <c r="G645" s="83" t="s">
        <v>413</v>
      </c>
    </row>
    <row r="646" spans="1:7" s="25" customFormat="1" x14ac:dyDescent="0.25">
      <c r="A646" s="83" t="s">
        <v>1072</v>
      </c>
      <c r="B646" s="83" t="s">
        <v>1023</v>
      </c>
      <c r="C646" s="83" t="s">
        <v>2823</v>
      </c>
      <c r="D646" s="83" t="s">
        <v>595</v>
      </c>
      <c r="E646" s="83" t="s">
        <v>2097</v>
      </c>
      <c r="F646" s="83" t="s">
        <v>245</v>
      </c>
      <c r="G646" s="83" t="s">
        <v>413</v>
      </c>
    </row>
    <row r="647" spans="1:7" s="25" customFormat="1" x14ac:dyDescent="0.25">
      <c r="A647" s="83" t="s">
        <v>1073</v>
      </c>
      <c r="B647" s="83" t="s">
        <v>1034</v>
      </c>
      <c r="C647" s="83" t="s">
        <v>2824</v>
      </c>
      <c r="D647" s="83" t="s">
        <v>1046</v>
      </c>
      <c r="E647" s="83" t="s">
        <v>2097</v>
      </c>
      <c r="F647" s="83" t="s">
        <v>245</v>
      </c>
      <c r="G647" s="83" t="s">
        <v>413</v>
      </c>
    </row>
    <row r="648" spans="1:7" s="25" customFormat="1" x14ac:dyDescent="0.25">
      <c r="A648" s="83" t="s">
        <v>1074</v>
      </c>
      <c r="B648" s="83" t="s">
        <v>1034</v>
      </c>
      <c r="C648" s="83" t="s">
        <v>2825</v>
      </c>
      <c r="D648" s="83" t="s">
        <v>1046</v>
      </c>
      <c r="E648" s="83" t="s">
        <v>2097</v>
      </c>
      <c r="F648" s="83" t="s">
        <v>245</v>
      </c>
      <c r="G648" s="83" t="s">
        <v>413</v>
      </c>
    </row>
    <row r="649" spans="1:7" s="25" customFormat="1" x14ac:dyDescent="0.25">
      <c r="A649" s="83" t="s">
        <v>1075</v>
      </c>
      <c r="B649" s="83" t="s">
        <v>1041</v>
      </c>
      <c r="C649" s="83" t="s">
        <v>2826</v>
      </c>
      <c r="D649" s="83" t="s">
        <v>466</v>
      </c>
      <c r="E649" s="83" t="s">
        <v>3698</v>
      </c>
      <c r="F649" s="83" t="s">
        <v>3707</v>
      </c>
      <c r="G649" s="83" t="s">
        <v>246</v>
      </c>
    </row>
    <row r="650" spans="1:7" s="25" customFormat="1" x14ac:dyDescent="0.25">
      <c r="A650" s="83" t="s">
        <v>1076</v>
      </c>
      <c r="B650" s="83" t="s">
        <v>1043</v>
      </c>
      <c r="C650" s="83" t="s">
        <v>2827</v>
      </c>
      <c r="D650" s="83" t="s">
        <v>466</v>
      </c>
      <c r="E650" s="83" t="s">
        <v>3698</v>
      </c>
      <c r="F650" s="83" t="s">
        <v>3707</v>
      </c>
      <c r="G650" s="83" t="s">
        <v>246</v>
      </c>
    </row>
    <row r="651" spans="1:7" s="25" customFormat="1" x14ac:dyDescent="0.25">
      <c r="A651" s="83" t="s">
        <v>1078</v>
      </c>
      <c r="B651" s="83" t="s">
        <v>1079</v>
      </c>
      <c r="C651" s="83" t="s">
        <v>2828</v>
      </c>
      <c r="D651" s="83" t="s">
        <v>466</v>
      </c>
      <c r="E651" s="83" t="s">
        <v>3698</v>
      </c>
      <c r="F651" s="83" t="s">
        <v>3707</v>
      </c>
      <c r="G651" s="83" t="s">
        <v>246</v>
      </c>
    </row>
    <row r="652" spans="1:7" s="25" customFormat="1" x14ac:dyDescent="0.25">
      <c r="A652" s="83" t="s">
        <v>1080</v>
      </c>
      <c r="B652" s="83" t="s">
        <v>1081</v>
      </c>
      <c r="C652" s="83" t="s">
        <v>2829</v>
      </c>
      <c r="D652" s="83" t="s">
        <v>466</v>
      </c>
      <c r="E652" s="83" t="s">
        <v>3698</v>
      </c>
      <c r="F652" s="83" t="s">
        <v>3707</v>
      </c>
      <c r="G652" s="83" t="s">
        <v>246</v>
      </c>
    </row>
    <row r="653" spans="1:7" s="25" customFormat="1" x14ac:dyDescent="0.25">
      <c r="A653" s="83" t="s">
        <v>1082</v>
      </c>
      <c r="B653" s="83" t="s">
        <v>1077</v>
      </c>
      <c r="C653" s="83" t="s">
        <v>2830</v>
      </c>
      <c r="D653" s="83" t="s">
        <v>466</v>
      </c>
      <c r="E653" s="83" t="s">
        <v>3698</v>
      </c>
      <c r="F653" s="83" t="s">
        <v>3707</v>
      </c>
      <c r="G653" s="83" t="s">
        <v>387</v>
      </c>
    </row>
    <row r="654" spans="1:7" s="25" customFormat="1" x14ac:dyDescent="0.25">
      <c r="A654" s="83" t="s">
        <v>1083</v>
      </c>
      <c r="B654" s="83" t="s">
        <v>1084</v>
      </c>
      <c r="C654" s="83" t="s">
        <v>3578</v>
      </c>
      <c r="D654" s="83" t="s">
        <v>666</v>
      </c>
      <c r="E654" s="83" t="s">
        <v>1085</v>
      </c>
      <c r="F654" s="83" t="s">
        <v>245</v>
      </c>
      <c r="G654" s="83" t="s">
        <v>1086</v>
      </c>
    </row>
    <row r="655" spans="1:7" s="25" customFormat="1" x14ac:dyDescent="0.25">
      <c r="A655" s="83" t="s">
        <v>1087</v>
      </c>
      <c r="B655" s="83" t="s">
        <v>1088</v>
      </c>
      <c r="C655" s="83" t="s">
        <v>3579</v>
      </c>
      <c r="D655" s="83" t="s">
        <v>666</v>
      </c>
      <c r="E655" s="83" t="s">
        <v>1085</v>
      </c>
      <c r="F655" s="83" t="s">
        <v>245</v>
      </c>
      <c r="G655" s="83" t="s">
        <v>1086</v>
      </c>
    </row>
    <row r="656" spans="1:7" s="25" customFormat="1" x14ac:dyDescent="0.25">
      <c r="A656" s="83" t="s">
        <v>1089</v>
      </c>
      <c r="B656" s="83" t="s">
        <v>1023</v>
      </c>
      <c r="C656" s="83" t="s">
        <v>3580</v>
      </c>
      <c r="D656" s="83" t="s">
        <v>666</v>
      </c>
      <c r="E656" s="83" t="s">
        <v>1085</v>
      </c>
      <c r="F656" s="83" t="s">
        <v>245</v>
      </c>
      <c r="G656" s="83" t="s">
        <v>1086</v>
      </c>
    </row>
    <row r="657" spans="1:7" s="25" customFormat="1" x14ac:dyDescent="0.25">
      <c r="A657" s="83" t="s">
        <v>1090</v>
      </c>
      <c r="B657" s="83" t="s">
        <v>1081</v>
      </c>
      <c r="C657" s="83" t="s">
        <v>2831</v>
      </c>
      <c r="D657" s="83" t="s">
        <v>466</v>
      </c>
      <c r="E657" s="83" t="s">
        <v>3698</v>
      </c>
      <c r="F657" s="83" t="s">
        <v>3707</v>
      </c>
      <c r="G657" s="83" t="s">
        <v>320</v>
      </c>
    </row>
    <row r="658" spans="1:7" s="25" customFormat="1" x14ac:dyDescent="0.25">
      <c r="A658" s="83" t="s">
        <v>1092</v>
      </c>
      <c r="B658" s="83" t="s">
        <v>1023</v>
      </c>
      <c r="C658" s="83" t="s">
        <v>2832</v>
      </c>
      <c r="D658" s="83" t="s">
        <v>595</v>
      </c>
      <c r="E658" s="83" t="s">
        <v>2097</v>
      </c>
      <c r="F658" s="83" t="s">
        <v>245</v>
      </c>
      <c r="G658" s="83" t="s">
        <v>320</v>
      </c>
    </row>
    <row r="659" spans="1:7" s="25" customFormat="1" x14ac:dyDescent="0.25">
      <c r="A659" s="83" t="s">
        <v>1093</v>
      </c>
      <c r="B659" s="83" t="s">
        <v>1034</v>
      </c>
      <c r="C659" s="83" t="s">
        <v>2833</v>
      </c>
      <c r="D659" s="83" t="s">
        <v>595</v>
      </c>
      <c r="E659" s="83" t="s">
        <v>2097</v>
      </c>
      <c r="F659" s="83" t="s">
        <v>245</v>
      </c>
      <c r="G659" s="83" t="s">
        <v>320</v>
      </c>
    </row>
    <row r="660" spans="1:7" s="25" customFormat="1" x14ac:dyDescent="0.25">
      <c r="A660" s="83" t="s">
        <v>159</v>
      </c>
      <c r="B660" s="83" t="s">
        <v>1094</v>
      </c>
      <c r="C660" s="83" t="s">
        <v>2834</v>
      </c>
      <c r="D660" s="83" t="s">
        <v>260</v>
      </c>
      <c r="E660" s="83" t="s">
        <v>261</v>
      </c>
      <c r="F660" s="83" t="s">
        <v>245</v>
      </c>
      <c r="G660" s="83" t="s">
        <v>257</v>
      </c>
    </row>
    <row r="661" spans="1:7" s="25" customFormat="1" x14ac:dyDescent="0.25">
      <c r="A661" s="83" t="s">
        <v>1095</v>
      </c>
      <c r="B661" s="83" t="s">
        <v>1096</v>
      </c>
      <c r="C661" s="83" t="s">
        <v>2835</v>
      </c>
      <c r="D661" s="83" t="s">
        <v>260</v>
      </c>
      <c r="E661" s="83" t="s">
        <v>261</v>
      </c>
      <c r="F661" s="83" t="s">
        <v>245</v>
      </c>
      <c r="G661" s="83" t="s">
        <v>257</v>
      </c>
    </row>
    <row r="662" spans="1:7" s="25" customFormat="1" x14ac:dyDescent="0.25">
      <c r="A662" s="83" t="s">
        <v>1097</v>
      </c>
      <c r="B662" s="83" t="s">
        <v>1098</v>
      </c>
      <c r="C662" s="83" t="s">
        <v>2836</v>
      </c>
      <c r="D662" s="83" t="s">
        <v>260</v>
      </c>
      <c r="E662" s="83" t="s">
        <v>261</v>
      </c>
      <c r="F662" s="83" t="s">
        <v>245</v>
      </c>
      <c r="G662" s="83" t="s">
        <v>257</v>
      </c>
    </row>
    <row r="663" spans="1:7" s="25" customFormat="1" x14ac:dyDescent="0.25">
      <c r="A663" s="83" t="s">
        <v>1099</v>
      </c>
      <c r="B663" s="83" t="s">
        <v>1100</v>
      </c>
      <c r="C663" s="83" t="s">
        <v>2837</v>
      </c>
      <c r="D663" s="83" t="s">
        <v>260</v>
      </c>
      <c r="E663" s="83" t="s">
        <v>261</v>
      </c>
      <c r="F663" s="83" t="s">
        <v>245</v>
      </c>
      <c r="G663" s="83" t="s">
        <v>257</v>
      </c>
    </row>
    <row r="664" spans="1:7" s="25" customFormat="1" x14ac:dyDescent="0.25">
      <c r="A664" s="83" t="s">
        <v>1101</v>
      </c>
      <c r="B664" s="83" t="s">
        <v>1102</v>
      </c>
      <c r="C664" s="83" t="s">
        <v>2838</v>
      </c>
      <c r="D664" s="83" t="s">
        <v>260</v>
      </c>
      <c r="E664" s="83" t="s">
        <v>261</v>
      </c>
      <c r="F664" s="83" t="s">
        <v>245</v>
      </c>
      <c r="G664" s="83" t="s">
        <v>257</v>
      </c>
    </row>
    <row r="665" spans="1:7" s="25" customFormat="1" x14ac:dyDescent="0.25">
      <c r="A665" s="83" t="s">
        <v>1103</v>
      </c>
      <c r="B665" s="83" t="s">
        <v>1104</v>
      </c>
      <c r="C665" s="83" t="s">
        <v>2839</v>
      </c>
      <c r="D665" s="83" t="s">
        <v>260</v>
      </c>
      <c r="E665" s="83" t="s">
        <v>261</v>
      </c>
      <c r="F665" s="83" t="s">
        <v>245</v>
      </c>
      <c r="G665" s="83" t="s">
        <v>257</v>
      </c>
    </row>
    <row r="666" spans="1:7" s="25" customFormat="1" x14ac:dyDescent="0.25">
      <c r="A666" s="83" t="s">
        <v>1105</v>
      </c>
      <c r="B666" s="83" t="s">
        <v>1106</v>
      </c>
      <c r="C666" s="83" t="s">
        <v>2840</v>
      </c>
      <c r="D666" s="83" t="s">
        <v>260</v>
      </c>
      <c r="E666" s="83" t="s">
        <v>261</v>
      </c>
      <c r="F666" s="83" t="s">
        <v>245</v>
      </c>
      <c r="G666" s="83" t="s">
        <v>257</v>
      </c>
    </row>
    <row r="667" spans="1:7" s="25" customFormat="1" x14ac:dyDescent="0.25">
      <c r="A667" s="83" t="s">
        <v>1107</v>
      </c>
      <c r="B667" s="83" t="s">
        <v>1108</v>
      </c>
      <c r="C667" s="83" t="s">
        <v>2841</v>
      </c>
      <c r="D667" s="83" t="s">
        <v>260</v>
      </c>
      <c r="E667" s="83" t="s">
        <v>261</v>
      </c>
      <c r="F667" s="83" t="s">
        <v>245</v>
      </c>
      <c r="G667" s="83" t="s">
        <v>257</v>
      </c>
    </row>
    <row r="668" spans="1:7" s="25" customFormat="1" x14ac:dyDescent="0.25">
      <c r="A668" s="83" t="s">
        <v>163</v>
      </c>
      <c r="B668" s="83" t="s">
        <v>1109</v>
      </c>
      <c r="C668" s="83" t="s">
        <v>2842</v>
      </c>
      <c r="D668" s="83" t="s">
        <v>260</v>
      </c>
      <c r="E668" s="83" t="s">
        <v>261</v>
      </c>
      <c r="F668" s="83" t="s">
        <v>245</v>
      </c>
      <c r="G668" s="83" t="s">
        <v>257</v>
      </c>
    </row>
    <row r="669" spans="1:7" s="25" customFormat="1" x14ac:dyDescent="0.25">
      <c r="A669" s="83" t="s">
        <v>1110</v>
      </c>
      <c r="B669" s="83" t="s">
        <v>1111</v>
      </c>
      <c r="C669" s="83" t="s">
        <v>2843</v>
      </c>
      <c r="D669" s="83" t="s">
        <v>466</v>
      </c>
      <c r="E669" s="83" t="s">
        <v>3698</v>
      </c>
      <c r="F669" s="83" t="s">
        <v>3707</v>
      </c>
      <c r="G669" s="83" t="s">
        <v>320</v>
      </c>
    </row>
    <row r="670" spans="1:7" s="25" customFormat="1" x14ac:dyDescent="0.25">
      <c r="A670" s="83" t="s">
        <v>1112</v>
      </c>
      <c r="B670" s="83" t="s">
        <v>1038</v>
      </c>
      <c r="C670" s="83" t="s">
        <v>2844</v>
      </c>
      <c r="D670" s="83" t="s">
        <v>1046</v>
      </c>
      <c r="E670" s="83" t="s">
        <v>2097</v>
      </c>
      <c r="F670" s="83" t="s">
        <v>245</v>
      </c>
      <c r="G670" s="83" t="s">
        <v>413</v>
      </c>
    </row>
    <row r="671" spans="1:7" s="25" customFormat="1" x14ac:dyDescent="0.25">
      <c r="A671" s="83" t="s">
        <v>1113</v>
      </c>
      <c r="B671" s="83" t="s">
        <v>1023</v>
      </c>
      <c r="C671" s="83" t="s">
        <v>2845</v>
      </c>
      <c r="D671" s="83" t="s">
        <v>1114</v>
      </c>
      <c r="E671" s="83" t="s">
        <v>1115</v>
      </c>
      <c r="F671" s="83" t="s">
        <v>245</v>
      </c>
      <c r="G671" s="83" t="s">
        <v>387</v>
      </c>
    </row>
    <row r="672" spans="1:7" s="25" customFormat="1" x14ac:dyDescent="0.25">
      <c r="A672" s="83" t="s">
        <v>193</v>
      </c>
      <c r="B672" s="83" t="s">
        <v>1116</v>
      </c>
      <c r="C672" s="83" t="s">
        <v>2846</v>
      </c>
      <c r="D672" s="83" t="s">
        <v>48</v>
      </c>
      <c r="E672" s="83" t="s">
        <v>1117</v>
      </c>
      <c r="F672" s="83" t="s">
        <v>245</v>
      </c>
      <c r="G672" s="83" t="s">
        <v>257</v>
      </c>
    </row>
    <row r="673" spans="1:7" s="25" customFormat="1" x14ac:dyDescent="0.25">
      <c r="A673" s="83" t="s">
        <v>190</v>
      </c>
      <c r="B673" s="83" t="s">
        <v>1118</v>
      </c>
      <c r="C673" s="83" t="s">
        <v>2847</v>
      </c>
      <c r="D673" s="83" t="s">
        <v>48</v>
      </c>
      <c r="E673" s="83" t="s">
        <v>3698</v>
      </c>
      <c r="F673" s="83" t="s">
        <v>245</v>
      </c>
      <c r="G673" s="83" t="s">
        <v>257</v>
      </c>
    </row>
    <row r="674" spans="1:7" s="25" customFormat="1" x14ac:dyDescent="0.25">
      <c r="A674" s="83" t="s">
        <v>197</v>
      </c>
      <c r="B674" s="83" t="s">
        <v>3</v>
      </c>
      <c r="C674" s="83" t="s">
        <v>2848</v>
      </c>
      <c r="D674" s="83" t="s">
        <v>48</v>
      </c>
      <c r="E674" s="83" t="s">
        <v>3698</v>
      </c>
      <c r="F674" s="83" t="s">
        <v>245</v>
      </c>
      <c r="G674" s="83" t="s">
        <v>413</v>
      </c>
    </row>
    <row r="675" spans="1:7" s="25" customFormat="1" x14ac:dyDescent="0.25">
      <c r="A675" s="83" t="s">
        <v>1119</v>
      </c>
      <c r="B675" s="83" t="s">
        <v>1120</v>
      </c>
      <c r="C675" s="83" t="s">
        <v>2849</v>
      </c>
      <c r="D675" s="83" t="s">
        <v>48</v>
      </c>
      <c r="E675" s="83" t="s">
        <v>3698</v>
      </c>
      <c r="F675" s="83" t="s">
        <v>245</v>
      </c>
      <c r="G675" s="83" t="s">
        <v>413</v>
      </c>
    </row>
    <row r="676" spans="1:7" s="25" customFormat="1" x14ac:dyDescent="0.25">
      <c r="A676" s="83" t="s">
        <v>217</v>
      </c>
      <c r="B676" s="83" t="s">
        <v>1120</v>
      </c>
      <c r="C676" s="83" t="s">
        <v>2850</v>
      </c>
      <c r="D676" s="83" t="s">
        <v>249</v>
      </c>
      <c r="E676" s="83" t="s">
        <v>3698</v>
      </c>
      <c r="F676" s="83" t="s">
        <v>245</v>
      </c>
      <c r="G676" s="83" t="s">
        <v>387</v>
      </c>
    </row>
    <row r="677" spans="1:7" s="25" customFormat="1" x14ac:dyDescent="0.25">
      <c r="A677" s="83" t="s">
        <v>170</v>
      </c>
      <c r="B677" s="83" t="s">
        <v>3</v>
      </c>
      <c r="C677" s="83" t="s">
        <v>2851</v>
      </c>
      <c r="D677" s="83" t="s">
        <v>249</v>
      </c>
      <c r="E677" s="83" t="s">
        <v>3698</v>
      </c>
      <c r="F677" s="83" t="s">
        <v>245</v>
      </c>
      <c r="G677" s="83" t="s">
        <v>387</v>
      </c>
    </row>
    <row r="678" spans="1:7" s="25" customFormat="1" x14ac:dyDescent="0.25">
      <c r="A678" s="83" t="s">
        <v>203</v>
      </c>
      <c r="B678" s="83" t="s">
        <v>3</v>
      </c>
      <c r="C678" s="83" t="s">
        <v>2852</v>
      </c>
      <c r="D678" s="83" t="s">
        <v>260</v>
      </c>
      <c r="E678" s="83" t="s">
        <v>3698</v>
      </c>
      <c r="F678" s="83" t="s">
        <v>245</v>
      </c>
      <c r="G678" s="83" t="s">
        <v>320</v>
      </c>
    </row>
    <row r="679" spans="1:7" s="25" customFormat="1" x14ac:dyDescent="0.25">
      <c r="A679" s="83" t="s">
        <v>200</v>
      </c>
      <c r="B679" s="83" t="s">
        <v>1120</v>
      </c>
      <c r="C679" s="83" t="s">
        <v>2853</v>
      </c>
      <c r="D679" s="83" t="s">
        <v>260</v>
      </c>
      <c r="E679" s="83" t="s">
        <v>3698</v>
      </c>
      <c r="F679" s="83" t="s">
        <v>245</v>
      </c>
      <c r="G679" s="83" t="s">
        <v>320</v>
      </c>
    </row>
    <row r="680" spans="1:7" s="25" customFormat="1" x14ac:dyDescent="0.25">
      <c r="A680" s="83" t="s">
        <v>1121</v>
      </c>
      <c r="B680" s="83" t="s">
        <v>1122</v>
      </c>
      <c r="C680" s="83" t="s">
        <v>2854</v>
      </c>
      <c r="D680" s="83" t="s">
        <v>480</v>
      </c>
      <c r="E680" s="83" t="s">
        <v>3698</v>
      </c>
      <c r="F680" s="83" t="s">
        <v>245</v>
      </c>
      <c r="G680" s="83" t="s">
        <v>413</v>
      </c>
    </row>
    <row r="681" spans="1:7" s="25" customFormat="1" x14ac:dyDescent="0.25">
      <c r="A681" s="83" t="s">
        <v>1123</v>
      </c>
      <c r="B681" s="83" t="s">
        <v>3603</v>
      </c>
      <c r="C681" s="83" t="s">
        <v>2855</v>
      </c>
      <c r="D681" s="83" t="s">
        <v>480</v>
      </c>
      <c r="E681" s="83" t="s">
        <v>3698</v>
      </c>
      <c r="F681" s="83" t="s">
        <v>245</v>
      </c>
      <c r="G681" s="83" t="s">
        <v>413</v>
      </c>
    </row>
    <row r="682" spans="1:7" s="25" customFormat="1" x14ac:dyDescent="0.25">
      <c r="A682" s="83" t="s">
        <v>1124</v>
      </c>
      <c r="B682" s="83" t="s">
        <v>1018</v>
      </c>
      <c r="C682" s="83" t="s">
        <v>2856</v>
      </c>
      <c r="D682" s="83" t="s">
        <v>480</v>
      </c>
      <c r="E682" s="83" t="s">
        <v>3698</v>
      </c>
      <c r="F682" s="83" t="s">
        <v>245</v>
      </c>
      <c r="G682" s="83" t="s">
        <v>413</v>
      </c>
    </row>
    <row r="683" spans="1:7" s="25" customFormat="1" x14ac:dyDescent="0.25">
      <c r="A683" s="83" t="s">
        <v>2127</v>
      </c>
      <c r="B683" s="83" t="s">
        <v>1038</v>
      </c>
      <c r="C683" s="83" t="s">
        <v>2857</v>
      </c>
      <c r="D683" s="83" t="s">
        <v>480</v>
      </c>
      <c r="E683" s="83" t="s">
        <v>3698</v>
      </c>
      <c r="F683" s="83" t="s">
        <v>245</v>
      </c>
      <c r="G683" s="83" t="s">
        <v>413</v>
      </c>
    </row>
    <row r="684" spans="1:7" s="25" customFormat="1" x14ac:dyDescent="0.25">
      <c r="A684" s="83" t="s">
        <v>1125</v>
      </c>
      <c r="B684" s="83" t="s">
        <v>3603</v>
      </c>
      <c r="C684" s="83" t="s">
        <v>2858</v>
      </c>
      <c r="D684" s="83" t="s">
        <v>48</v>
      </c>
      <c r="E684" s="83" t="s">
        <v>3698</v>
      </c>
      <c r="F684" s="83" t="s">
        <v>245</v>
      </c>
      <c r="G684" s="83" t="s">
        <v>413</v>
      </c>
    </row>
    <row r="685" spans="1:7" s="25" customFormat="1" x14ac:dyDescent="0.25">
      <c r="A685" s="83" t="s">
        <v>1126</v>
      </c>
      <c r="B685" s="83" t="s">
        <v>1018</v>
      </c>
      <c r="C685" s="83" t="s">
        <v>2859</v>
      </c>
      <c r="D685" s="83" t="s">
        <v>48</v>
      </c>
      <c r="E685" s="83" t="s">
        <v>3698</v>
      </c>
      <c r="F685" s="83" t="s">
        <v>245</v>
      </c>
      <c r="G685" s="83" t="s">
        <v>413</v>
      </c>
    </row>
    <row r="686" spans="1:7" s="25" customFormat="1" x14ac:dyDescent="0.25">
      <c r="A686" s="83" t="s">
        <v>1127</v>
      </c>
      <c r="B686" s="83" t="s">
        <v>3603</v>
      </c>
      <c r="C686" s="83" t="s">
        <v>2860</v>
      </c>
      <c r="D686" s="83" t="s">
        <v>48</v>
      </c>
      <c r="E686" s="83" t="s">
        <v>3698</v>
      </c>
      <c r="F686" s="83" t="s">
        <v>245</v>
      </c>
      <c r="G686" s="83" t="s">
        <v>320</v>
      </c>
    </row>
    <row r="687" spans="1:7" s="25" customFormat="1" x14ac:dyDescent="0.25">
      <c r="A687" s="83" t="s">
        <v>1128</v>
      </c>
      <c r="B687" s="83" t="s">
        <v>3603</v>
      </c>
      <c r="C687" s="83" t="s">
        <v>2861</v>
      </c>
      <c r="D687" s="83" t="s">
        <v>48</v>
      </c>
      <c r="E687" s="83" t="s">
        <v>3698</v>
      </c>
      <c r="F687" s="83" t="s">
        <v>245</v>
      </c>
      <c r="G687" s="83" t="s">
        <v>387</v>
      </c>
    </row>
    <row r="688" spans="1:7" s="25" customFormat="1" x14ac:dyDescent="0.25">
      <c r="A688" s="83" t="s">
        <v>1129</v>
      </c>
      <c r="B688" s="83" t="s">
        <v>1018</v>
      </c>
      <c r="C688" s="83" t="s">
        <v>2862</v>
      </c>
      <c r="D688" s="83" t="s">
        <v>48</v>
      </c>
      <c r="E688" s="83" t="s">
        <v>3698</v>
      </c>
      <c r="F688" s="83" t="s">
        <v>245</v>
      </c>
      <c r="G688" s="83" t="s">
        <v>387</v>
      </c>
    </row>
    <row r="689" spans="1:7" s="25" customFormat="1" x14ac:dyDescent="0.25">
      <c r="A689" s="83" t="s">
        <v>1130</v>
      </c>
      <c r="B689" s="83" t="s">
        <v>1038</v>
      </c>
      <c r="C689" s="83" t="s">
        <v>3588</v>
      </c>
      <c r="D689" s="83" t="s">
        <v>48</v>
      </c>
      <c r="E689" s="83" t="s">
        <v>3698</v>
      </c>
      <c r="F689" s="83" t="s">
        <v>245</v>
      </c>
      <c r="G689" s="83" t="s">
        <v>387</v>
      </c>
    </row>
    <row r="690" spans="1:7" s="25" customFormat="1" x14ac:dyDescent="0.25">
      <c r="A690" s="83" t="s">
        <v>1131</v>
      </c>
      <c r="B690" s="83" t="s">
        <v>1132</v>
      </c>
      <c r="C690" s="83" t="s">
        <v>2863</v>
      </c>
      <c r="D690" s="83" t="s">
        <v>48</v>
      </c>
      <c r="E690" s="83" t="s">
        <v>3698</v>
      </c>
      <c r="F690" s="83" t="s">
        <v>245</v>
      </c>
      <c r="G690" s="83" t="s">
        <v>387</v>
      </c>
    </row>
    <row r="691" spans="1:7" s="25" customFormat="1" x14ac:dyDescent="0.25">
      <c r="A691" s="83" t="s">
        <v>1133</v>
      </c>
      <c r="B691" s="83" t="s">
        <v>1023</v>
      </c>
      <c r="C691" s="83" t="s">
        <v>2864</v>
      </c>
      <c r="D691" s="83" t="s">
        <v>1134</v>
      </c>
      <c r="E691" s="83" t="s">
        <v>1135</v>
      </c>
      <c r="F691" s="83" t="s">
        <v>245</v>
      </c>
      <c r="G691" s="83" t="s">
        <v>387</v>
      </c>
    </row>
    <row r="692" spans="1:7" s="25" customFormat="1" x14ac:dyDescent="0.25">
      <c r="A692" s="83" t="s">
        <v>1136</v>
      </c>
      <c r="B692" s="83" t="s">
        <v>3603</v>
      </c>
      <c r="C692" s="83" t="s">
        <v>2865</v>
      </c>
      <c r="D692" s="83" t="s">
        <v>1137</v>
      </c>
      <c r="E692" s="83" t="s">
        <v>3698</v>
      </c>
      <c r="F692" s="83" t="s">
        <v>245</v>
      </c>
      <c r="G692" s="83" t="s">
        <v>413</v>
      </c>
    </row>
    <row r="693" spans="1:7" s="25" customFormat="1" x14ac:dyDescent="0.25">
      <c r="A693" s="83" t="s">
        <v>1138</v>
      </c>
      <c r="B693" s="83" t="s">
        <v>1139</v>
      </c>
      <c r="C693" s="83" t="s">
        <v>2866</v>
      </c>
      <c r="D693" s="83" t="s">
        <v>48</v>
      </c>
      <c r="E693" s="83" t="s">
        <v>3698</v>
      </c>
      <c r="F693" s="83" t="s">
        <v>245</v>
      </c>
      <c r="G693" s="83" t="s">
        <v>387</v>
      </c>
    </row>
    <row r="694" spans="1:7" s="25" customFormat="1" x14ac:dyDescent="0.25">
      <c r="A694" s="83" t="s">
        <v>1140</v>
      </c>
      <c r="B694" s="83" t="s">
        <v>1139</v>
      </c>
      <c r="C694" s="83" t="s">
        <v>2867</v>
      </c>
      <c r="D694" s="83" t="s">
        <v>48</v>
      </c>
      <c r="E694" s="83" t="s">
        <v>3698</v>
      </c>
      <c r="F694" s="83" t="s">
        <v>245</v>
      </c>
      <c r="G694" s="83" t="s">
        <v>413</v>
      </c>
    </row>
    <row r="695" spans="1:7" s="25" customFormat="1" x14ac:dyDescent="0.25">
      <c r="A695" s="83" t="s">
        <v>1141</v>
      </c>
      <c r="B695" s="83" t="s">
        <v>1139</v>
      </c>
      <c r="C695" s="83" t="s">
        <v>3562</v>
      </c>
      <c r="D695" s="83" t="s">
        <v>48</v>
      </c>
      <c r="E695" s="83" t="s">
        <v>3698</v>
      </c>
      <c r="F695" s="83" t="s">
        <v>245</v>
      </c>
      <c r="G695" s="83" t="s">
        <v>320</v>
      </c>
    </row>
    <row r="696" spans="1:7" s="25" customFormat="1" x14ac:dyDescent="0.25">
      <c r="A696" s="83" t="s">
        <v>1142</v>
      </c>
      <c r="B696" s="83" t="s">
        <v>1023</v>
      </c>
      <c r="C696" s="83" t="s">
        <v>2868</v>
      </c>
      <c r="D696" s="83" t="s">
        <v>48</v>
      </c>
      <c r="E696" s="83" t="s">
        <v>3698</v>
      </c>
      <c r="F696" s="83" t="s">
        <v>245</v>
      </c>
      <c r="G696" s="83" t="s">
        <v>320</v>
      </c>
    </row>
    <row r="697" spans="1:7" s="25" customFormat="1" x14ac:dyDescent="0.25">
      <c r="A697" s="83" t="s">
        <v>1143</v>
      </c>
      <c r="B697" s="83" t="s">
        <v>1034</v>
      </c>
      <c r="C697" s="83" t="s">
        <v>2869</v>
      </c>
      <c r="D697" s="83" t="s">
        <v>48</v>
      </c>
      <c r="E697" s="83" t="s">
        <v>3698</v>
      </c>
      <c r="F697" s="83" t="s">
        <v>245</v>
      </c>
      <c r="G697" s="83" t="s">
        <v>320</v>
      </c>
    </row>
    <row r="698" spans="1:7" s="25" customFormat="1" x14ac:dyDescent="0.25">
      <c r="A698" s="83" t="s">
        <v>1144</v>
      </c>
      <c r="B698" s="83" t="s">
        <v>1139</v>
      </c>
      <c r="C698" s="83" t="s">
        <v>2870</v>
      </c>
      <c r="D698" s="83" t="s">
        <v>1145</v>
      </c>
      <c r="E698" s="83" t="s">
        <v>3698</v>
      </c>
      <c r="F698" s="83" t="s">
        <v>245</v>
      </c>
      <c r="G698" s="83" t="s">
        <v>413</v>
      </c>
    </row>
    <row r="699" spans="1:7" s="25" customFormat="1" x14ac:dyDescent="0.25">
      <c r="A699" s="83" t="s">
        <v>1146</v>
      </c>
      <c r="B699" s="83" t="s">
        <v>1038</v>
      </c>
      <c r="C699" s="83" t="s">
        <v>2871</v>
      </c>
      <c r="D699" s="83" t="s">
        <v>1145</v>
      </c>
      <c r="E699" s="83" t="s">
        <v>3698</v>
      </c>
      <c r="F699" s="83" t="s">
        <v>245</v>
      </c>
      <c r="G699" s="83" t="s">
        <v>413</v>
      </c>
    </row>
    <row r="700" spans="1:7" s="25" customFormat="1" x14ac:dyDescent="0.25">
      <c r="A700" s="83" t="s">
        <v>1147</v>
      </c>
      <c r="B700" s="83" t="s">
        <v>1018</v>
      </c>
      <c r="C700" s="83" t="s">
        <v>2872</v>
      </c>
      <c r="D700" s="83" t="s">
        <v>1145</v>
      </c>
      <c r="E700" s="83" t="s">
        <v>3698</v>
      </c>
      <c r="F700" s="83" t="s">
        <v>245</v>
      </c>
      <c r="G700" s="83" t="s">
        <v>413</v>
      </c>
    </row>
    <row r="701" spans="1:7" s="25" customFormat="1" x14ac:dyDescent="0.25">
      <c r="A701" s="83" t="s">
        <v>1148</v>
      </c>
      <c r="B701" s="83" t="s">
        <v>3603</v>
      </c>
      <c r="C701" s="83" t="s">
        <v>2873</v>
      </c>
      <c r="D701" s="83" t="s">
        <v>1145</v>
      </c>
      <c r="E701" s="83" t="s">
        <v>3698</v>
      </c>
      <c r="F701" s="83" t="s">
        <v>245</v>
      </c>
      <c r="G701" s="83" t="s">
        <v>413</v>
      </c>
    </row>
    <row r="702" spans="1:7" s="25" customFormat="1" x14ac:dyDescent="0.25">
      <c r="A702" s="83" t="s">
        <v>1149</v>
      </c>
      <c r="B702" s="83" t="s">
        <v>1023</v>
      </c>
      <c r="C702" s="83" t="s">
        <v>2874</v>
      </c>
      <c r="D702" s="83" t="s">
        <v>1145</v>
      </c>
      <c r="E702" s="83" t="s">
        <v>1150</v>
      </c>
      <c r="F702" s="83" t="s">
        <v>245</v>
      </c>
      <c r="G702" s="83" t="s">
        <v>387</v>
      </c>
    </row>
    <row r="703" spans="1:7" s="25" customFormat="1" x14ac:dyDescent="0.25">
      <c r="A703" s="83" t="s">
        <v>1151</v>
      </c>
      <c r="B703" s="83" t="s">
        <v>1023</v>
      </c>
      <c r="C703" s="83" t="s">
        <v>2875</v>
      </c>
      <c r="D703" s="83" t="s">
        <v>1145</v>
      </c>
      <c r="E703" s="83" t="s">
        <v>3698</v>
      </c>
      <c r="F703" s="83" t="s">
        <v>245</v>
      </c>
      <c r="G703" s="83" t="s">
        <v>413</v>
      </c>
    </row>
    <row r="704" spans="1:7" s="25" customFormat="1" x14ac:dyDescent="0.25">
      <c r="A704" s="83" t="s">
        <v>1152</v>
      </c>
      <c r="B704" s="83" t="s">
        <v>1139</v>
      </c>
      <c r="C704" s="83" t="s">
        <v>2876</v>
      </c>
      <c r="D704" s="83" t="s">
        <v>480</v>
      </c>
      <c r="E704" s="83" t="s">
        <v>3698</v>
      </c>
      <c r="F704" s="83" t="s">
        <v>245</v>
      </c>
      <c r="G704" s="83" t="s">
        <v>320</v>
      </c>
    </row>
    <row r="705" spans="1:7" s="25" customFormat="1" x14ac:dyDescent="0.25">
      <c r="A705" s="83" t="s">
        <v>1153</v>
      </c>
      <c r="B705" s="83" t="s">
        <v>1034</v>
      </c>
      <c r="C705" s="83" t="s">
        <v>2877</v>
      </c>
      <c r="D705" s="83" t="s">
        <v>480</v>
      </c>
      <c r="E705" s="83" t="s">
        <v>3698</v>
      </c>
      <c r="F705" s="83" t="s">
        <v>245</v>
      </c>
      <c r="G705" s="83" t="s">
        <v>320</v>
      </c>
    </row>
    <row r="706" spans="1:7" s="25" customFormat="1" x14ac:dyDescent="0.25">
      <c r="A706" s="83" t="s">
        <v>1154</v>
      </c>
      <c r="B706" s="83" t="s">
        <v>1018</v>
      </c>
      <c r="C706" s="83" t="s">
        <v>2878</v>
      </c>
      <c r="D706" s="83" t="s">
        <v>480</v>
      </c>
      <c r="E706" s="83" t="s">
        <v>3698</v>
      </c>
      <c r="F706" s="83" t="s">
        <v>245</v>
      </c>
      <c r="G706" s="83" t="s">
        <v>320</v>
      </c>
    </row>
    <row r="707" spans="1:7" s="25" customFormat="1" x14ac:dyDescent="0.25">
      <c r="A707" s="83" t="s">
        <v>1155</v>
      </c>
      <c r="B707" s="83" t="s">
        <v>3603</v>
      </c>
      <c r="C707" s="83" t="s">
        <v>2879</v>
      </c>
      <c r="D707" s="83" t="s">
        <v>480</v>
      </c>
      <c r="E707" s="83" t="s">
        <v>3698</v>
      </c>
      <c r="F707" s="83" t="s">
        <v>245</v>
      </c>
      <c r="G707" s="83" t="s">
        <v>320</v>
      </c>
    </row>
    <row r="708" spans="1:7" s="25" customFormat="1" x14ac:dyDescent="0.25">
      <c r="A708" s="83" t="s">
        <v>1156</v>
      </c>
      <c r="B708" s="83" t="s">
        <v>1028</v>
      </c>
      <c r="C708" s="83" t="s">
        <v>2880</v>
      </c>
      <c r="D708" s="83" t="s">
        <v>480</v>
      </c>
      <c r="E708" s="83" t="s">
        <v>3698</v>
      </c>
      <c r="F708" s="83" t="s">
        <v>245</v>
      </c>
      <c r="G708" s="83" t="s">
        <v>320</v>
      </c>
    </row>
    <row r="709" spans="1:7" s="25" customFormat="1" x14ac:dyDescent="0.25">
      <c r="A709" s="83" t="s">
        <v>1157</v>
      </c>
      <c r="B709" s="83" t="s">
        <v>3603</v>
      </c>
      <c r="C709" s="83" t="s">
        <v>2881</v>
      </c>
      <c r="D709" s="83" t="s">
        <v>431</v>
      </c>
      <c r="E709" s="83" t="s">
        <v>3698</v>
      </c>
      <c r="F709" s="83" t="s">
        <v>245</v>
      </c>
      <c r="G709" s="83" t="s">
        <v>413</v>
      </c>
    </row>
    <row r="710" spans="1:7" s="25" customFormat="1" x14ac:dyDescent="0.25">
      <c r="A710" s="83" t="s">
        <v>1158</v>
      </c>
      <c r="B710" s="83" t="s">
        <v>1032</v>
      </c>
      <c r="C710" s="83" t="s">
        <v>2882</v>
      </c>
      <c r="D710" s="83" t="s">
        <v>431</v>
      </c>
      <c r="E710" s="83" t="s">
        <v>3698</v>
      </c>
      <c r="F710" s="83" t="s">
        <v>245</v>
      </c>
      <c r="G710" s="83" t="s">
        <v>413</v>
      </c>
    </row>
    <row r="711" spans="1:7" s="25" customFormat="1" x14ac:dyDescent="0.25">
      <c r="A711" s="83" t="s">
        <v>1159</v>
      </c>
      <c r="B711" s="83" t="s">
        <v>1139</v>
      </c>
      <c r="C711" s="83" t="s">
        <v>2883</v>
      </c>
      <c r="D711" s="83" t="s">
        <v>431</v>
      </c>
      <c r="E711" s="83" t="s">
        <v>3698</v>
      </c>
      <c r="F711" s="83" t="s">
        <v>245</v>
      </c>
      <c r="G711" s="83" t="s">
        <v>413</v>
      </c>
    </row>
    <row r="712" spans="1:7" s="25" customFormat="1" x14ac:dyDescent="0.25">
      <c r="A712" s="83" t="s">
        <v>1160</v>
      </c>
      <c r="B712" s="83" t="s">
        <v>1023</v>
      </c>
      <c r="C712" s="83" t="s">
        <v>2884</v>
      </c>
      <c r="D712" s="83" t="s">
        <v>431</v>
      </c>
      <c r="E712" s="83" t="s">
        <v>3698</v>
      </c>
      <c r="F712" s="83" t="s">
        <v>245</v>
      </c>
      <c r="G712" s="83" t="s">
        <v>413</v>
      </c>
    </row>
    <row r="713" spans="1:7" s="25" customFormat="1" x14ac:dyDescent="0.25">
      <c r="A713" s="83" t="s">
        <v>1161</v>
      </c>
      <c r="B713" s="83" t="s">
        <v>1162</v>
      </c>
      <c r="C713" s="83" t="s">
        <v>2885</v>
      </c>
      <c r="D713" s="83" t="s">
        <v>431</v>
      </c>
      <c r="E713" s="83" t="s">
        <v>3698</v>
      </c>
      <c r="F713" s="83" t="s">
        <v>245</v>
      </c>
      <c r="G713" s="83" t="s">
        <v>413</v>
      </c>
    </row>
    <row r="714" spans="1:7" s="25" customFormat="1" x14ac:dyDescent="0.25">
      <c r="A714" s="83" t="s">
        <v>1163</v>
      </c>
      <c r="B714" s="83" t="s">
        <v>3603</v>
      </c>
      <c r="C714" s="83" t="s">
        <v>2886</v>
      </c>
      <c r="D714" s="83" t="s">
        <v>51</v>
      </c>
      <c r="E714" s="83" t="s">
        <v>3698</v>
      </c>
      <c r="F714" s="83" t="s">
        <v>245</v>
      </c>
      <c r="G714" s="83" t="s">
        <v>320</v>
      </c>
    </row>
    <row r="715" spans="1:7" s="25" customFormat="1" x14ac:dyDescent="0.25">
      <c r="A715" s="83" t="s">
        <v>1164</v>
      </c>
      <c r="B715" s="83" t="s">
        <v>1018</v>
      </c>
      <c r="C715" s="83" t="s">
        <v>2887</v>
      </c>
      <c r="D715" s="83" t="s">
        <v>51</v>
      </c>
      <c r="E715" s="83" t="s">
        <v>3698</v>
      </c>
      <c r="F715" s="83" t="s">
        <v>245</v>
      </c>
      <c r="G715" s="83" t="s">
        <v>320</v>
      </c>
    </row>
    <row r="716" spans="1:7" s="118" customFormat="1" x14ac:dyDescent="0.25">
      <c r="A716" s="117" t="s">
        <v>1165</v>
      </c>
      <c r="B716" s="117" t="s">
        <v>1166</v>
      </c>
      <c r="C716" s="117" t="s">
        <v>2888</v>
      </c>
      <c r="D716" s="117" t="s">
        <v>51</v>
      </c>
      <c r="E716" s="117" t="s">
        <v>3698</v>
      </c>
      <c r="F716" s="117" t="s">
        <v>245</v>
      </c>
      <c r="G716" s="117" t="s">
        <v>320</v>
      </c>
    </row>
    <row r="717" spans="1:7" s="25" customFormat="1" x14ac:dyDescent="0.25">
      <c r="A717" s="83" t="s">
        <v>1167</v>
      </c>
      <c r="B717" s="83" t="s">
        <v>1023</v>
      </c>
      <c r="C717" s="83" t="s">
        <v>2889</v>
      </c>
      <c r="D717" s="83" t="s">
        <v>51</v>
      </c>
      <c r="E717" s="83" t="s">
        <v>3698</v>
      </c>
      <c r="F717" s="83" t="s">
        <v>245</v>
      </c>
      <c r="G717" s="83" t="s">
        <v>320</v>
      </c>
    </row>
    <row r="718" spans="1:7" s="25" customFormat="1" x14ac:dyDescent="0.25">
      <c r="A718" s="83" t="s">
        <v>1168</v>
      </c>
      <c r="B718" s="83" t="s">
        <v>1034</v>
      </c>
      <c r="C718" s="83" t="s">
        <v>2890</v>
      </c>
      <c r="D718" s="83" t="s">
        <v>51</v>
      </c>
      <c r="E718" s="83" t="s">
        <v>3698</v>
      </c>
      <c r="F718" s="83" t="s">
        <v>245</v>
      </c>
      <c r="G718" s="83" t="s">
        <v>320</v>
      </c>
    </row>
    <row r="719" spans="1:7" s="25" customFormat="1" x14ac:dyDescent="0.25">
      <c r="A719" s="83" t="s">
        <v>206</v>
      </c>
      <c r="B719" s="83" t="s">
        <v>1169</v>
      </c>
      <c r="C719" s="83" t="s">
        <v>2891</v>
      </c>
      <c r="D719" s="83" t="s">
        <v>51</v>
      </c>
      <c r="E719" s="83" t="s">
        <v>410</v>
      </c>
      <c r="F719" s="83" t="s">
        <v>245</v>
      </c>
      <c r="G719" s="83" t="s">
        <v>2033</v>
      </c>
    </row>
    <row r="720" spans="1:7" s="25" customFormat="1" x14ac:dyDescent="0.25">
      <c r="A720" s="83" t="s">
        <v>1171</v>
      </c>
      <c r="B720" s="83" t="s">
        <v>1023</v>
      </c>
      <c r="C720" s="83" t="s">
        <v>2892</v>
      </c>
      <c r="D720" s="83" t="s">
        <v>1039</v>
      </c>
      <c r="E720" s="83" t="s">
        <v>410</v>
      </c>
      <c r="F720" s="83" t="s">
        <v>245</v>
      </c>
      <c r="G720" s="83" t="s">
        <v>257</v>
      </c>
    </row>
    <row r="721" spans="1:7" s="25" customFormat="1" x14ac:dyDescent="0.25">
      <c r="A721" s="83" t="s">
        <v>1172</v>
      </c>
      <c r="B721" s="83" t="s">
        <v>1170</v>
      </c>
      <c r="C721" s="83" t="s">
        <v>2893</v>
      </c>
      <c r="D721" s="83" t="s">
        <v>1039</v>
      </c>
      <c r="E721" s="83" t="s">
        <v>410</v>
      </c>
      <c r="F721" s="83" t="s">
        <v>245</v>
      </c>
      <c r="G721" s="83" t="s">
        <v>257</v>
      </c>
    </row>
    <row r="722" spans="1:7" s="25" customFormat="1" x14ac:dyDescent="0.25">
      <c r="A722" s="83" t="s">
        <v>1173</v>
      </c>
      <c r="B722" s="83" t="s">
        <v>3603</v>
      </c>
      <c r="C722" s="83" t="s">
        <v>2894</v>
      </c>
      <c r="D722" s="83" t="s">
        <v>1039</v>
      </c>
      <c r="E722" s="83" t="s">
        <v>410</v>
      </c>
      <c r="F722" s="83" t="s">
        <v>245</v>
      </c>
      <c r="G722" s="83" t="s">
        <v>387</v>
      </c>
    </row>
    <row r="723" spans="1:7" s="25" customFormat="1" x14ac:dyDescent="0.25">
      <c r="A723" s="83" t="s">
        <v>1174</v>
      </c>
      <c r="B723" s="83" t="s">
        <v>1122</v>
      </c>
      <c r="C723" s="83" t="s">
        <v>2895</v>
      </c>
      <c r="D723" s="83" t="s">
        <v>1039</v>
      </c>
      <c r="E723" s="83" t="s">
        <v>410</v>
      </c>
      <c r="F723" s="83" t="s">
        <v>245</v>
      </c>
      <c r="G723" s="83" t="s">
        <v>257</v>
      </c>
    </row>
    <row r="724" spans="1:7" s="25" customFormat="1" x14ac:dyDescent="0.25">
      <c r="A724" s="83" t="s">
        <v>1175</v>
      </c>
      <c r="B724" s="83" t="s">
        <v>1139</v>
      </c>
      <c r="C724" s="83" t="s">
        <v>2896</v>
      </c>
      <c r="D724" s="83" t="s">
        <v>1176</v>
      </c>
      <c r="E724" s="83" t="s">
        <v>410</v>
      </c>
      <c r="F724" s="83" t="s">
        <v>245</v>
      </c>
      <c r="G724" s="83" t="s">
        <v>387</v>
      </c>
    </row>
    <row r="725" spans="1:7" s="25" customFormat="1" x14ac:dyDescent="0.25">
      <c r="A725" s="83" t="s">
        <v>1177</v>
      </c>
      <c r="B725" s="83" t="s">
        <v>3603</v>
      </c>
      <c r="C725" s="83" t="s">
        <v>3712</v>
      </c>
      <c r="D725" s="83" t="s">
        <v>1176</v>
      </c>
      <c r="E725" s="83" t="s">
        <v>410</v>
      </c>
      <c r="F725" s="83" t="s">
        <v>245</v>
      </c>
      <c r="G725" s="83" t="s">
        <v>387</v>
      </c>
    </row>
    <row r="726" spans="1:7" s="25" customFormat="1" x14ac:dyDescent="0.25">
      <c r="A726" s="83" t="s">
        <v>1179</v>
      </c>
      <c r="B726" s="83" t="s">
        <v>1178</v>
      </c>
      <c r="C726" s="83" t="s">
        <v>2897</v>
      </c>
      <c r="D726" s="83" t="s">
        <v>1039</v>
      </c>
      <c r="E726" s="83" t="s">
        <v>410</v>
      </c>
      <c r="F726" s="83" t="s">
        <v>245</v>
      </c>
      <c r="G726" s="83" t="s">
        <v>257</v>
      </c>
    </row>
    <row r="727" spans="1:7" s="25" customFormat="1" x14ac:dyDescent="0.25">
      <c r="A727" s="83" t="s">
        <v>1180</v>
      </c>
      <c r="B727" s="83" t="s">
        <v>1023</v>
      </c>
      <c r="C727" s="83" t="s">
        <v>2898</v>
      </c>
      <c r="D727" s="83" t="s">
        <v>1176</v>
      </c>
      <c r="E727" s="83" t="s">
        <v>410</v>
      </c>
      <c r="F727" s="83" t="s">
        <v>245</v>
      </c>
      <c r="G727" s="83" t="s">
        <v>257</v>
      </c>
    </row>
    <row r="728" spans="1:7" s="25" customFormat="1" x14ac:dyDescent="0.25">
      <c r="A728" s="83" t="s">
        <v>1182</v>
      </c>
      <c r="B728" s="83" t="s">
        <v>1183</v>
      </c>
      <c r="C728" s="83" t="s">
        <v>2899</v>
      </c>
      <c r="D728" s="83" t="s">
        <v>1039</v>
      </c>
      <c r="E728" s="83" t="s">
        <v>410</v>
      </c>
      <c r="F728" s="83" t="s">
        <v>245</v>
      </c>
      <c r="G728" s="83" t="s">
        <v>1181</v>
      </c>
    </row>
    <row r="729" spans="1:7" s="25" customFormat="1" x14ac:dyDescent="0.25">
      <c r="A729" s="83" t="s">
        <v>1184</v>
      </c>
      <c r="B729" s="83" t="s">
        <v>1185</v>
      </c>
      <c r="C729" s="83" t="s">
        <v>2900</v>
      </c>
      <c r="D729" s="83" t="s">
        <v>48</v>
      </c>
      <c r="E729" s="83" t="s">
        <v>3698</v>
      </c>
      <c r="F729" s="83" t="s">
        <v>245</v>
      </c>
      <c r="G729" s="83" t="s">
        <v>320</v>
      </c>
    </row>
    <row r="730" spans="1:7" s="25" customFormat="1" x14ac:dyDescent="0.25">
      <c r="A730" s="83" t="s">
        <v>2016</v>
      </c>
      <c r="B730" s="83" t="s">
        <v>2017</v>
      </c>
      <c r="C730" s="83" t="s">
        <v>2901</v>
      </c>
      <c r="D730" s="83" t="s">
        <v>44</v>
      </c>
      <c r="E730" s="83" t="s">
        <v>2097</v>
      </c>
      <c r="F730" s="83" t="s">
        <v>245</v>
      </c>
      <c r="G730" s="83" t="s">
        <v>257</v>
      </c>
    </row>
    <row r="731" spans="1:7" s="25" customFormat="1" x14ac:dyDescent="0.25">
      <c r="A731" s="83" t="s">
        <v>2018</v>
      </c>
      <c r="B731" s="83" t="s">
        <v>2019</v>
      </c>
      <c r="C731" s="83" t="s">
        <v>2902</v>
      </c>
      <c r="D731" s="83" t="s">
        <v>44</v>
      </c>
      <c r="E731" s="83" t="s">
        <v>2097</v>
      </c>
      <c r="F731" s="83" t="s">
        <v>245</v>
      </c>
      <c r="G731" s="83" t="s">
        <v>257</v>
      </c>
    </row>
    <row r="732" spans="1:7" s="25" customFormat="1" x14ac:dyDescent="0.25">
      <c r="A732" s="83" t="s">
        <v>2020</v>
      </c>
      <c r="B732" s="83" t="s">
        <v>2017</v>
      </c>
      <c r="C732" s="83" t="s">
        <v>2903</v>
      </c>
      <c r="D732" s="83" t="s">
        <v>43</v>
      </c>
      <c r="E732" s="83" t="s">
        <v>2097</v>
      </c>
      <c r="F732" s="83" t="s">
        <v>245</v>
      </c>
      <c r="G732" s="83" t="s">
        <v>257</v>
      </c>
    </row>
    <row r="733" spans="1:7" s="25" customFormat="1" x14ac:dyDescent="0.25">
      <c r="A733" s="83" t="s">
        <v>1186</v>
      </c>
      <c r="B733" s="83" t="s">
        <v>1023</v>
      </c>
      <c r="C733" s="83" t="s">
        <v>2904</v>
      </c>
      <c r="D733" s="83" t="s">
        <v>297</v>
      </c>
      <c r="E733" s="83" t="s">
        <v>3698</v>
      </c>
      <c r="F733" s="83" t="s">
        <v>935</v>
      </c>
      <c r="G733" s="83" t="s">
        <v>320</v>
      </c>
    </row>
    <row r="734" spans="1:7" s="25" customFormat="1" x14ac:dyDescent="0.25">
      <c r="A734" s="83" t="s">
        <v>1187</v>
      </c>
      <c r="B734" s="83" t="s">
        <v>1023</v>
      </c>
      <c r="C734" s="83" t="s">
        <v>3875</v>
      </c>
      <c r="D734" s="83" t="s">
        <v>297</v>
      </c>
      <c r="E734" s="83" t="s">
        <v>3698</v>
      </c>
      <c r="F734" s="83" t="s">
        <v>3707</v>
      </c>
      <c r="G734" s="83" t="s">
        <v>250</v>
      </c>
    </row>
    <row r="735" spans="1:7" s="25" customFormat="1" x14ac:dyDescent="0.25">
      <c r="A735" s="83" t="s">
        <v>1188</v>
      </c>
      <c r="B735" s="83" t="s">
        <v>1189</v>
      </c>
      <c r="C735" s="83" t="s">
        <v>2905</v>
      </c>
      <c r="D735" s="83" t="s">
        <v>297</v>
      </c>
      <c r="E735" s="83" t="s">
        <v>3698</v>
      </c>
      <c r="F735" s="83" t="s">
        <v>935</v>
      </c>
      <c r="G735" s="83" t="s">
        <v>320</v>
      </c>
    </row>
    <row r="736" spans="1:7" s="25" customFormat="1" x14ac:dyDescent="0.25">
      <c r="A736" s="83" t="s">
        <v>1190</v>
      </c>
      <c r="B736" s="83" t="s">
        <v>1191</v>
      </c>
      <c r="C736" s="83" t="s">
        <v>2906</v>
      </c>
      <c r="D736" s="83" t="s">
        <v>297</v>
      </c>
      <c r="E736" s="83" t="s">
        <v>3698</v>
      </c>
      <c r="F736" s="83" t="s">
        <v>935</v>
      </c>
      <c r="G736" s="83" t="s">
        <v>320</v>
      </c>
    </row>
    <row r="737" spans="1:7" s="25" customFormat="1" x14ac:dyDescent="0.25">
      <c r="A737" s="83" t="s">
        <v>1192</v>
      </c>
      <c r="B737" s="83" t="s">
        <v>1193</v>
      </c>
      <c r="C737" s="83" t="s">
        <v>3919</v>
      </c>
      <c r="D737" s="83" t="s">
        <v>297</v>
      </c>
      <c r="E737" s="83" t="s">
        <v>3698</v>
      </c>
      <c r="F737" s="83" t="s">
        <v>3707</v>
      </c>
      <c r="G737" s="83" t="s">
        <v>250</v>
      </c>
    </row>
    <row r="738" spans="1:7" s="25" customFormat="1" x14ac:dyDescent="0.25">
      <c r="A738" s="83" t="s">
        <v>1194</v>
      </c>
      <c r="B738" s="83" t="s">
        <v>3603</v>
      </c>
      <c r="C738" s="83" t="s">
        <v>3920</v>
      </c>
      <c r="D738" s="83" t="s">
        <v>297</v>
      </c>
      <c r="E738" s="83" t="s">
        <v>3698</v>
      </c>
      <c r="F738" s="83" t="s">
        <v>3707</v>
      </c>
      <c r="G738" s="83" t="s">
        <v>250</v>
      </c>
    </row>
    <row r="739" spans="1:7" s="25" customFormat="1" x14ac:dyDescent="0.25">
      <c r="A739" s="83" t="s">
        <v>1195</v>
      </c>
      <c r="B739" s="83" t="s">
        <v>1170</v>
      </c>
      <c r="C739" s="83" t="s">
        <v>3921</v>
      </c>
      <c r="D739" s="83" t="s">
        <v>297</v>
      </c>
      <c r="E739" s="83" t="s">
        <v>3698</v>
      </c>
      <c r="F739" s="83" t="s">
        <v>3707</v>
      </c>
      <c r="G739" s="83" t="s">
        <v>250</v>
      </c>
    </row>
    <row r="740" spans="1:7" s="25" customFormat="1" x14ac:dyDescent="0.25">
      <c r="A740" s="83" t="s">
        <v>1196</v>
      </c>
      <c r="B740" s="83" t="s">
        <v>1197</v>
      </c>
      <c r="C740" s="83" t="s">
        <v>3922</v>
      </c>
      <c r="D740" s="83" t="s">
        <v>297</v>
      </c>
      <c r="E740" s="83" t="s">
        <v>3698</v>
      </c>
      <c r="F740" s="83" t="s">
        <v>3707</v>
      </c>
      <c r="G740" s="83" t="s">
        <v>250</v>
      </c>
    </row>
    <row r="741" spans="1:7" s="25" customFormat="1" x14ac:dyDescent="0.25">
      <c r="A741" s="83" t="s">
        <v>1198</v>
      </c>
      <c r="B741" s="83" t="s">
        <v>3603</v>
      </c>
      <c r="C741" s="83" t="s">
        <v>2907</v>
      </c>
      <c r="D741" s="83" t="s">
        <v>297</v>
      </c>
      <c r="E741" s="83" t="s">
        <v>3698</v>
      </c>
      <c r="F741" s="83" t="s">
        <v>935</v>
      </c>
      <c r="G741" s="83" t="s">
        <v>320</v>
      </c>
    </row>
    <row r="742" spans="1:7" s="25" customFormat="1" x14ac:dyDescent="0.25">
      <c r="A742" s="83" t="s">
        <v>1199</v>
      </c>
      <c r="B742" s="83" t="s">
        <v>1170</v>
      </c>
      <c r="C742" s="83" t="s">
        <v>2908</v>
      </c>
      <c r="D742" s="83" t="s">
        <v>297</v>
      </c>
      <c r="E742" s="83" t="s">
        <v>3698</v>
      </c>
      <c r="F742" s="83" t="s">
        <v>935</v>
      </c>
      <c r="G742" s="83" t="s">
        <v>320</v>
      </c>
    </row>
    <row r="743" spans="1:7" s="25" customFormat="1" x14ac:dyDescent="0.25">
      <c r="A743" s="83" t="s">
        <v>1200</v>
      </c>
      <c r="B743" s="83" t="s">
        <v>1201</v>
      </c>
      <c r="C743" s="83" t="s">
        <v>3963</v>
      </c>
      <c r="D743" s="83" t="s">
        <v>297</v>
      </c>
      <c r="E743" s="83" t="s">
        <v>3698</v>
      </c>
      <c r="F743" s="83" t="s">
        <v>935</v>
      </c>
      <c r="G743" s="83" t="s">
        <v>320</v>
      </c>
    </row>
    <row r="744" spans="1:7" s="25" customFormat="1" x14ac:dyDescent="0.25">
      <c r="A744" s="83" t="s">
        <v>1202</v>
      </c>
      <c r="B744" s="83" t="s">
        <v>1203</v>
      </c>
      <c r="C744" s="83" t="s">
        <v>2909</v>
      </c>
      <c r="D744" s="83" t="s">
        <v>297</v>
      </c>
      <c r="E744" s="83" t="s">
        <v>3698</v>
      </c>
      <c r="F744" s="83" t="s">
        <v>935</v>
      </c>
      <c r="G744" s="83" t="s">
        <v>320</v>
      </c>
    </row>
    <row r="745" spans="1:7" s="25" customFormat="1" x14ac:dyDescent="0.25">
      <c r="A745" s="83" t="s">
        <v>1204</v>
      </c>
      <c r="B745" s="83" t="s">
        <v>1205</v>
      </c>
      <c r="C745" s="83" t="s">
        <v>2910</v>
      </c>
      <c r="D745" s="83" t="s">
        <v>297</v>
      </c>
      <c r="E745" s="83" t="s">
        <v>3698</v>
      </c>
      <c r="F745" s="83" t="s">
        <v>935</v>
      </c>
      <c r="G745" s="83" t="s">
        <v>320</v>
      </c>
    </row>
    <row r="746" spans="1:7" s="25" customFormat="1" x14ac:dyDescent="0.25">
      <c r="A746" s="83" t="s">
        <v>1206</v>
      </c>
      <c r="B746" s="83" t="s">
        <v>1207</v>
      </c>
      <c r="C746" s="83" t="s">
        <v>2911</v>
      </c>
      <c r="D746" s="83" t="s">
        <v>297</v>
      </c>
      <c r="E746" s="83" t="s">
        <v>3698</v>
      </c>
      <c r="F746" s="83" t="s">
        <v>935</v>
      </c>
      <c r="G746" s="83" t="s">
        <v>320</v>
      </c>
    </row>
    <row r="747" spans="1:7" s="25" customFormat="1" x14ac:dyDescent="0.25">
      <c r="A747" s="83" t="s">
        <v>1208</v>
      </c>
      <c r="B747" s="83" t="s">
        <v>1209</v>
      </c>
      <c r="C747" s="83" t="s">
        <v>2912</v>
      </c>
      <c r="D747" s="83" t="s">
        <v>297</v>
      </c>
      <c r="E747" s="83" t="s">
        <v>3698</v>
      </c>
      <c r="F747" s="83" t="s">
        <v>935</v>
      </c>
      <c r="G747" s="83" t="s">
        <v>250</v>
      </c>
    </row>
    <row r="748" spans="1:7" s="25" customFormat="1" x14ac:dyDescent="0.25">
      <c r="A748" s="83" t="s">
        <v>1210</v>
      </c>
      <c r="B748" s="83" t="s">
        <v>1211</v>
      </c>
      <c r="C748" s="83" t="s">
        <v>3876</v>
      </c>
      <c r="D748" s="83" t="s">
        <v>297</v>
      </c>
      <c r="E748" s="83" t="s">
        <v>3698</v>
      </c>
      <c r="F748" s="83" t="s">
        <v>3707</v>
      </c>
      <c r="G748" s="83" t="s">
        <v>250</v>
      </c>
    </row>
    <row r="749" spans="1:7" s="25" customFormat="1" x14ac:dyDescent="0.25">
      <c r="A749" s="83" t="s">
        <v>1212</v>
      </c>
      <c r="B749" s="83" t="s">
        <v>1213</v>
      </c>
      <c r="C749" s="83" t="s">
        <v>2913</v>
      </c>
      <c r="D749" s="83" t="s">
        <v>297</v>
      </c>
      <c r="E749" s="83" t="s">
        <v>3698</v>
      </c>
      <c r="F749" s="83" t="s">
        <v>935</v>
      </c>
      <c r="G749" s="83" t="s">
        <v>347</v>
      </c>
    </row>
    <row r="750" spans="1:7" s="25" customFormat="1" x14ac:dyDescent="0.25">
      <c r="A750" s="83" t="s">
        <v>1214</v>
      </c>
      <c r="B750" s="83" t="s">
        <v>1215</v>
      </c>
      <c r="C750" s="83" t="s">
        <v>2914</v>
      </c>
      <c r="D750" s="83" t="s">
        <v>297</v>
      </c>
      <c r="E750" s="83" t="s">
        <v>3698</v>
      </c>
      <c r="F750" s="83" t="s">
        <v>935</v>
      </c>
      <c r="G750" s="83" t="s">
        <v>347</v>
      </c>
    </row>
    <row r="751" spans="1:7" s="25" customFormat="1" x14ac:dyDescent="0.25">
      <c r="A751" s="83" t="s">
        <v>1216</v>
      </c>
      <c r="B751" s="83" t="s">
        <v>1217</v>
      </c>
      <c r="C751" s="83" t="s">
        <v>2915</v>
      </c>
      <c r="D751" s="83" t="s">
        <v>297</v>
      </c>
      <c r="E751" s="83" t="s">
        <v>3698</v>
      </c>
      <c r="F751" s="83" t="s">
        <v>935</v>
      </c>
      <c r="G751" s="83" t="s">
        <v>347</v>
      </c>
    </row>
    <row r="752" spans="1:7" s="25" customFormat="1" x14ac:dyDescent="0.25">
      <c r="A752" s="83" t="s">
        <v>1218</v>
      </c>
      <c r="B752" s="83" t="s">
        <v>1219</v>
      </c>
      <c r="C752" s="83" t="s">
        <v>2916</v>
      </c>
      <c r="D752" s="83" t="s">
        <v>297</v>
      </c>
      <c r="E752" s="83" t="s">
        <v>3698</v>
      </c>
      <c r="F752" s="83" t="s">
        <v>935</v>
      </c>
      <c r="G752" s="83" t="s">
        <v>347</v>
      </c>
    </row>
    <row r="753" spans="1:7" s="25" customFormat="1" x14ac:dyDescent="0.25">
      <c r="A753" s="83" t="s">
        <v>1220</v>
      </c>
      <c r="B753" s="83" t="s">
        <v>1221</v>
      </c>
      <c r="C753" s="83" t="s">
        <v>3877</v>
      </c>
      <c r="D753" s="83" t="s">
        <v>297</v>
      </c>
      <c r="E753" s="83" t="s">
        <v>3698</v>
      </c>
      <c r="F753" s="83" t="s">
        <v>3707</v>
      </c>
      <c r="G753" s="83" t="s">
        <v>250</v>
      </c>
    </row>
    <row r="754" spans="1:7" s="25" customFormat="1" x14ac:dyDescent="0.25">
      <c r="A754" s="83" t="s">
        <v>1222</v>
      </c>
      <c r="B754" s="83" t="s">
        <v>1223</v>
      </c>
      <c r="C754" s="83" t="s">
        <v>2917</v>
      </c>
      <c r="D754" s="83" t="s">
        <v>297</v>
      </c>
      <c r="E754" s="83" t="s">
        <v>3698</v>
      </c>
      <c r="F754" s="83" t="s">
        <v>935</v>
      </c>
      <c r="G754" s="83" t="s">
        <v>347</v>
      </c>
    </row>
    <row r="755" spans="1:7" s="25" customFormat="1" x14ac:dyDescent="0.25">
      <c r="A755" s="83" t="s">
        <v>1224</v>
      </c>
      <c r="B755" s="83" t="s">
        <v>1225</v>
      </c>
      <c r="C755" s="83" t="s">
        <v>2918</v>
      </c>
      <c r="D755" s="83" t="s">
        <v>297</v>
      </c>
      <c r="E755" s="83" t="s">
        <v>3698</v>
      </c>
      <c r="F755" s="83" t="s">
        <v>935</v>
      </c>
      <c r="G755" s="83" t="s">
        <v>347</v>
      </c>
    </row>
    <row r="756" spans="1:7" s="25" customFormat="1" x14ac:dyDescent="0.25">
      <c r="A756" s="83" t="s">
        <v>1226</v>
      </c>
      <c r="B756" s="83" t="s">
        <v>1227</v>
      </c>
      <c r="C756" s="83" t="s">
        <v>2919</v>
      </c>
      <c r="D756" s="83" t="s">
        <v>297</v>
      </c>
      <c r="E756" s="83" t="s">
        <v>3698</v>
      </c>
      <c r="F756" s="83" t="s">
        <v>935</v>
      </c>
      <c r="G756" s="83" t="s">
        <v>347</v>
      </c>
    </row>
    <row r="757" spans="1:7" x14ac:dyDescent="0.25">
      <c r="A757" s="84" t="s">
        <v>1228</v>
      </c>
      <c r="B757" s="84" t="s">
        <v>1229</v>
      </c>
      <c r="C757" s="84" t="s">
        <v>2920</v>
      </c>
      <c r="D757" s="84" t="s">
        <v>297</v>
      </c>
      <c r="E757" s="84" t="s">
        <v>3698</v>
      </c>
      <c r="F757" s="84" t="s">
        <v>935</v>
      </c>
      <c r="G757" s="84" t="s">
        <v>347</v>
      </c>
    </row>
    <row r="758" spans="1:7" x14ac:dyDescent="0.25">
      <c r="A758" s="84" t="s">
        <v>1230</v>
      </c>
      <c r="B758" s="84" t="s">
        <v>1231</v>
      </c>
      <c r="C758" s="84" t="s">
        <v>2921</v>
      </c>
      <c r="D758" s="84" t="s">
        <v>297</v>
      </c>
      <c r="E758" s="84" t="s">
        <v>3698</v>
      </c>
      <c r="F758" s="84" t="s">
        <v>935</v>
      </c>
      <c r="G758" s="84" t="s">
        <v>347</v>
      </c>
    </row>
    <row r="759" spans="1:7" x14ac:dyDescent="0.25">
      <c r="A759" s="84" t="s">
        <v>1232</v>
      </c>
      <c r="B759" s="84" t="s">
        <v>1233</v>
      </c>
      <c r="C759" s="84" t="s">
        <v>2922</v>
      </c>
      <c r="D759" s="84" t="s">
        <v>297</v>
      </c>
      <c r="E759" s="84" t="s">
        <v>3698</v>
      </c>
      <c r="F759" s="84" t="s">
        <v>935</v>
      </c>
      <c r="G759" s="84" t="s">
        <v>347</v>
      </c>
    </row>
    <row r="760" spans="1:7" x14ac:dyDescent="0.25">
      <c r="A760" s="84" t="s">
        <v>1234</v>
      </c>
      <c r="B760" s="84" t="s">
        <v>1045</v>
      </c>
      <c r="C760" s="84" t="s">
        <v>3878</v>
      </c>
      <c r="D760" s="84" t="s">
        <v>297</v>
      </c>
      <c r="E760" s="84" t="s">
        <v>3698</v>
      </c>
      <c r="F760" s="84" t="s">
        <v>3707</v>
      </c>
      <c r="G760" s="84" t="s">
        <v>250</v>
      </c>
    </row>
    <row r="761" spans="1:7" x14ac:dyDescent="0.25">
      <c r="A761" s="84" t="s">
        <v>1235</v>
      </c>
      <c r="B761" s="84" t="s">
        <v>1236</v>
      </c>
      <c r="C761" s="84" t="s">
        <v>3964</v>
      </c>
      <c r="D761" s="84" t="s">
        <v>297</v>
      </c>
      <c r="E761" s="84" t="s">
        <v>3698</v>
      </c>
      <c r="F761" s="84" t="s">
        <v>935</v>
      </c>
      <c r="G761" s="84" t="s">
        <v>320</v>
      </c>
    </row>
    <row r="762" spans="1:7" x14ac:dyDescent="0.25">
      <c r="A762" s="84" t="s">
        <v>1237</v>
      </c>
      <c r="B762" s="84" t="s">
        <v>1238</v>
      </c>
      <c r="C762" s="84" t="s">
        <v>2923</v>
      </c>
      <c r="D762" s="84" t="s">
        <v>18</v>
      </c>
      <c r="E762" s="84" t="s">
        <v>3698</v>
      </c>
      <c r="F762" s="84" t="s">
        <v>3705</v>
      </c>
      <c r="G762" s="84" t="s">
        <v>257</v>
      </c>
    </row>
    <row r="763" spans="1:7" s="25" customFormat="1" x14ac:dyDescent="0.25">
      <c r="A763" s="83" t="s">
        <v>1239</v>
      </c>
      <c r="B763" s="83" t="s">
        <v>1240</v>
      </c>
      <c r="C763" s="83" t="s">
        <v>2924</v>
      </c>
      <c r="D763" s="83" t="s">
        <v>18</v>
      </c>
      <c r="E763" s="83" t="s">
        <v>3698</v>
      </c>
      <c r="F763" s="83" t="s">
        <v>3705</v>
      </c>
      <c r="G763" s="83" t="s">
        <v>257</v>
      </c>
    </row>
    <row r="764" spans="1:7" x14ac:dyDescent="0.25">
      <c r="A764" s="84" t="s">
        <v>1241</v>
      </c>
      <c r="B764" s="84" t="s">
        <v>1242</v>
      </c>
      <c r="C764" s="84" t="s">
        <v>2925</v>
      </c>
      <c r="D764" s="84" t="s">
        <v>18</v>
      </c>
      <c r="E764" s="84" t="s">
        <v>3698</v>
      </c>
      <c r="F764" s="84" t="s">
        <v>3705</v>
      </c>
      <c r="G764" s="84" t="s">
        <v>257</v>
      </c>
    </row>
    <row r="765" spans="1:7" x14ac:dyDescent="0.25">
      <c r="A765" s="84" t="s">
        <v>69</v>
      </c>
      <c r="B765" s="84" t="s">
        <v>1243</v>
      </c>
      <c r="C765" s="84" t="s">
        <v>2926</v>
      </c>
      <c r="D765" s="84" t="s">
        <v>18</v>
      </c>
      <c r="E765" s="84" t="s">
        <v>3698</v>
      </c>
      <c r="F765" s="84" t="s">
        <v>3705</v>
      </c>
      <c r="G765" s="84" t="s">
        <v>257</v>
      </c>
    </row>
    <row r="766" spans="1:7" x14ac:dyDescent="0.25">
      <c r="A766" s="84" t="s">
        <v>133</v>
      </c>
      <c r="B766" s="84" t="s">
        <v>1244</v>
      </c>
      <c r="C766" s="84" t="s">
        <v>2927</v>
      </c>
      <c r="D766" s="84" t="s">
        <v>18</v>
      </c>
      <c r="E766" s="84" t="s">
        <v>3698</v>
      </c>
      <c r="F766" s="84" t="s">
        <v>3705</v>
      </c>
      <c r="G766" s="84" t="s">
        <v>257</v>
      </c>
    </row>
    <row r="767" spans="1:7" x14ac:dyDescent="0.25">
      <c r="A767" s="84" t="s">
        <v>1245</v>
      </c>
      <c r="B767" s="84" t="s">
        <v>1246</v>
      </c>
      <c r="C767" s="84" t="s">
        <v>2928</v>
      </c>
      <c r="D767" s="84" t="s">
        <v>18</v>
      </c>
      <c r="E767" s="84" t="s">
        <v>3698</v>
      </c>
      <c r="F767" s="84" t="s">
        <v>3705</v>
      </c>
      <c r="G767" s="84" t="s">
        <v>257</v>
      </c>
    </row>
    <row r="768" spans="1:7" x14ac:dyDescent="0.25">
      <c r="A768" s="84" t="s">
        <v>1247</v>
      </c>
      <c r="B768" s="84" t="s">
        <v>1248</v>
      </c>
      <c r="C768" s="84" t="s">
        <v>2929</v>
      </c>
      <c r="D768" s="84" t="s">
        <v>18</v>
      </c>
      <c r="E768" s="84" t="s">
        <v>3698</v>
      </c>
      <c r="F768" s="84" t="s">
        <v>3705</v>
      </c>
      <c r="G768" s="84" t="s">
        <v>257</v>
      </c>
    </row>
    <row r="769" spans="1:7" x14ac:dyDescent="0.25">
      <c r="A769" s="84" t="s">
        <v>1249</v>
      </c>
      <c r="B769" s="84" t="s">
        <v>1250</v>
      </c>
      <c r="C769" s="84" t="s">
        <v>2930</v>
      </c>
      <c r="D769" s="84" t="s">
        <v>18</v>
      </c>
      <c r="E769" s="84" t="s">
        <v>3698</v>
      </c>
      <c r="F769" s="84" t="s">
        <v>3705</v>
      </c>
      <c r="G769" s="84" t="s">
        <v>257</v>
      </c>
    </row>
    <row r="770" spans="1:7" x14ac:dyDescent="0.25">
      <c r="A770" s="84" t="s">
        <v>1251</v>
      </c>
      <c r="B770" s="84" t="s">
        <v>1238</v>
      </c>
      <c r="C770" s="84" t="s">
        <v>2931</v>
      </c>
      <c r="D770" s="84" t="s">
        <v>1252</v>
      </c>
      <c r="E770" s="84" t="s">
        <v>3698</v>
      </c>
      <c r="F770" s="84" t="s">
        <v>3705</v>
      </c>
      <c r="G770" s="84" t="s">
        <v>257</v>
      </c>
    </row>
    <row r="771" spans="1:7" x14ac:dyDescent="0.25">
      <c r="A771" s="84" t="s">
        <v>1253</v>
      </c>
      <c r="B771" s="84" t="s">
        <v>1242</v>
      </c>
      <c r="C771" s="84" t="s">
        <v>2932</v>
      </c>
      <c r="D771" s="84" t="s">
        <v>1252</v>
      </c>
      <c r="E771" s="84" t="s">
        <v>3698</v>
      </c>
      <c r="F771" s="84" t="s">
        <v>3705</v>
      </c>
      <c r="G771" s="84" t="s">
        <v>257</v>
      </c>
    </row>
    <row r="772" spans="1:7" x14ac:dyDescent="0.25">
      <c r="A772" s="84" t="s">
        <v>1254</v>
      </c>
      <c r="B772" s="84" t="s">
        <v>1255</v>
      </c>
      <c r="C772" s="84" t="s">
        <v>2933</v>
      </c>
      <c r="D772" s="84" t="s">
        <v>1252</v>
      </c>
      <c r="E772" s="84" t="s">
        <v>3698</v>
      </c>
      <c r="F772" s="84" t="s">
        <v>3709</v>
      </c>
      <c r="G772" s="84" t="s">
        <v>257</v>
      </c>
    </row>
    <row r="773" spans="1:7" x14ac:dyDescent="0.25">
      <c r="A773" s="84" t="s">
        <v>1256</v>
      </c>
      <c r="B773" s="84" t="s">
        <v>1243</v>
      </c>
      <c r="C773" s="84" t="s">
        <v>2934</v>
      </c>
      <c r="D773" s="84" t="s">
        <v>1252</v>
      </c>
      <c r="E773" s="84" t="s">
        <v>3698</v>
      </c>
      <c r="F773" s="84" t="s">
        <v>3709</v>
      </c>
      <c r="G773" s="84" t="s">
        <v>257</v>
      </c>
    </row>
    <row r="774" spans="1:7" x14ac:dyDescent="0.25">
      <c r="A774" s="84" t="s">
        <v>1257</v>
      </c>
      <c r="B774" s="84" t="s">
        <v>1244</v>
      </c>
      <c r="C774" s="84" t="s">
        <v>2935</v>
      </c>
      <c r="D774" s="84" t="s">
        <v>1252</v>
      </c>
      <c r="E774" s="84" t="s">
        <v>3698</v>
      </c>
      <c r="F774" s="84" t="s">
        <v>3709</v>
      </c>
      <c r="G774" s="84" t="s">
        <v>257</v>
      </c>
    </row>
    <row r="775" spans="1:7" x14ac:dyDescent="0.25">
      <c r="A775" s="84" t="s">
        <v>1258</v>
      </c>
      <c r="B775" s="84" t="s">
        <v>1246</v>
      </c>
      <c r="C775" s="84" t="s">
        <v>2936</v>
      </c>
      <c r="D775" s="84" t="s">
        <v>1252</v>
      </c>
      <c r="E775" s="84" t="s">
        <v>3698</v>
      </c>
      <c r="F775" s="84" t="s">
        <v>3709</v>
      </c>
      <c r="G775" s="84" t="s">
        <v>257</v>
      </c>
    </row>
    <row r="776" spans="1:7" s="25" customFormat="1" x14ac:dyDescent="0.25">
      <c r="A776" s="83" t="s">
        <v>1259</v>
      </c>
      <c r="B776" s="83" t="s">
        <v>1250</v>
      </c>
      <c r="C776" s="83" t="s">
        <v>2937</v>
      </c>
      <c r="D776" s="83" t="s">
        <v>1252</v>
      </c>
      <c r="E776" s="83" t="s">
        <v>3698</v>
      </c>
      <c r="F776" s="83" t="s">
        <v>3709</v>
      </c>
      <c r="G776" s="83" t="s">
        <v>257</v>
      </c>
    </row>
    <row r="777" spans="1:7" s="25" customFormat="1" x14ac:dyDescent="0.25">
      <c r="A777" s="83" t="s">
        <v>87</v>
      </c>
      <c r="B777" s="83" t="s">
        <v>1238</v>
      </c>
      <c r="C777" s="83" t="s">
        <v>2938</v>
      </c>
      <c r="D777" s="83" t="s">
        <v>7</v>
      </c>
      <c r="E777" s="83" t="s">
        <v>3698</v>
      </c>
      <c r="F777" s="83" t="s">
        <v>3705</v>
      </c>
      <c r="G777" s="83" t="s">
        <v>257</v>
      </c>
    </row>
    <row r="778" spans="1:7" x14ac:dyDescent="0.25">
      <c r="A778" s="84" t="s">
        <v>90</v>
      </c>
      <c r="B778" s="84" t="s">
        <v>1240</v>
      </c>
      <c r="C778" s="84" t="s">
        <v>2939</v>
      </c>
      <c r="D778" s="84" t="s">
        <v>7</v>
      </c>
      <c r="E778" s="84" t="s">
        <v>3698</v>
      </c>
      <c r="F778" s="84" t="s">
        <v>3709</v>
      </c>
      <c r="G778" s="84" t="s">
        <v>257</v>
      </c>
    </row>
    <row r="779" spans="1:7" s="25" customFormat="1" x14ac:dyDescent="0.25">
      <c r="A779" s="83" t="s">
        <v>84</v>
      </c>
      <c r="B779" s="83" t="s">
        <v>1242</v>
      </c>
      <c r="C779" s="83" t="s">
        <v>2940</v>
      </c>
      <c r="D779" s="83" t="s">
        <v>7</v>
      </c>
      <c r="E779" s="83" t="s">
        <v>3698</v>
      </c>
      <c r="F779" s="83" t="s">
        <v>3705</v>
      </c>
      <c r="G779" s="83" t="s">
        <v>257</v>
      </c>
    </row>
    <row r="780" spans="1:7" s="25" customFormat="1" x14ac:dyDescent="0.25">
      <c r="A780" s="83" t="s">
        <v>1260</v>
      </c>
      <c r="B780" s="83" t="s">
        <v>1255</v>
      </c>
      <c r="C780" s="83" t="s">
        <v>2941</v>
      </c>
      <c r="D780" s="83" t="s">
        <v>7</v>
      </c>
      <c r="E780" s="83" t="s">
        <v>3698</v>
      </c>
      <c r="F780" s="83" t="s">
        <v>3709</v>
      </c>
      <c r="G780" s="83" t="s">
        <v>257</v>
      </c>
    </row>
    <row r="781" spans="1:7" s="25" customFormat="1" x14ac:dyDescent="0.25">
      <c r="A781" s="83" t="s">
        <v>81</v>
      </c>
      <c r="B781" s="83" t="s">
        <v>1243</v>
      </c>
      <c r="C781" s="83" t="s">
        <v>2942</v>
      </c>
      <c r="D781" s="83" t="s">
        <v>7</v>
      </c>
      <c r="E781" s="83" t="s">
        <v>3698</v>
      </c>
      <c r="F781" s="83" t="s">
        <v>3709</v>
      </c>
      <c r="G781" s="83" t="s">
        <v>257</v>
      </c>
    </row>
    <row r="782" spans="1:7" s="25" customFormat="1" x14ac:dyDescent="0.25">
      <c r="A782" s="83" t="s">
        <v>93</v>
      </c>
      <c r="B782" s="83" t="s">
        <v>1244</v>
      </c>
      <c r="C782" s="83" t="s">
        <v>2943</v>
      </c>
      <c r="D782" s="83" t="s">
        <v>7</v>
      </c>
      <c r="E782" s="83" t="s">
        <v>3698</v>
      </c>
      <c r="F782" s="83" t="s">
        <v>3709</v>
      </c>
      <c r="G782" s="83" t="s">
        <v>257</v>
      </c>
    </row>
    <row r="783" spans="1:7" s="25" customFormat="1" x14ac:dyDescent="0.25">
      <c r="A783" s="83" t="s">
        <v>1261</v>
      </c>
      <c r="B783" s="83" t="s">
        <v>1246</v>
      </c>
      <c r="C783" s="83" t="s">
        <v>2944</v>
      </c>
      <c r="D783" s="83" t="s">
        <v>7</v>
      </c>
      <c r="E783" s="83" t="s">
        <v>3698</v>
      </c>
      <c r="F783" s="83" t="s">
        <v>3709</v>
      </c>
      <c r="G783" s="83" t="s">
        <v>257</v>
      </c>
    </row>
    <row r="784" spans="1:7" s="25" customFormat="1" x14ac:dyDescent="0.25">
      <c r="A784" s="83" t="s">
        <v>1262</v>
      </c>
      <c r="B784" s="83" t="s">
        <v>1263</v>
      </c>
      <c r="C784" s="83" t="s">
        <v>2945</v>
      </c>
      <c r="D784" s="83" t="s">
        <v>7</v>
      </c>
      <c r="E784" s="83" t="s">
        <v>3698</v>
      </c>
      <c r="F784" s="83" t="s">
        <v>3709</v>
      </c>
      <c r="G784" s="83" t="s">
        <v>257</v>
      </c>
    </row>
    <row r="785" spans="1:7" s="25" customFormat="1" x14ac:dyDescent="0.25">
      <c r="A785" s="83" t="s">
        <v>78</v>
      </c>
      <c r="B785" s="83" t="s">
        <v>1264</v>
      </c>
      <c r="C785" s="83" t="s">
        <v>2946</v>
      </c>
      <c r="D785" s="83" t="s">
        <v>7</v>
      </c>
      <c r="E785" s="83" t="s">
        <v>3698</v>
      </c>
      <c r="F785" s="83" t="s">
        <v>3709</v>
      </c>
      <c r="G785" s="83" t="s">
        <v>257</v>
      </c>
    </row>
    <row r="786" spans="1:7" s="25" customFormat="1" x14ac:dyDescent="0.25">
      <c r="A786" s="83" t="s">
        <v>1265</v>
      </c>
      <c r="B786" s="83" t="s">
        <v>1250</v>
      </c>
      <c r="C786" s="83" t="s">
        <v>2947</v>
      </c>
      <c r="D786" s="83" t="s">
        <v>7</v>
      </c>
      <c r="E786" s="83" t="s">
        <v>3698</v>
      </c>
      <c r="F786" s="83" t="s">
        <v>3709</v>
      </c>
      <c r="G786" s="83" t="s">
        <v>257</v>
      </c>
    </row>
    <row r="787" spans="1:7" s="25" customFormat="1" x14ac:dyDescent="0.25">
      <c r="A787" s="83" t="s">
        <v>1266</v>
      </c>
      <c r="B787" s="83" t="s">
        <v>1267</v>
      </c>
      <c r="C787" s="83" t="s">
        <v>2948</v>
      </c>
      <c r="D787" s="83" t="s">
        <v>7</v>
      </c>
      <c r="E787" s="83" t="s">
        <v>3698</v>
      </c>
      <c r="F787" s="83" t="s">
        <v>3709</v>
      </c>
      <c r="G787" s="83" t="s">
        <v>257</v>
      </c>
    </row>
    <row r="788" spans="1:7" s="25" customFormat="1" x14ac:dyDescent="0.25">
      <c r="A788" s="83" t="s">
        <v>1268</v>
      </c>
      <c r="B788" s="83" t="s">
        <v>1269</v>
      </c>
      <c r="C788" s="83" t="s">
        <v>2949</v>
      </c>
      <c r="D788" s="83" t="s">
        <v>7</v>
      </c>
      <c r="E788" s="83" t="s">
        <v>3698</v>
      </c>
      <c r="F788" s="83" t="s">
        <v>3709</v>
      </c>
      <c r="G788" s="83" t="s">
        <v>257</v>
      </c>
    </row>
    <row r="789" spans="1:7" s="25" customFormat="1" x14ac:dyDescent="0.25">
      <c r="A789" s="83" t="s">
        <v>1270</v>
      </c>
      <c r="B789" s="83" t="s">
        <v>1271</v>
      </c>
      <c r="C789" s="83" t="s">
        <v>2950</v>
      </c>
      <c r="D789" s="83" t="s">
        <v>7</v>
      </c>
      <c r="E789" s="83" t="s">
        <v>3698</v>
      </c>
      <c r="F789" s="83" t="s">
        <v>3709</v>
      </c>
      <c r="G789" s="83" t="s">
        <v>257</v>
      </c>
    </row>
    <row r="790" spans="1:7" s="25" customFormat="1" x14ac:dyDescent="0.25">
      <c r="A790" s="83" t="s">
        <v>1272</v>
      </c>
      <c r="B790" s="83" t="s">
        <v>1273</v>
      </c>
      <c r="C790" s="83" t="s">
        <v>2951</v>
      </c>
      <c r="D790" s="83" t="s">
        <v>7</v>
      </c>
      <c r="E790" s="83" t="s">
        <v>3698</v>
      </c>
      <c r="F790" s="83" t="s">
        <v>3709</v>
      </c>
      <c r="G790" s="83" t="s">
        <v>257</v>
      </c>
    </row>
    <row r="791" spans="1:7" s="25" customFormat="1" x14ac:dyDescent="0.25">
      <c r="A791" s="83" t="s">
        <v>1274</v>
      </c>
      <c r="B791" s="83" t="s">
        <v>1275</v>
      </c>
      <c r="C791" s="83" t="s">
        <v>2952</v>
      </c>
      <c r="D791" s="83" t="s">
        <v>7</v>
      </c>
      <c r="E791" s="83" t="s">
        <v>3698</v>
      </c>
      <c r="F791" s="83" t="s">
        <v>3709</v>
      </c>
      <c r="G791" s="83" t="s">
        <v>257</v>
      </c>
    </row>
    <row r="792" spans="1:7" s="25" customFormat="1" x14ac:dyDescent="0.25">
      <c r="A792" s="83" t="s">
        <v>1276</v>
      </c>
      <c r="B792" s="83" t="s">
        <v>1277</v>
      </c>
      <c r="C792" s="83" t="s">
        <v>2953</v>
      </c>
      <c r="D792" s="83" t="s">
        <v>7</v>
      </c>
      <c r="E792" s="83" t="s">
        <v>3698</v>
      </c>
      <c r="F792" s="83" t="s">
        <v>3709</v>
      </c>
      <c r="G792" s="83" t="s">
        <v>257</v>
      </c>
    </row>
    <row r="793" spans="1:7" s="25" customFormat="1" x14ac:dyDescent="0.25">
      <c r="A793" s="83" t="s">
        <v>1278</v>
      </c>
      <c r="B793" s="83" t="s">
        <v>1279</v>
      </c>
      <c r="C793" s="83" t="s">
        <v>2954</v>
      </c>
      <c r="D793" s="83" t="s">
        <v>7</v>
      </c>
      <c r="E793" s="83" t="s">
        <v>3698</v>
      </c>
      <c r="F793" s="83" t="s">
        <v>3709</v>
      </c>
      <c r="G793" s="83" t="s">
        <v>257</v>
      </c>
    </row>
    <row r="794" spans="1:7" s="25" customFormat="1" x14ac:dyDescent="0.25">
      <c r="A794" s="83" t="s">
        <v>1281</v>
      </c>
      <c r="B794" s="83" t="s">
        <v>1282</v>
      </c>
      <c r="C794" s="83" t="s">
        <v>2955</v>
      </c>
      <c r="D794" s="83" t="s">
        <v>7</v>
      </c>
      <c r="E794" s="83" t="s">
        <v>3698</v>
      </c>
      <c r="F794" s="83" t="s">
        <v>3709</v>
      </c>
      <c r="G794" s="83" t="s">
        <v>257</v>
      </c>
    </row>
    <row r="795" spans="1:7" s="25" customFormat="1" x14ac:dyDescent="0.25">
      <c r="A795" s="83" t="s">
        <v>1283</v>
      </c>
      <c r="B795" s="83" t="s">
        <v>1284</v>
      </c>
      <c r="C795" s="83" t="s">
        <v>2956</v>
      </c>
      <c r="D795" s="83" t="s">
        <v>7</v>
      </c>
      <c r="E795" s="83" t="s">
        <v>3698</v>
      </c>
      <c r="F795" s="83" t="s">
        <v>3709</v>
      </c>
      <c r="G795" s="83" t="s">
        <v>257</v>
      </c>
    </row>
    <row r="796" spans="1:7" s="25" customFormat="1" x14ac:dyDescent="0.25">
      <c r="A796" s="83" t="s">
        <v>1285</v>
      </c>
      <c r="B796" s="83" t="s">
        <v>1238</v>
      </c>
      <c r="C796" s="83" t="s">
        <v>2957</v>
      </c>
      <c r="D796" s="83" t="s">
        <v>357</v>
      </c>
      <c r="E796" s="83" t="s">
        <v>3698</v>
      </c>
      <c r="F796" s="83" t="s">
        <v>3705</v>
      </c>
      <c r="G796" s="83" t="s">
        <v>257</v>
      </c>
    </row>
    <row r="797" spans="1:7" s="25" customFormat="1" x14ac:dyDescent="0.25">
      <c r="A797" s="83" t="s">
        <v>1286</v>
      </c>
      <c r="B797" s="83" t="s">
        <v>1242</v>
      </c>
      <c r="C797" s="83" t="s">
        <v>2958</v>
      </c>
      <c r="D797" s="83" t="s">
        <v>357</v>
      </c>
      <c r="E797" s="83" t="s">
        <v>3698</v>
      </c>
      <c r="F797" s="83" t="s">
        <v>3705</v>
      </c>
      <c r="G797" s="83" t="s">
        <v>257</v>
      </c>
    </row>
    <row r="798" spans="1:7" s="25" customFormat="1" x14ac:dyDescent="0.25">
      <c r="A798" s="83" t="s">
        <v>1287</v>
      </c>
      <c r="B798" s="83" t="s">
        <v>1243</v>
      </c>
      <c r="C798" s="83" t="s">
        <v>2959</v>
      </c>
      <c r="D798" s="83" t="s">
        <v>357</v>
      </c>
      <c r="E798" s="83" t="s">
        <v>3698</v>
      </c>
      <c r="F798" s="83" t="s">
        <v>3709</v>
      </c>
      <c r="G798" s="83" t="s">
        <v>257</v>
      </c>
    </row>
    <row r="799" spans="1:7" s="25" customFormat="1" x14ac:dyDescent="0.25">
      <c r="A799" s="83" t="s">
        <v>1288</v>
      </c>
      <c r="B799" s="83" t="s">
        <v>1244</v>
      </c>
      <c r="C799" s="83" t="s">
        <v>2960</v>
      </c>
      <c r="D799" s="83" t="s">
        <v>357</v>
      </c>
      <c r="E799" s="83" t="s">
        <v>3698</v>
      </c>
      <c r="F799" s="83" t="s">
        <v>3709</v>
      </c>
      <c r="G799" s="83" t="s">
        <v>257</v>
      </c>
    </row>
    <row r="800" spans="1:7" s="25" customFormat="1" x14ac:dyDescent="0.25">
      <c r="A800" s="83" t="s">
        <v>1289</v>
      </c>
      <c r="B800" s="83" t="s">
        <v>1246</v>
      </c>
      <c r="C800" s="83" t="s">
        <v>2961</v>
      </c>
      <c r="D800" s="83" t="s">
        <v>357</v>
      </c>
      <c r="E800" s="83" t="s">
        <v>3698</v>
      </c>
      <c r="F800" s="83" t="s">
        <v>3709</v>
      </c>
      <c r="G800" s="83" t="s">
        <v>257</v>
      </c>
    </row>
    <row r="801" spans="1:7" s="25" customFormat="1" x14ac:dyDescent="0.25">
      <c r="A801" s="83" t="s">
        <v>1290</v>
      </c>
      <c r="B801" s="83" t="s">
        <v>1250</v>
      </c>
      <c r="C801" s="83" t="s">
        <v>2962</v>
      </c>
      <c r="D801" s="83" t="s">
        <v>357</v>
      </c>
      <c r="E801" s="83" t="s">
        <v>3698</v>
      </c>
      <c r="F801" s="83" t="s">
        <v>3709</v>
      </c>
      <c r="G801" s="83" t="s">
        <v>257</v>
      </c>
    </row>
    <row r="802" spans="1:7" s="25" customFormat="1" x14ac:dyDescent="0.25">
      <c r="A802" s="83" t="s">
        <v>1291</v>
      </c>
      <c r="B802" s="83" t="s">
        <v>1238</v>
      </c>
      <c r="C802" s="83" t="s">
        <v>2963</v>
      </c>
      <c r="D802" s="83" t="s">
        <v>356</v>
      </c>
      <c r="E802" s="83" t="s">
        <v>3698</v>
      </c>
      <c r="F802" s="83" t="s">
        <v>3705</v>
      </c>
      <c r="G802" s="83" t="s">
        <v>257</v>
      </c>
    </row>
    <row r="803" spans="1:7" s="25" customFormat="1" x14ac:dyDescent="0.25">
      <c r="A803" s="83" t="s">
        <v>1292</v>
      </c>
      <c r="B803" s="83" t="s">
        <v>1242</v>
      </c>
      <c r="C803" s="83" t="s">
        <v>2964</v>
      </c>
      <c r="D803" s="83" t="s">
        <v>356</v>
      </c>
      <c r="E803" s="83" t="s">
        <v>3698</v>
      </c>
      <c r="F803" s="83" t="s">
        <v>3709</v>
      </c>
      <c r="G803" s="83" t="s">
        <v>257</v>
      </c>
    </row>
    <row r="804" spans="1:7" s="25" customFormat="1" x14ac:dyDescent="0.25">
      <c r="A804" s="83" t="s">
        <v>1293</v>
      </c>
      <c r="B804" s="83" t="s">
        <v>1243</v>
      </c>
      <c r="C804" s="83" t="s">
        <v>2965</v>
      </c>
      <c r="D804" s="83" t="s">
        <v>356</v>
      </c>
      <c r="E804" s="83" t="s">
        <v>3698</v>
      </c>
      <c r="F804" s="83" t="s">
        <v>3709</v>
      </c>
      <c r="G804" s="83" t="s">
        <v>257</v>
      </c>
    </row>
    <row r="805" spans="1:7" s="25" customFormat="1" x14ac:dyDescent="0.25">
      <c r="A805" s="83" t="s">
        <v>1294</v>
      </c>
      <c r="B805" s="83" t="s">
        <v>1244</v>
      </c>
      <c r="C805" s="83" t="s">
        <v>2966</v>
      </c>
      <c r="D805" s="83" t="s">
        <v>356</v>
      </c>
      <c r="E805" s="83" t="s">
        <v>3698</v>
      </c>
      <c r="F805" s="83" t="s">
        <v>3709</v>
      </c>
      <c r="G805" s="83" t="s">
        <v>257</v>
      </c>
    </row>
    <row r="806" spans="1:7" s="25" customFormat="1" x14ac:dyDescent="0.25">
      <c r="A806" s="83" t="s">
        <v>1295</v>
      </c>
      <c r="B806" s="83" t="s">
        <v>1246</v>
      </c>
      <c r="C806" s="83" t="s">
        <v>2967</v>
      </c>
      <c r="D806" s="83" t="s">
        <v>356</v>
      </c>
      <c r="E806" s="83" t="s">
        <v>3698</v>
      </c>
      <c r="F806" s="83" t="s">
        <v>3709</v>
      </c>
      <c r="G806" s="83" t="s">
        <v>257</v>
      </c>
    </row>
    <row r="807" spans="1:7" s="25" customFormat="1" x14ac:dyDescent="0.25">
      <c r="A807" s="83" t="s">
        <v>1296</v>
      </c>
      <c r="B807" s="83" t="s">
        <v>1250</v>
      </c>
      <c r="C807" s="83" t="s">
        <v>2968</v>
      </c>
      <c r="D807" s="83" t="s">
        <v>356</v>
      </c>
      <c r="E807" s="83" t="s">
        <v>3698</v>
      </c>
      <c r="F807" s="83" t="s">
        <v>3709</v>
      </c>
      <c r="G807" s="83" t="s">
        <v>257</v>
      </c>
    </row>
    <row r="808" spans="1:7" s="25" customFormat="1" x14ac:dyDescent="0.25">
      <c r="A808" s="83" t="s">
        <v>1297</v>
      </c>
      <c r="B808" s="83" t="s">
        <v>1284</v>
      </c>
      <c r="C808" s="83" t="s">
        <v>2969</v>
      </c>
      <c r="D808" s="83" t="s">
        <v>356</v>
      </c>
      <c r="E808" s="83" t="s">
        <v>3698</v>
      </c>
      <c r="F808" s="83" t="s">
        <v>3709</v>
      </c>
      <c r="G808" s="83" t="s">
        <v>257</v>
      </c>
    </row>
    <row r="809" spans="1:7" s="25" customFormat="1" x14ac:dyDescent="0.25">
      <c r="A809" s="83" t="s">
        <v>1298</v>
      </c>
      <c r="B809" s="83" t="s">
        <v>1238</v>
      </c>
      <c r="C809" s="83" t="s">
        <v>2970</v>
      </c>
      <c r="D809" s="83" t="s">
        <v>358</v>
      </c>
      <c r="E809" s="83" t="s">
        <v>3698</v>
      </c>
      <c r="F809" s="83" t="s">
        <v>3705</v>
      </c>
      <c r="G809" s="83" t="s">
        <v>257</v>
      </c>
    </row>
    <row r="810" spans="1:7" s="25" customFormat="1" x14ac:dyDescent="0.25">
      <c r="A810" s="83" t="s">
        <v>1299</v>
      </c>
      <c r="B810" s="83" t="s">
        <v>1242</v>
      </c>
      <c r="C810" s="83" t="s">
        <v>2971</v>
      </c>
      <c r="D810" s="83" t="s">
        <v>358</v>
      </c>
      <c r="E810" s="83" t="s">
        <v>3698</v>
      </c>
      <c r="F810" s="83" t="s">
        <v>3709</v>
      </c>
      <c r="G810" s="83" t="s">
        <v>257</v>
      </c>
    </row>
    <row r="811" spans="1:7" s="25" customFormat="1" x14ac:dyDescent="0.25">
      <c r="A811" s="83" t="s">
        <v>1300</v>
      </c>
      <c r="B811" s="83" t="s">
        <v>1243</v>
      </c>
      <c r="C811" s="83" t="s">
        <v>2972</v>
      </c>
      <c r="D811" s="83" t="s">
        <v>358</v>
      </c>
      <c r="E811" s="83" t="s">
        <v>3698</v>
      </c>
      <c r="F811" s="83" t="s">
        <v>3709</v>
      </c>
      <c r="G811" s="83" t="s">
        <v>257</v>
      </c>
    </row>
    <row r="812" spans="1:7" s="25" customFormat="1" x14ac:dyDescent="0.25">
      <c r="A812" s="83" t="s">
        <v>1301</v>
      </c>
      <c r="B812" s="83" t="s">
        <v>1244</v>
      </c>
      <c r="C812" s="83" t="s">
        <v>2973</v>
      </c>
      <c r="D812" s="83" t="s">
        <v>358</v>
      </c>
      <c r="E812" s="83" t="s">
        <v>3698</v>
      </c>
      <c r="F812" s="83" t="s">
        <v>3709</v>
      </c>
      <c r="G812" s="83" t="s">
        <v>257</v>
      </c>
    </row>
    <row r="813" spans="1:7" s="25" customFormat="1" x14ac:dyDescent="0.25">
      <c r="A813" s="83" t="s">
        <v>1302</v>
      </c>
      <c r="B813" s="83" t="s">
        <v>1246</v>
      </c>
      <c r="C813" s="83" t="s">
        <v>2974</v>
      </c>
      <c r="D813" s="83" t="s">
        <v>358</v>
      </c>
      <c r="E813" s="83" t="s">
        <v>3698</v>
      </c>
      <c r="F813" s="83" t="s">
        <v>3709</v>
      </c>
      <c r="G813" s="83" t="s">
        <v>257</v>
      </c>
    </row>
    <row r="814" spans="1:7" s="25" customFormat="1" x14ac:dyDescent="0.25">
      <c r="A814" s="83" t="s">
        <v>1303</v>
      </c>
      <c r="B814" s="83" t="s">
        <v>1250</v>
      </c>
      <c r="C814" s="83" t="s">
        <v>2975</v>
      </c>
      <c r="D814" s="83" t="s">
        <v>358</v>
      </c>
      <c r="E814" s="83" t="s">
        <v>3698</v>
      </c>
      <c r="F814" s="83" t="s">
        <v>3709</v>
      </c>
      <c r="G814" s="83" t="s">
        <v>257</v>
      </c>
    </row>
    <row r="815" spans="1:7" s="25" customFormat="1" x14ac:dyDescent="0.25">
      <c r="A815" s="83" t="s">
        <v>1304</v>
      </c>
      <c r="B815" s="83" t="s">
        <v>1267</v>
      </c>
      <c r="C815" s="83" t="s">
        <v>2976</v>
      </c>
      <c r="D815" s="83" t="s">
        <v>358</v>
      </c>
      <c r="E815" s="83" t="s">
        <v>3698</v>
      </c>
      <c r="F815" s="83" t="s">
        <v>3709</v>
      </c>
      <c r="G815" s="83" t="s">
        <v>257</v>
      </c>
    </row>
    <row r="816" spans="1:7" s="25" customFormat="1" x14ac:dyDescent="0.25">
      <c r="A816" s="83" t="s">
        <v>1305</v>
      </c>
      <c r="B816" s="83" t="s">
        <v>1269</v>
      </c>
      <c r="C816" s="83" t="s">
        <v>2977</v>
      </c>
      <c r="D816" s="83" t="s">
        <v>358</v>
      </c>
      <c r="E816" s="83" t="s">
        <v>3698</v>
      </c>
      <c r="F816" s="83" t="s">
        <v>3709</v>
      </c>
      <c r="G816" s="83" t="s">
        <v>257</v>
      </c>
    </row>
    <row r="817" spans="1:7" s="25" customFormat="1" x14ac:dyDescent="0.25">
      <c r="A817" s="83" t="s">
        <v>1306</v>
      </c>
      <c r="B817" s="83" t="s">
        <v>1271</v>
      </c>
      <c r="C817" s="83" t="s">
        <v>2978</v>
      </c>
      <c r="D817" s="83" t="s">
        <v>358</v>
      </c>
      <c r="E817" s="83" t="s">
        <v>3698</v>
      </c>
      <c r="F817" s="83" t="s">
        <v>3709</v>
      </c>
      <c r="G817" s="83" t="s">
        <v>257</v>
      </c>
    </row>
    <row r="818" spans="1:7" s="25" customFormat="1" x14ac:dyDescent="0.25">
      <c r="A818" s="83" t="s">
        <v>1307</v>
      </c>
      <c r="B818" s="83" t="s">
        <v>1284</v>
      </c>
      <c r="C818" s="83" t="s">
        <v>2979</v>
      </c>
      <c r="D818" s="83" t="s">
        <v>358</v>
      </c>
      <c r="E818" s="83" t="s">
        <v>3698</v>
      </c>
      <c r="F818" s="83" t="s">
        <v>3709</v>
      </c>
      <c r="G818" s="83" t="s">
        <v>257</v>
      </c>
    </row>
    <row r="819" spans="1:7" s="25" customFormat="1" x14ac:dyDescent="0.25">
      <c r="A819" s="83" t="s">
        <v>1308</v>
      </c>
      <c r="B819" s="83" t="s">
        <v>1238</v>
      </c>
      <c r="C819" s="83" t="s">
        <v>2980</v>
      </c>
      <c r="D819" s="83" t="s">
        <v>1309</v>
      </c>
      <c r="E819" s="83" t="s">
        <v>3698</v>
      </c>
      <c r="F819" s="83" t="s">
        <v>3705</v>
      </c>
      <c r="G819" s="83" t="s">
        <v>257</v>
      </c>
    </row>
    <row r="820" spans="1:7" s="25" customFormat="1" x14ac:dyDescent="0.25">
      <c r="A820" s="83" t="s">
        <v>1310</v>
      </c>
      <c r="B820" s="83" t="s">
        <v>1243</v>
      </c>
      <c r="C820" s="83" t="s">
        <v>2981</v>
      </c>
      <c r="D820" s="83" t="s">
        <v>1309</v>
      </c>
      <c r="E820" s="83" t="s">
        <v>3698</v>
      </c>
      <c r="F820" s="83" t="s">
        <v>3709</v>
      </c>
      <c r="G820" s="83" t="s">
        <v>257</v>
      </c>
    </row>
    <row r="821" spans="1:7" s="25" customFormat="1" x14ac:dyDescent="0.25">
      <c r="A821" s="83" t="s">
        <v>1311</v>
      </c>
      <c r="B821" s="83" t="s">
        <v>1244</v>
      </c>
      <c r="C821" s="83" t="s">
        <v>2982</v>
      </c>
      <c r="D821" s="83" t="s">
        <v>1309</v>
      </c>
      <c r="E821" s="83" t="s">
        <v>3698</v>
      </c>
      <c r="F821" s="83" t="s">
        <v>3709</v>
      </c>
      <c r="G821" s="83" t="s">
        <v>257</v>
      </c>
    </row>
    <row r="822" spans="1:7" s="25" customFormat="1" x14ac:dyDescent="0.25">
      <c r="A822" s="83" t="s">
        <v>1312</v>
      </c>
      <c r="B822" s="83" t="s">
        <v>1246</v>
      </c>
      <c r="C822" s="83" t="s">
        <v>2983</v>
      </c>
      <c r="D822" s="83" t="s">
        <v>1309</v>
      </c>
      <c r="E822" s="83" t="s">
        <v>3698</v>
      </c>
      <c r="F822" s="83" t="s">
        <v>3709</v>
      </c>
      <c r="G822" s="83" t="s">
        <v>257</v>
      </c>
    </row>
    <row r="823" spans="1:7" s="25" customFormat="1" x14ac:dyDescent="0.25">
      <c r="A823" s="83" t="s">
        <v>1313</v>
      </c>
      <c r="B823" s="83" t="s">
        <v>1250</v>
      </c>
      <c r="C823" s="83" t="s">
        <v>2984</v>
      </c>
      <c r="D823" s="83" t="s">
        <v>1309</v>
      </c>
      <c r="E823" s="83" t="s">
        <v>3698</v>
      </c>
      <c r="F823" s="83" t="s">
        <v>3709</v>
      </c>
      <c r="G823" s="83" t="s">
        <v>257</v>
      </c>
    </row>
    <row r="824" spans="1:7" s="25" customFormat="1" x14ac:dyDescent="0.25">
      <c r="A824" s="83" t="s">
        <v>102</v>
      </c>
      <c r="B824" s="83" t="s">
        <v>1238</v>
      </c>
      <c r="C824" s="83" t="s">
        <v>2985</v>
      </c>
      <c r="D824" s="83" t="s">
        <v>9</v>
      </c>
      <c r="E824" s="83" t="s">
        <v>3698</v>
      </c>
      <c r="F824" s="83" t="s">
        <v>3705</v>
      </c>
      <c r="G824" s="83" t="s">
        <v>257</v>
      </c>
    </row>
    <row r="825" spans="1:7" s="25" customFormat="1" x14ac:dyDescent="0.25">
      <c r="A825" s="83" t="s">
        <v>96</v>
      </c>
      <c r="B825" s="83" t="s">
        <v>1242</v>
      </c>
      <c r="C825" s="83" t="s">
        <v>2986</v>
      </c>
      <c r="D825" s="83" t="s">
        <v>9</v>
      </c>
      <c r="E825" s="83" t="s">
        <v>3698</v>
      </c>
      <c r="F825" s="83" t="s">
        <v>3709</v>
      </c>
      <c r="G825" s="83" t="s">
        <v>257</v>
      </c>
    </row>
    <row r="826" spans="1:7" s="25" customFormat="1" x14ac:dyDescent="0.25">
      <c r="A826" s="83" t="s">
        <v>105</v>
      </c>
      <c r="B826" s="83" t="s">
        <v>1255</v>
      </c>
      <c r="C826" s="83" t="s">
        <v>2987</v>
      </c>
      <c r="D826" s="83" t="s">
        <v>9</v>
      </c>
      <c r="E826" s="83" t="s">
        <v>3698</v>
      </c>
      <c r="F826" s="83" t="s">
        <v>3709</v>
      </c>
      <c r="G826" s="83" t="s">
        <v>257</v>
      </c>
    </row>
    <row r="827" spans="1:7" s="25" customFormat="1" x14ac:dyDescent="0.25">
      <c r="A827" s="83" t="s">
        <v>99</v>
      </c>
      <c r="B827" s="83" t="s">
        <v>1243</v>
      </c>
      <c r="C827" s="83" t="s">
        <v>2988</v>
      </c>
      <c r="D827" s="83" t="s">
        <v>9</v>
      </c>
      <c r="E827" s="83" t="s">
        <v>3698</v>
      </c>
      <c r="F827" s="83" t="s">
        <v>3709</v>
      </c>
      <c r="G827" s="83" t="s">
        <v>257</v>
      </c>
    </row>
    <row r="828" spans="1:7" s="25" customFormat="1" x14ac:dyDescent="0.25">
      <c r="A828" s="83" t="s">
        <v>108</v>
      </c>
      <c r="B828" s="83" t="s">
        <v>1244</v>
      </c>
      <c r="C828" s="83" t="s">
        <v>2989</v>
      </c>
      <c r="D828" s="83" t="s">
        <v>9</v>
      </c>
      <c r="E828" s="83" t="s">
        <v>3698</v>
      </c>
      <c r="F828" s="83" t="s">
        <v>3709</v>
      </c>
      <c r="G828" s="83" t="s">
        <v>257</v>
      </c>
    </row>
    <row r="829" spans="1:7" s="25" customFormat="1" x14ac:dyDescent="0.25">
      <c r="A829" s="83" t="s">
        <v>1314</v>
      </c>
      <c r="B829" s="83" t="s">
        <v>1246</v>
      </c>
      <c r="C829" s="83" t="s">
        <v>2990</v>
      </c>
      <c r="D829" s="83" t="s">
        <v>9</v>
      </c>
      <c r="E829" s="83" t="s">
        <v>3698</v>
      </c>
      <c r="F829" s="83" t="s">
        <v>3709</v>
      </c>
      <c r="G829" s="83" t="s">
        <v>257</v>
      </c>
    </row>
    <row r="830" spans="1:7" s="25" customFormat="1" x14ac:dyDescent="0.25">
      <c r="A830" s="83" t="s">
        <v>1315</v>
      </c>
      <c r="B830" s="83" t="s">
        <v>1264</v>
      </c>
      <c r="C830" s="83" t="s">
        <v>2991</v>
      </c>
      <c r="D830" s="83" t="s">
        <v>9</v>
      </c>
      <c r="E830" s="83" t="s">
        <v>3698</v>
      </c>
      <c r="F830" s="83" t="s">
        <v>3709</v>
      </c>
      <c r="G830" s="83" t="s">
        <v>257</v>
      </c>
    </row>
    <row r="831" spans="1:7" s="25" customFormat="1" x14ac:dyDescent="0.25">
      <c r="A831" s="83" t="s">
        <v>1316</v>
      </c>
      <c r="B831" s="83" t="s">
        <v>1248</v>
      </c>
      <c r="C831" s="83" t="s">
        <v>2992</v>
      </c>
      <c r="D831" s="83" t="s">
        <v>9</v>
      </c>
      <c r="E831" s="83" t="s">
        <v>3698</v>
      </c>
      <c r="F831" s="83" t="s">
        <v>3709</v>
      </c>
      <c r="G831" s="83" t="s">
        <v>257</v>
      </c>
    </row>
    <row r="832" spans="1:7" s="25" customFormat="1" x14ac:dyDescent="0.25">
      <c r="A832" s="83" t="s">
        <v>1317</v>
      </c>
      <c r="B832" s="83" t="s">
        <v>1250</v>
      </c>
      <c r="C832" s="83" t="s">
        <v>2993</v>
      </c>
      <c r="D832" s="83" t="s">
        <v>9</v>
      </c>
      <c r="E832" s="83" t="s">
        <v>3698</v>
      </c>
      <c r="F832" s="83" t="s">
        <v>3709</v>
      </c>
      <c r="G832" s="83" t="s">
        <v>257</v>
      </c>
    </row>
    <row r="833" spans="1:7" s="25" customFormat="1" x14ac:dyDescent="0.25">
      <c r="A833" s="83" t="s">
        <v>1318</v>
      </c>
      <c r="B833" s="83" t="s">
        <v>1269</v>
      </c>
      <c r="C833" s="83" t="s">
        <v>2994</v>
      </c>
      <c r="D833" s="83" t="s">
        <v>9</v>
      </c>
      <c r="E833" s="83" t="s">
        <v>3698</v>
      </c>
      <c r="F833" s="83" t="s">
        <v>3709</v>
      </c>
      <c r="G833" s="83" t="s">
        <v>257</v>
      </c>
    </row>
    <row r="834" spans="1:7" s="25" customFormat="1" x14ac:dyDescent="0.25">
      <c r="A834" s="83" t="s">
        <v>1319</v>
      </c>
      <c r="B834" s="83" t="s">
        <v>1271</v>
      </c>
      <c r="C834" s="83" t="s">
        <v>2995</v>
      </c>
      <c r="D834" s="83" t="s">
        <v>9</v>
      </c>
      <c r="E834" s="83" t="s">
        <v>3698</v>
      </c>
      <c r="F834" s="83" t="s">
        <v>3709</v>
      </c>
      <c r="G834" s="83" t="s">
        <v>257</v>
      </c>
    </row>
    <row r="835" spans="1:7" s="25" customFormat="1" x14ac:dyDescent="0.25">
      <c r="A835" s="83" t="s">
        <v>1320</v>
      </c>
      <c r="B835" s="83" t="s">
        <v>1273</v>
      </c>
      <c r="C835" s="83" t="s">
        <v>2996</v>
      </c>
      <c r="D835" s="83" t="s">
        <v>9</v>
      </c>
      <c r="E835" s="83" t="s">
        <v>3698</v>
      </c>
      <c r="F835" s="83" t="s">
        <v>3709</v>
      </c>
      <c r="G835" s="83" t="s">
        <v>257</v>
      </c>
    </row>
    <row r="836" spans="1:7" s="25" customFormat="1" x14ac:dyDescent="0.25">
      <c r="A836" s="83" t="s">
        <v>1321</v>
      </c>
      <c r="B836" s="83" t="s">
        <v>1275</v>
      </c>
      <c r="C836" s="83" t="s">
        <v>2997</v>
      </c>
      <c r="D836" s="83" t="s">
        <v>9</v>
      </c>
      <c r="E836" s="83" t="s">
        <v>3698</v>
      </c>
      <c r="F836" s="83" t="s">
        <v>3709</v>
      </c>
      <c r="G836" s="83" t="s">
        <v>257</v>
      </c>
    </row>
    <row r="837" spans="1:7" s="25" customFormat="1" x14ac:dyDescent="0.25">
      <c r="A837" s="83" t="s">
        <v>1322</v>
      </c>
      <c r="B837" s="83" t="s">
        <v>1277</v>
      </c>
      <c r="C837" s="83" t="s">
        <v>2998</v>
      </c>
      <c r="D837" s="83" t="s">
        <v>9</v>
      </c>
      <c r="E837" s="83" t="s">
        <v>3698</v>
      </c>
      <c r="F837" s="83" t="s">
        <v>3709</v>
      </c>
      <c r="G837" s="83" t="s">
        <v>257</v>
      </c>
    </row>
    <row r="838" spans="1:7" s="25" customFormat="1" x14ac:dyDescent="0.25">
      <c r="A838" s="83" t="s">
        <v>1323</v>
      </c>
      <c r="B838" s="83" t="s">
        <v>1279</v>
      </c>
      <c r="C838" s="83" t="s">
        <v>2999</v>
      </c>
      <c r="D838" s="83" t="s">
        <v>9</v>
      </c>
      <c r="E838" s="83" t="s">
        <v>3698</v>
      </c>
      <c r="F838" s="83" t="s">
        <v>3709</v>
      </c>
      <c r="G838" s="83" t="s">
        <v>257</v>
      </c>
    </row>
    <row r="839" spans="1:7" s="25" customFormat="1" x14ac:dyDescent="0.25">
      <c r="A839" s="83" t="s">
        <v>1324</v>
      </c>
      <c r="B839" s="83" t="s">
        <v>1280</v>
      </c>
      <c r="C839" s="83" t="s">
        <v>3000</v>
      </c>
      <c r="D839" s="83" t="s">
        <v>9</v>
      </c>
      <c r="E839" s="83" t="s">
        <v>3698</v>
      </c>
      <c r="F839" s="83" t="s">
        <v>3709</v>
      </c>
      <c r="G839" s="83" t="s">
        <v>257</v>
      </c>
    </row>
    <row r="840" spans="1:7" s="25" customFormat="1" x14ac:dyDescent="0.25">
      <c r="A840" s="83" t="s">
        <v>117</v>
      </c>
      <c r="B840" s="83" t="s">
        <v>1238</v>
      </c>
      <c r="C840" s="83" t="s">
        <v>3001</v>
      </c>
      <c r="D840" s="83" t="s">
        <v>8</v>
      </c>
      <c r="E840" s="83" t="s">
        <v>3698</v>
      </c>
      <c r="F840" s="83" t="s">
        <v>3705</v>
      </c>
      <c r="G840" s="83" t="s">
        <v>257</v>
      </c>
    </row>
    <row r="841" spans="1:7" s="25" customFormat="1" x14ac:dyDescent="0.25">
      <c r="A841" s="83" t="s">
        <v>111</v>
      </c>
      <c r="B841" s="83" t="s">
        <v>1242</v>
      </c>
      <c r="C841" s="83" t="s">
        <v>3002</v>
      </c>
      <c r="D841" s="83" t="s">
        <v>8</v>
      </c>
      <c r="E841" s="83" t="s">
        <v>3698</v>
      </c>
      <c r="F841" s="83" t="s">
        <v>3709</v>
      </c>
      <c r="G841" s="83" t="s">
        <v>257</v>
      </c>
    </row>
    <row r="842" spans="1:7" s="25" customFormat="1" x14ac:dyDescent="0.25">
      <c r="A842" s="83" t="s">
        <v>1325</v>
      </c>
      <c r="B842" s="83" t="s">
        <v>1255</v>
      </c>
      <c r="C842" s="83" t="s">
        <v>3003</v>
      </c>
      <c r="D842" s="83" t="s">
        <v>8</v>
      </c>
      <c r="E842" s="83" t="s">
        <v>3698</v>
      </c>
      <c r="F842" s="83" t="s">
        <v>3709</v>
      </c>
      <c r="G842" s="83" t="s">
        <v>257</v>
      </c>
    </row>
    <row r="843" spans="1:7" s="25" customFormat="1" x14ac:dyDescent="0.25">
      <c r="A843" s="83" t="s">
        <v>114</v>
      </c>
      <c r="B843" s="83" t="s">
        <v>1243</v>
      </c>
      <c r="C843" s="83" t="s">
        <v>3004</v>
      </c>
      <c r="D843" s="83" t="s">
        <v>8</v>
      </c>
      <c r="E843" s="83" t="s">
        <v>3698</v>
      </c>
      <c r="F843" s="83" t="s">
        <v>3709</v>
      </c>
      <c r="G843" s="83" t="s">
        <v>257</v>
      </c>
    </row>
    <row r="844" spans="1:7" s="25" customFormat="1" x14ac:dyDescent="0.25">
      <c r="A844" s="83" t="s">
        <v>1326</v>
      </c>
      <c r="B844" s="83" t="s">
        <v>1327</v>
      </c>
      <c r="C844" s="83" t="s">
        <v>3005</v>
      </c>
      <c r="D844" s="83" t="s">
        <v>8</v>
      </c>
      <c r="E844" s="83" t="s">
        <v>3698</v>
      </c>
      <c r="F844" s="83" t="s">
        <v>3709</v>
      </c>
      <c r="G844" s="83" t="s">
        <v>257</v>
      </c>
    </row>
    <row r="845" spans="1:7" s="25" customFormat="1" x14ac:dyDescent="0.25">
      <c r="A845" s="83" t="s">
        <v>120</v>
      </c>
      <c r="B845" s="83" t="s">
        <v>1244</v>
      </c>
      <c r="C845" s="83" t="s">
        <v>3006</v>
      </c>
      <c r="D845" s="83" t="s">
        <v>8</v>
      </c>
      <c r="E845" s="83" t="s">
        <v>3698</v>
      </c>
      <c r="F845" s="83" t="s">
        <v>3709</v>
      </c>
      <c r="G845" s="83" t="s">
        <v>257</v>
      </c>
    </row>
    <row r="846" spans="1:7" s="25" customFormat="1" x14ac:dyDescent="0.25">
      <c r="A846" s="83" t="s">
        <v>1328</v>
      </c>
      <c r="B846" s="83" t="s">
        <v>1246</v>
      </c>
      <c r="C846" s="83" t="s">
        <v>3007</v>
      </c>
      <c r="D846" s="83" t="s">
        <v>8</v>
      </c>
      <c r="E846" s="83" t="s">
        <v>3698</v>
      </c>
      <c r="F846" s="83" t="s">
        <v>3709</v>
      </c>
      <c r="G846" s="83" t="s">
        <v>257</v>
      </c>
    </row>
    <row r="847" spans="1:7" s="25" customFormat="1" x14ac:dyDescent="0.25">
      <c r="A847" s="83" t="s">
        <v>1329</v>
      </c>
      <c r="B847" s="83" t="s">
        <v>1263</v>
      </c>
      <c r="C847" s="83" t="s">
        <v>3008</v>
      </c>
      <c r="D847" s="83" t="s">
        <v>8</v>
      </c>
      <c r="E847" s="83" t="s">
        <v>3698</v>
      </c>
      <c r="F847" s="83" t="s">
        <v>3709</v>
      </c>
      <c r="G847" s="83" t="s">
        <v>257</v>
      </c>
    </row>
    <row r="848" spans="1:7" s="25" customFormat="1" x14ac:dyDescent="0.25">
      <c r="A848" s="83" t="s">
        <v>1330</v>
      </c>
      <c r="B848" s="83" t="s">
        <v>1248</v>
      </c>
      <c r="C848" s="83" t="s">
        <v>3009</v>
      </c>
      <c r="D848" s="83" t="s">
        <v>8</v>
      </c>
      <c r="E848" s="83" t="s">
        <v>3698</v>
      </c>
      <c r="F848" s="83" t="s">
        <v>3709</v>
      </c>
      <c r="G848" s="83" t="s">
        <v>257</v>
      </c>
    </row>
    <row r="849" spans="1:7" s="25" customFormat="1" x14ac:dyDescent="0.25">
      <c r="A849" s="83" t="s">
        <v>1331</v>
      </c>
      <c r="B849" s="83" t="s">
        <v>1250</v>
      </c>
      <c r="C849" s="83" t="s">
        <v>3010</v>
      </c>
      <c r="D849" s="83" t="s">
        <v>8</v>
      </c>
      <c r="E849" s="83" t="s">
        <v>3698</v>
      </c>
      <c r="F849" s="83" t="s">
        <v>3709</v>
      </c>
      <c r="G849" s="83" t="s">
        <v>257</v>
      </c>
    </row>
    <row r="850" spans="1:7" s="25" customFormat="1" x14ac:dyDescent="0.25">
      <c r="A850" s="83" t="s">
        <v>1332</v>
      </c>
      <c r="B850" s="83" t="s">
        <v>1284</v>
      </c>
      <c r="C850" s="83" t="s">
        <v>3011</v>
      </c>
      <c r="D850" s="83" t="s">
        <v>8</v>
      </c>
      <c r="E850" s="83" t="s">
        <v>3698</v>
      </c>
      <c r="F850" s="83" t="s">
        <v>3709</v>
      </c>
      <c r="G850" s="83" t="s">
        <v>257</v>
      </c>
    </row>
    <row r="851" spans="1:7" s="25" customFormat="1" x14ac:dyDescent="0.25">
      <c r="A851" s="83" t="s">
        <v>1333</v>
      </c>
      <c r="B851" s="83" t="s">
        <v>1238</v>
      </c>
      <c r="C851" s="83" t="s">
        <v>3012</v>
      </c>
      <c r="D851" s="83" t="s">
        <v>1334</v>
      </c>
      <c r="E851" s="83" t="s">
        <v>3698</v>
      </c>
      <c r="F851" s="83" t="s">
        <v>3705</v>
      </c>
      <c r="G851" s="83" t="s">
        <v>257</v>
      </c>
    </row>
    <row r="852" spans="1:7" s="25" customFormat="1" x14ac:dyDescent="0.25">
      <c r="A852" s="83" t="s">
        <v>1335</v>
      </c>
      <c r="B852" s="83" t="s">
        <v>1243</v>
      </c>
      <c r="C852" s="83" t="s">
        <v>3013</v>
      </c>
      <c r="D852" s="83" t="s">
        <v>1334</v>
      </c>
      <c r="E852" s="83" t="s">
        <v>3698</v>
      </c>
      <c r="F852" s="83" t="s">
        <v>3709</v>
      </c>
      <c r="G852" s="83" t="s">
        <v>257</v>
      </c>
    </row>
    <row r="853" spans="1:7" s="25" customFormat="1" x14ac:dyDescent="0.25">
      <c r="A853" s="83" t="s">
        <v>1336</v>
      </c>
      <c r="B853" s="83" t="s">
        <v>1244</v>
      </c>
      <c r="C853" s="83" t="s">
        <v>3014</v>
      </c>
      <c r="D853" s="83" t="s">
        <v>1334</v>
      </c>
      <c r="E853" s="83" t="s">
        <v>3698</v>
      </c>
      <c r="F853" s="83" t="s">
        <v>3709</v>
      </c>
      <c r="G853" s="83" t="s">
        <v>257</v>
      </c>
    </row>
    <row r="854" spans="1:7" s="25" customFormat="1" x14ac:dyDescent="0.25">
      <c r="A854" s="83" t="s">
        <v>1337</v>
      </c>
      <c r="B854" s="83" t="s">
        <v>1246</v>
      </c>
      <c r="C854" s="83" t="s">
        <v>3015</v>
      </c>
      <c r="D854" s="83" t="s">
        <v>1334</v>
      </c>
      <c r="E854" s="83" t="s">
        <v>3698</v>
      </c>
      <c r="F854" s="83" t="s">
        <v>3709</v>
      </c>
      <c r="G854" s="83" t="s">
        <v>257</v>
      </c>
    </row>
    <row r="855" spans="1:7" s="25" customFormat="1" x14ac:dyDescent="0.25">
      <c r="A855" s="83" t="s">
        <v>1338</v>
      </c>
      <c r="B855" s="83" t="s">
        <v>1250</v>
      </c>
      <c r="C855" s="83" t="s">
        <v>3016</v>
      </c>
      <c r="D855" s="83" t="s">
        <v>1334</v>
      </c>
      <c r="E855" s="83" t="s">
        <v>3698</v>
      </c>
      <c r="F855" s="83" t="s">
        <v>3709</v>
      </c>
      <c r="G855" s="83" t="s">
        <v>257</v>
      </c>
    </row>
    <row r="856" spans="1:7" s="25" customFormat="1" x14ac:dyDescent="0.25">
      <c r="A856" s="83" t="s">
        <v>1339</v>
      </c>
      <c r="B856" s="83" t="s">
        <v>1238</v>
      </c>
      <c r="C856" s="83" t="s">
        <v>3017</v>
      </c>
      <c r="D856" s="83" t="s">
        <v>1340</v>
      </c>
      <c r="E856" s="83" t="s">
        <v>1341</v>
      </c>
      <c r="F856" s="83" t="s">
        <v>1342</v>
      </c>
      <c r="G856" s="83" t="s">
        <v>257</v>
      </c>
    </row>
    <row r="857" spans="1:7" s="25" customFormat="1" x14ac:dyDescent="0.25">
      <c r="A857" s="83" t="s">
        <v>1343</v>
      </c>
      <c r="B857" s="83" t="s">
        <v>1242</v>
      </c>
      <c r="C857" s="83" t="s">
        <v>3018</v>
      </c>
      <c r="D857" s="83" t="s">
        <v>1340</v>
      </c>
      <c r="E857" s="83" t="s">
        <v>1341</v>
      </c>
      <c r="F857" s="83" t="s">
        <v>1342</v>
      </c>
      <c r="G857" s="83" t="s">
        <v>257</v>
      </c>
    </row>
    <row r="858" spans="1:7" s="25" customFormat="1" x14ac:dyDescent="0.25">
      <c r="A858" s="83" t="s">
        <v>1344</v>
      </c>
      <c r="B858" s="83" t="s">
        <v>1243</v>
      </c>
      <c r="C858" s="83" t="s">
        <v>3019</v>
      </c>
      <c r="D858" s="83" t="s">
        <v>1340</v>
      </c>
      <c r="E858" s="83" t="s">
        <v>1341</v>
      </c>
      <c r="F858" s="83" t="s">
        <v>1342</v>
      </c>
      <c r="G858" s="83" t="s">
        <v>257</v>
      </c>
    </row>
    <row r="859" spans="1:7" s="25" customFormat="1" x14ac:dyDescent="0.25">
      <c r="A859" s="83" t="s">
        <v>1345</v>
      </c>
      <c r="B859" s="83" t="s">
        <v>1244</v>
      </c>
      <c r="C859" s="83" t="s">
        <v>3020</v>
      </c>
      <c r="D859" s="83" t="s">
        <v>1340</v>
      </c>
      <c r="E859" s="83" t="s">
        <v>1341</v>
      </c>
      <c r="F859" s="83" t="s">
        <v>1342</v>
      </c>
      <c r="G859" s="83" t="s">
        <v>257</v>
      </c>
    </row>
    <row r="860" spans="1:7" s="25" customFormat="1" x14ac:dyDescent="0.25">
      <c r="A860" s="83" t="s">
        <v>1346</v>
      </c>
      <c r="B860" s="83" t="s">
        <v>1250</v>
      </c>
      <c r="C860" s="83" t="s">
        <v>3021</v>
      </c>
      <c r="D860" s="83" t="s">
        <v>1340</v>
      </c>
      <c r="E860" s="83" t="s">
        <v>1341</v>
      </c>
      <c r="F860" s="83" t="s">
        <v>1342</v>
      </c>
      <c r="G860" s="83" t="s">
        <v>257</v>
      </c>
    </row>
    <row r="861" spans="1:7" s="25" customFormat="1" x14ac:dyDescent="0.25">
      <c r="A861" s="83" t="s">
        <v>1347</v>
      </c>
      <c r="B861" s="83" t="s">
        <v>1238</v>
      </c>
      <c r="C861" s="83" t="s">
        <v>3022</v>
      </c>
      <c r="D861" s="83" t="s">
        <v>354</v>
      </c>
      <c r="E861" s="83" t="s">
        <v>3698</v>
      </c>
      <c r="F861" s="83" t="s">
        <v>3705</v>
      </c>
      <c r="G861" s="83" t="s">
        <v>320</v>
      </c>
    </row>
    <row r="862" spans="1:7" s="25" customFormat="1" x14ac:dyDescent="0.25">
      <c r="A862" s="83" t="s">
        <v>1348</v>
      </c>
      <c r="B862" s="83" t="s">
        <v>1243</v>
      </c>
      <c r="C862" s="83" t="s">
        <v>3023</v>
      </c>
      <c r="D862" s="83" t="s">
        <v>354</v>
      </c>
      <c r="E862" s="83" t="s">
        <v>3698</v>
      </c>
      <c r="F862" s="83" t="s">
        <v>3709</v>
      </c>
      <c r="G862" s="83" t="s">
        <v>320</v>
      </c>
    </row>
    <row r="863" spans="1:7" s="25" customFormat="1" x14ac:dyDescent="0.25">
      <c r="A863" s="83" t="s">
        <v>1349</v>
      </c>
      <c r="B863" s="83" t="s">
        <v>1244</v>
      </c>
      <c r="C863" s="83" t="s">
        <v>3024</v>
      </c>
      <c r="D863" s="83" t="s">
        <v>354</v>
      </c>
      <c r="E863" s="83" t="s">
        <v>3698</v>
      </c>
      <c r="F863" s="83" t="s">
        <v>3709</v>
      </c>
      <c r="G863" s="83" t="s">
        <v>320</v>
      </c>
    </row>
    <row r="864" spans="1:7" s="25" customFormat="1" x14ac:dyDescent="0.25">
      <c r="A864" s="83" t="s">
        <v>1350</v>
      </c>
      <c r="B864" s="83" t="s">
        <v>1246</v>
      </c>
      <c r="C864" s="83" t="s">
        <v>3025</v>
      </c>
      <c r="D864" s="83" t="s">
        <v>354</v>
      </c>
      <c r="E864" s="83" t="s">
        <v>3698</v>
      </c>
      <c r="F864" s="83" t="s">
        <v>3709</v>
      </c>
      <c r="G864" s="83" t="s">
        <v>320</v>
      </c>
    </row>
    <row r="865" spans="1:7" s="25" customFormat="1" x14ac:dyDescent="0.25">
      <c r="A865" s="83" t="s">
        <v>1351</v>
      </c>
      <c r="B865" s="83" t="s">
        <v>1250</v>
      </c>
      <c r="C865" s="83" t="s">
        <v>3026</v>
      </c>
      <c r="D865" s="83" t="s">
        <v>354</v>
      </c>
      <c r="E865" s="83" t="s">
        <v>3698</v>
      </c>
      <c r="F865" s="83" t="s">
        <v>3709</v>
      </c>
      <c r="G865" s="83" t="s">
        <v>320</v>
      </c>
    </row>
    <row r="866" spans="1:7" s="25" customFormat="1" x14ac:dyDescent="0.25">
      <c r="A866" s="83" t="s">
        <v>1352</v>
      </c>
      <c r="B866" s="83" t="s">
        <v>1238</v>
      </c>
      <c r="C866" s="83" t="s">
        <v>3027</v>
      </c>
      <c r="D866" s="83" t="s">
        <v>355</v>
      </c>
      <c r="E866" s="83" t="s">
        <v>3698</v>
      </c>
      <c r="F866" s="83" t="s">
        <v>3705</v>
      </c>
      <c r="G866" s="83" t="s">
        <v>320</v>
      </c>
    </row>
    <row r="867" spans="1:7" s="25" customFormat="1" x14ac:dyDescent="0.25">
      <c r="A867" s="83" t="s">
        <v>1353</v>
      </c>
      <c r="B867" s="83" t="s">
        <v>1243</v>
      </c>
      <c r="C867" s="83" t="s">
        <v>3028</v>
      </c>
      <c r="D867" s="83" t="s">
        <v>355</v>
      </c>
      <c r="E867" s="83" t="s">
        <v>3698</v>
      </c>
      <c r="F867" s="83" t="s">
        <v>3709</v>
      </c>
      <c r="G867" s="83" t="s">
        <v>320</v>
      </c>
    </row>
    <row r="868" spans="1:7" s="25" customFormat="1" x14ac:dyDescent="0.25">
      <c r="A868" s="83" t="s">
        <v>1354</v>
      </c>
      <c r="B868" s="83" t="s">
        <v>1244</v>
      </c>
      <c r="C868" s="83" t="s">
        <v>3029</v>
      </c>
      <c r="D868" s="83" t="s">
        <v>355</v>
      </c>
      <c r="E868" s="83" t="s">
        <v>3698</v>
      </c>
      <c r="F868" s="83" t="s">
        <v>3709</v>
      </c>
      <c r="G868" s="83" t="s">
        <v>320</v>
      </c>
    </row>
    <row r="869" spans="1:7" s="25" customFormat="1" x14ac:dyDescent="0.25">
      <c r="A869" s="83" t="s">
        <v>1355</v>
      </c>
      <c r="B869" s="83" t="s">
        <v>1246</v>
      </c>
      <c r="C869" s="83" t="s">
        <v>3030</v>
      </c>
      <c r="D869" s="83" t="s">
        <v>355</v>
      </c>
      <c r="E869" s="83" t="s">
        <v>3698</v>
      </c>
      <c r="F869" s="83" t="s">
        <v>3709</v>
      </c>
      <c r="G869" s="83" t="s">
        <v>320</v>
      </c>
    </row>
    <row r="870" spans="1:7" s="25" customFormat="1" x14ac:dyDescent="0.25">
      <c r="A870" s="83" t="s">
        <v>1356</v>
      </c>
      <c r="B870" s="83" t="s">
        <v>1250</v>
      </c>
      <c r="C870" s="83" t="s">
        <v>3031</v>
      </c>
      <c r="D870" s="83" t="s">
        <v>355</v>
      </c>
      <c r="E870" s="83" t="s">
        <v>3698</v>
      </c>
      <c r="F870" s="83" t="s">
        <v>3709</v>
      </c>
      <c r="G870" s="83" t="s">
        <v>320</v>
      </c>
    </row>
    <row r="871" spans="1:7" s="25" customFormat="1" x14ac:dyDescent="0.25">
      <c r="A871" s="83" t="s">
        <v>1357</v>
      </c>
      <c r="B871" s="83" t="s">
        <v>1238</v>
      </c>
      <c r="C871" s="83" t="s">
        <v>3032</v>
      </c>
      <c r="D871" s="83" t="s">
        <v>359</v>
      </c>
      <c r="E871" s="83" t="s">
        <v>3698</v>
      </c>
      <c r="F871" s="83" t="s">
        <v>3705</v>
      </c>
      <c r="G871" s="83" t="s">
        <v>320</v>
      </c>
    </row>
    <row r="872" spans="1:7" s="25" customFormat="1" x14ac:dyDescent="0.25">
      <c r="A872" s="83" t="s">
        <v>1358</v>
      </c>
      <c r="B872" s="83" t="s">
        <v>1242</v>
      </c>
      <c r="C872" s="83" t="s">
        <v>3033</v>
      </c>
      <c r="D872" s="83" t="s">
        <v>359</v>
      </c>
      <c r="E872" s="83" t="s">
        <v>3698</v>
      </c>
      <c r="F872" s="83" t="s">
        <v>3709</v>
      </c>
      <c r="G872" s="83" t="s">
        <v>320</v>
      </c>
    </row>
    <row r="873" spans="1:7" s="25" customFormat="1" x14ac:dyDescent="0.25">
      <c r="A873" s="83" t="s">
        <v>1359</v>
      </c>
      <c r="B873" s="83" t="s">
        <v>1243</v>
      </c>
      <c r="C873" s="83" t="s">
        <v>3034</v>
      </c>
      <c r="D873" s="83" t="s">
        <v>359</v>
      </c>
      <c r="E873" s="83" t="s">
        <v>3698</v>
      </c>
      <c r="F873" s="83" t="s">
        <v>3709</v>
      </c>
      <c r="G873" s="83" t="s">
        <v>320</v>
      </c>
    </row>
    <row r="874" spans="1:7" s="25" customFormat="1" x14ac:dyDescent="0.25">
      <c r="A874" s="83" t="s">
        <v>1360</v>
      </c>
      <c r="B874" s="83" t="s">
        <v>1244</v>
      </c>
      <c r="C874" s="83" t="s">
        <v>3035</v>
      </c>
      <c r="D874" s="83" t="s">
        <v>359</v>
      </c>
      <c r="E874" s="83" t="s">
        <v>3698</v>
      </c>
      <c r="F874" s="83" t="s">
        <v>3709</v>
      </c>
      <c r="G874" s="83" t="s">
        <v>320</v>
      </c>
    </row>
    <row r="875" spans="1:7" s="25" customFormat="1" x14ac:dyDescent="0.25">
      <c r="A875" s="83" t="s">
        <v>1361</v>
      </c>
      <c r="B875" s="83" t="s">
        <v>1246</v>
      </c>
      <c r="C875" s="83" t="s">
        <v>3036</v>
      </c>
      <c r="D875" s="83" t="s">
        <v>359</v>
      </c>
      <c r="E875" s="83" t="s">
        <v>3698</v>
      </c>
      <c r="F875" s="83" t="s">
        <v>3709</v>
      </c>
      <c r="G875" s="83" t="s">
        <v>320</v>
      </c>
    </row>
    <row r="876" spans="1:7" s="25" customFormat="1" x14ac:dyDescent="0.25">
      <c r="A876" s="83" t="s">
        <v>1362</v>
      </c>
      <c r="B876" s="83" t="s">
        <v>1250</v>
      </c>
      <c r="C876" s="83" t="s">
        <v>3037</v>
      </c>
      <c r="D876" s="83" t="s">
        <v>359</v>
      </c>
      <c r="E876" s="83" t="s">
        <v>3698</v>
      </c>
      <c r="F876" s="83" t="s">
        <v>3709</v>
      </c>
      <c r="G876" s="83" t="s">
        <v>320</v>
      </c>
    </row>
    <row r="877" spans="1:7" s="25" customFormat="1" x14ac:dyDescent="0.25">
      <c r="A877" s="83" t="s">
        <v>1363</v>
      </c>
      <c r="B877" s="83" t="s">
        <v>1238</v>
      </c>
      <c r="C877" s="83" t="s">
        <v>3038</v>
      </c>
      <c r="D877" s="83" t="s">
        <v>17</v>
      </c>
      <c r="E877" s="83" t="s">
        <v>3698</v>
      </c>
      <c r="F877" s="83" t="s">
        <v>3705</v>
      </c>
      <c r="G877" s="83" t="s">
        <v>257</v>
      </c>
    </row>
    <row r="878" spans="1:7" s="25" customFormat="1" x14ac:dyDescent="0.25">
      <c r="A878" s="83" t="s">
        <v>1364</v>
      </c>
      <c r="B878" s="83" t="s">
        <v>1255</v>
      </c>
      <c r="C878" s="83" t="s">
        <v>3039</v>
      </c>
      <c r="D878" s="83" t="s">
        <v>17</v>
      </c>
      <c r="E878" s="83" t="s">
        <v>3698</v>
      </c>
      <c r="F878" s="83" t="s">
        <v>3709</v>
      </c>
      <c r="G878" s="83" t="s">
        <v>257</v>
      </c>
    </row>
    <row r="879" spans="1:7" s="25" customFormat="1" x14ac:dyDescent="0.25">
      <c r="A879" s="83" t="s">
        <v>1365</v>
      </c>
      <c r="B879" s="83" t="s">
        <v>1366</v>
      </c>
      <c r="C879" s="83" t="s">
        <v>3040</v>
      </c>
      <c r="D879" s="83" t="s">
        <v>17</v>
      </c>
      <c r="E879" s="83" t="s">
        <v>3698</v>
      </c>
      <c r="F879" s="83" t="s">
        <v>3709</v>
      </c>
      <c r="G879" s="83" t="s">
        <v>257</v>
      </c>
    </row>
    <row r="880" spans="1:7" s="25" customFormat="1" x14ac:dyDescent="0.25">
      <c r="A880" s="83" t="s">
        <v>1367</v>
      </c>
      <c r="B880" s="83" t="s">
        <v>1273</v>
      </c>
      <c r="C880" s="83" t="s">
        <v>3041</v>
      </c>
      <c r="D880" s="83" t="s">
        <v>17</v>
      </c>
      <c r="E880" s="83" t="s">
        <v>3698</v>
      </c>
      <c r="F880" s="83" t="s">
        <v>3709</v>
      </c>
      <c r="G880" s="83" t="s">
        <v>257</v>
      </c>
    </row>
    <row r="881" spans="1:7" s="25" customFormat="1" x14ac:dyDescent="0.25">
      <c r="A881" s="83" t="s">
        <v>75</v>
      </c>
      <c r="B881" s="83" t="s">
        <v>1368</v>
      </c>
      <c r="C881" s="83" t="s">
        <v>3042</v>
      </c>
      <c r="D881" s="83" t="s">
        <v>17</v>
      </c>
      <c r="E881" s="83" t="s">
        <v>3698</v>
      </c>
      <c r="F881" s="83" t="s">
        <v>3709</v>
      </c>
      <c r="G881" s="83" t="s">
        <v>257</v>
      </c>
    </row>
    <row r="882" spans="1:7" s="25" customFormat="1" x14ac:dyDescent="0.25">
      <c r="A882" s="83" t="s">
        <v>1369</v>
      </c>
      <c r="B882" s="83" t="s">
        <v>1250</v>
      </c>
      <c r="C882" s="83" t="s">
        <v>3043</v>
      </c>
      <c r="D882" s="83" t="s">
        <v>17</v>
      </c>
      <c r="E882" s="83" t="s">
        <v>3698</v>
      </c>
      <c r="F882" s="83" t="s">
        <v>3709</v>
      </c>
      <c r="G882" s="83" t="s">
        <v>257</v>
      </c>
    </row>
    <row r="883" spans="1:7" s="25" customFormat="1" x14ac:dyDescent="0.25">
      <c r="A883" s="83" t="s">
        <v>1370</v>
      </c>
      <c r="B883" s="83" t="s">
        <v>1238</v>
      </c>
      <c r="C883" s="83" t="s">
        <v>3044</v>
      </c>
      <c r="D883" s="83" t="s">
        <v>361</v>
      </c>
      <c r="E883" s="83" t="s">
        <v>3698</v>
      </c>
      <c r="F883" s="83" t="s">
        <v>3705</v>
      </c>
      <c r="G883" s="83" t="s">
        <v>257</v>
      </c>
    </row>
    <row r="884" spans="1:7" s="25" customFormat="1" x14ac:dyDescent="0.25">
      <c r="A884" s="83" t="s">
        <v>1371</v>
      </c>
      <c r="B884" s="83" t="s">
        <v>1255</v>
      </c>
      <c r="C884" s="83" t="s">
        <v>3045</v>
      </c>
      <c r="D884" s="83" t="s">
        <v>361</v>
      </c>
      <c r="E884" s="83" t="s">
        <v>3698</v>
      </c>
      <c r="F884" s="83" t="s">
        <v>3709</v>
      </c>
      <c r="G884" s="83" t="s">
        <v>257</v>
      </c>
    </row>
    <row r="885" spans="1:7" s="25" customFormat="1" x14ac:dyDescent="0.25">
      <c r="A885" s="83" t="s">
        <v>1372</v>
      </c>
      <c r="B885" s="83" t="s">
        <v>1243</v>
      </c>
      <c r="C885" s="83" t="s">
        <v>3046</v>
      </c>
      <c r="D885" s="83" t="s">
        <v>361</v>
      </c>
      <c r="E885" s="83" t="s">
        <v>3698</v>
      </c>
      <c r="F885" s="83" t="s">
        <v>3709</v>
      </c>
      <c r="G885" s="83" t="s">
        <v>257</v>
      </c>
    </row>
    <row r="886" spans="1:7" s="25" customFormat="1" x14ac:dyDescent="0.25">
      <c r="A886" s="83" t="s">
        <v>1373</v>
      </c>
      <c r="B886" s="83" t="s">
        <v>1246</v>
      </c>
      <c r="C886" s="83" t="s">
        <v>3047</v>
      </c>
      <c r="D886" s="83" t="s">
        <v>361</v>
      </c>
      <c r="E886" s="83" t="s">
        <v>3698</v>
      </c>
      <c r="F886" s="83" t="s">
        <v>3709</v>
      </c>
      <c r="G886" s="83" t="s">
        <v>257</v>
      </c>
    </row>
    <row r="887" spans="1:7" s="25" customFormat="1" x14ac:dyDescent="0.25">
      <c r="A887" s="83" t="s">
        <v>1374</v>
      </c>
      <c r="B887" s="83" t="s">
        <v>1250</v>
      </c>
      <c r="C887" s="83" t="s">
        <v>3048</v>
      </c>
      <c r="D887" s="83" t="s">
        <v>361</v>
      </c>
      <c r="E887" s="83" t="s">
        <v>3698</v>
      </c>
      <c r="F887" s="83" t="s">
        <v>3709</v>
      </c>
      <c r="G887" s="83" t="s">
        <v>257</v>
      </c>
    </row>
    <row r="888" spans="1:7" s="25" customFormat="1" x14ac:dyDescent="0.25">
      <c r="A888" s="83" t="s">
        <v>1375</v>
      </c>
      <c r="B888" s="83" t="s">
        <v>1238</v>
      </c>
      <c r="C888" s="83" t="s">
        <v>3049</v>
      </c>
      <c r="D888" s="83" t="s">
        <v>353</v>
      </c>
      <c r="E888" s="83" t="s">
        <v>3698</v>
      </c>
      <c r="F888" s="83" t="s">
        <v>3705</v>
      </c>
      <c r="G888" s="83" t="s">
        <v>257</v>
      </c>
    </row>
    <row r="889" spans="1:7" s="25" customFormat="1" x14ac:dyDescent="0.25">
      <c r="A889" s="83" t="s">
        <v>1376</v>
      </c>
      <c r="B889" s="83" t="s">
        <v>1255</v>
      </c>
      <c r="C889" s="83" t="s">
        <v>3050</v>
      </c>
      <c r="D889" s="83" t="s">
        <v>353</v>
      </c>
      <c r="E889" s="83" t="s">
        <v>3698</v>
      </c>
      <c r="F889" s="83" t="s">
        <v>3709</v>
      </c>
      <c r="G889" s="83" t="s">
        <v>257</v>
      </c>
    </row>
    <row r="890" spans="1:7" s="25" customFormat="1" x14ac:dyDescent="0.25">
      <c r="A890" s="83" t="s">
        <v>1377</v>
      </c>
      <c r="B890" s="83" t="s">
        <v>1246</v>
      </c>
      <c r="C890" s="83" t="s">
        <v>3051</v>
      </c>
      <c r="D890" s="83" t="s">
        <v>353</v>
      </c>
      <c r="E890" s="83" t="s">
        <v>3698</v>
      </c>
      <c r="F890" s="83" t="s">
        <v>3709</v>
      </c>
      <c r="G890" s="83" t="s">
        <v>257</v>
      </c>
    </row>
    <row r="891" spans="1:7" s="25" customFormat="1" x14ac:dyDescent="0.25">
      <c r="A891" s="83" t="s">
        <v>1378</v>
      </c>
      <c r="B891" s="83" t="s">
        <v>1366</v>
      </c>
      <c r="C891" s="83" t="s">
        <v>3052</v>
      </c>
      <c r="D891" s="83" t="s">
        <v>353</v>
      </c>
      <c r="E891" s="83" t="s">
        <v>3698</v>
      </c>
      <c r="F891" s="83" t="s">
        <v>3709</v>
      </c>
      <c r="G891" s="83" t="s">
        <v>257</v>
      </c>
    </row>
    <row r="892" spans="1:7" s="25" customFormat="1" x14ac:dyDescent="0.25">
      <c r="A892" s="83" t="s">
        <v>1379</v>
      </c>
      <c r="B892" s="83" t="s">
        <v>1273</v>
      </c>
      <c r="C892" s="83" t="s">
        <v>3053</v>
      </c>
      <c r="D892" s="83" t="s">
        <v>353</v>
      </c>
      <c r="E892" s="83" t="s">
        <v>3698</v>
      </c>
      <c r="F892" s="83" t="s">
        <v>3709</v>
      </c>
      <c r="G892" s="83" t="s">
        <v>257</v>
      </c>
    </row>
    <row r="893" spans="1:7" s="25" customFormat="1" x14ac:dyDescent="0.25">
      <c r="A893" s="83" t="s">
        <v>1380</v>
      </c>
      <c r="B893" s="83" t="s">
        <v>1368</v>
      </c>
      <c r="C893" s="83" t="s">
        <v>3054</v>
      </c>
      <c r="D893" s="83" t="s">
        <v>353</v>
      </c>
      <c r="E893" s="83" t="s">
        <v>3698</v>
      </c>
      <c r="F893" s="83" t="s">
        <v>3709</v>
      </c>
      <c r="G893" s="83" t="s">
        <v>257</v>
      </c>
    </row>
    <row r="894" spans="1:7" s="25" customFormat="1" x14ac:dyDescent="0.25">
      <c r="A894" s="83" t="s">
        <v>1381</v>
      </c>
      <c r="B894" s="83" t="s">
        <v>1250</v>
      </c>
      <c r="C894" s="83" t="s">
        <v>3055</v>
      </c>
      <c r="D894" s="83" t="s">
        <v>353</v>
      </c>
      <c r="E894" s="83" t="s">
        <v>3698</v>
      </c>
      <c r="F894" s="83" t="s">
        <v>3709</v>
      </c>
      <c r="G894" s="83" t="s">
        <v>257</v>
      </c>
    </row>
    <row r="895" spans="1:7" s="25" customFormat="1" x14ac:dyDescent="0.25">
      <c r="A895" s="83" t="s">
        <v>1382</v>
      </c>
      <c r="B895" s="83" t="s">
        <v>1238</v>
      </c>
      <c r="C895" s="83" t="s">
        <v>3056</v>
      </c>
      <c r="D895" s="83" t="s">
        <v>9</v>
      </c>
      <c r="E895" s="83" t="s">
        <v>3698</v>
      </c>
      <c r="F895" s="83" t="s">
        <v>3705</v>
      </c>
      <c r="G895" s="83" t="s">
        <v>257</v>
      </c>
    </row>
    <row r="896" spans="1:7" s="25" customFormat="1" x14ac:dyDescent="0.25">
      <c r="A896" s="83" t="s">
        <v>1383</v>
      </c>
      <c r="B896" s="83" t="s">
        <v>1255</v>
      </c>
      <c r="C896" s="83" t="s">
        <v>3057</v>
      </c>
      <c r="D896" s="83" t="s">
        <v>9</v>
      </c>
      <c r="E896" s="83" t="s">
        <v>3698</v>
      </c>
      <c r="F896" s="83" t="s">
        <v>3709</v>
      </c>
      <c r="G896" s="83" t="s">
        <v>257</v>
      </c>
    </row>
    <row r="897" spans="1:7" s="25" customFormat="1" x14ac:dyDescent="0.25">
      <c r="A897" s="83" t="s">
        <v>1384</v>
      </c>
      <c r="B897" s="83" t="s">
        <v>1366</v>
      </c>
      <c r="C897" s="83" t="s">
        <v>3058</v>
      </c>
      <c r="D897" s="83" t="s">
        <v>9</v>
      </c>
      <c r="E897" s="83" t="s">
        <v>3698</v>
      </c>
      <c r="F897" s="83" t="s">
        <v>3709</v>
      </c>
      <c r="G897" s="83" t="s">
        <v>257</v>
      </c>
    </row>
    <row r="898" spans="1:7" s="25" customFormat="1" x14ac:dyDescent="0.25">
      <c r="A898" s="83" t="s">
        <v>1385</v>
      </c>
      <c r="B898" s="83" t="s">
        <v>1273</v>
      </c>
      <c r="C898" s="83" t="s">
        <v>3059</v>
      </c>
      <c r="D898" s="83" t="s">
        <v>9</v>
      </c>
      <c r="E898" s="83" t="s">
        <v>3698</v>
      </c>
      <c r="F898" s="83" t="s">
        <v>3709</v>
      </c>
      <c r="G898" s="83" t="s">
        <v>257</v>
      </c>
    </row>
    <row r="899" spans="1:7" s="25" customFormat="1" x14ac:dyDescent="0.25">
      <c r="A899" s="83" t="s">
        <v>1386</v>
      </c>
      <c r="B899" s="83" t="s">
        <v>1368</v>
      </c>
      <c r="C899" s="83" t="s">
        <v>3060</v>
      </c>
      <c r="D899" s="83" t="s">
        <v>9</v>
      </c>
      <c r="E899" s="83" t="s">
        <v>3698</v>
      </c>
      <c r="F899" s="83" t="s">
        <v>3709</v>
      </c>
      <c r="G899" s="83" t="s">
        <v>257</v>
      </c>
    </row>
    <row r="900" spans="1:7" s="25" customFormat="1" x14ac:dyDescent="0.25">
      <c r="A900" s="83" t="s">
        <v>1387</v>
      </c>
      <c r="B900" s="83" t="s">
        <v>1250</v>
      </c>
      <c r="C900" s="83" t="s">
        <v>3061</v>
      </c>
      <c r="D900" s="83" t="s">
        <v>9</v>
      </c>
      <c r="E900" s="83" t="s">
        <v>3698</v>
      </c>
      <c r="F900" s="83" t="s">
        <v>3709</v>
      </c>
      <c r="G900" s="83" t="s">
        <v>257</v>
      </c>
    </row>
    <row r="901" spans="1:7" s="25" customFormat="1" x14ac:dyDescent="0.25">
      <c r="A901" s="83" t="s">
        <v>1389</v>
      </c>
      <c r="B901" s="83" t="s">
        <v>1238</v>
      </c>
      <c r="C901" s="83" t="s">
        <v>3062</v>
      </c>
      <c r="D901" s="83" t="s">
        <v>355</v>
      </c>
      <c r="E901" s="83" t="s">
        <v>3698</v>
      </c>
      <c r="F901" s="83" t="s">
        <v>3705</v>
      </c>
      <c r="G901" s="83" t="s">
        <v>257</v>
      </c>
    </row>
    <row r="902" spans="1:7" s="25" customFormat="1" x14ac:dyDescent="0.25">
      <c r="A902" s="83" t="s">
        <v>1390</v>
      </c>
      <c r="B902" s="83" t="s">
        <v>1243</v>
      </c>
      <c r="C902" s="83" t="s">
        <v>3063</v>
      </c>
      <c r="D902" s="83" t="s">
        <v>355</v>
      </c>
      <c r="E902" s="83" t="s">
        <v>3698</v>
      </c>
      <c r="F902" s="83" t="s">
        <v>3709</v>
      </c>
      <c r="G902" s="83" t="s">
        <v>257</v>
      </c>
    </row>
    <row r="903" spans="1:7" s="25" customFormat="1" x14ac:dyDescent="0.25">
      <c r="A903" s="83" t="s">
        <v>1391</v>
      </c>
      <c r="B903" s="83" t="s">
        <v>1244</v>
      </c>
      <c r="C903" s="83" t="s">
        <v>3064</v>
      </c>
      <c r="D903" s="83" t="s">
        <v>355</v>
      </c>
      <c r="E903" s="83" t="s">
        <v>3698</v>
      </c>
      <c r="F903" s="83" t="s">
        <v>3709</v>
      </c>
      <c r="G903" s="83" t="s">
        <v>257</v>
      </c>
    </row>
    <row r="904" spans="1:7" s="25" customFormat="1" x14ac:dyDescent="0.25">
      <c r="A904" s="83" t="s">
        <v>1392</v>
      </c>
      <c r="B904" s="83" t="s">
        <v>1246</v>
      </c>
      <c r="C904" s="83" t="s">
        <v>3065</v>
      </c>
      <c r="D904" s="83" t="s">
        <v>355</v>
      </c>
      <c r="E904" s="83" t="s">
        <v>3698</v>
      </c>
      <c r="F904" s="83" t="s">
        <v>3709</v>
      </c>
      <c r="G904" s="83" t="s">
        <v>257</v>
      </c>
    </row>
    <row r="905" spans="1:7" s="25" customFormat="1" x14ac:dyDescent="0.25">
      <c r="A905" s="83" t="s">
        <v>1393</v>
      </c>
      <c r="B905" s="83" t="s">
        <v>1250</v>
      </c>
      <c r="C905" s="83" t="s">
        <v>3066</v>
      </c>
      <c r="D905" s="83" t="s">
        <v>355</v>
      </c>
      <c r="E905" s="83" t="s">
        <v>3698</v>
      </c>
      <c r="F905" s="83" t="s">
        <v>3709</v>
      </c>
      <c r="G905" s="83" t="s">
        <v>257</v>
      </c>
    </row>
    <row r="906" spans="1:7" s="25" customFormat="1" x14ac:dyDescent="0.25">
      <c r="A906" s="83" t="s">
        <v>1394</v>
      </c>
      <c r="B906" s="83" t="s">
        <v>1238</v>
      </c>
      <c r="C906" s="83" t="s">
        <v>3067</v>
      </c>
      <c r="D906" s="83" t="s">
        <v>1388</v>
      </c>
      <c r="E906" s="83" t="s">
        <v>3698</v>
      </c>
      <c r="F906" s="83" t="s">
        <v>3705</v>
      </c>
      <c r="G906" s="83" t="s">
        <v>257</v>
      </c>
    </row>
    <row r="907" spans="1:7" s="25" customFormat="1" x14ac:dyDescent="0.25">
      <c r="A907" s="83" t="s">
        <v>1395</v>
      </c>
      <c r="B907" s="83" t="s">
        <v>1244</v>
      </c>
      <c r="C907" s="83" t="s">
        <v>3068</v>
      </c>
      <c r="D907" s="83" t="s">
        <v>1388</v>
      </c>
      <c r="E907" s="83" t="s">
        <v>3698</v>
      </c>
      <c r="F907" s="83" t="s">
        <v>3709</v>
      </c>
      <c r="G907" s="83" t="s">
        <v>257</v>
      </c>
    </row>
    <row r="908" spans="1:7" s="25" customFormat="1" x14ac:dyDescent="0.25">
      <c r="A908" s="83" t="s">
        <v>1396</v>
      </c>
      <c r="B908" s="83" t="s">
        <v>1246</v>
      </c>
      <c r="C908" s="83" t="s">
        <v>3069</v>
      </c>
      <c r="D908" s="83" t="s">
        <v>1388</v>
      </c>
      <c r="E908" s="83" t="s">
        <v>3698</v>
      </c>
      <c r="F908" s="83" t="s">
        <v>3709</v>
      </c>
      <c r="G908" s="83" t="s">
        <v>257</v>
      </c>
    </row>
    <row r="909" spans="1:7" s="25" customFormat="1" x14ac:dyDescent="0.25">
      <c r="A909" s="83" t="s">
        <v>1397</v>
      </c>
      <c r="B909" s="83" t="s">
        <v>1250</v>
      </c>
      <c r="C909" s="83" t="s">
        <v>3070</v>
      </c>
      <c r="D909" s="83" t="s">
        <v>1388</v>
      </c>
      <c r="E909" s="83" t="s">
        <v>3698</v>
      </c>
      <c r="F909" s="83" t="s">
        <v>3709</v>
      </c>
      <c r="G909" s="83" t="s">
        <v>257</v>
      </c>
    </row>
    <row r="910" spans="1:7" s="25" customFormat="1" x14ac:dyDescent="0.25">
      <c r="A910" s="83" t="s">
        <v>180</v>
      </c>
      <c r="B910" s="83" t="s">
        <v>1120</v>
      </c>
      <c r="C910" s="83" t="s">
        <v>3071</v>
      </c>
      <c r="D910" s="83" t="s">
        <v>54</v>
      </c>
      <c r="E910" s="83" t="s">
        <v>3698</v>
      </c>
      <c r="F910" s="83" t="s">
        <v>245</v>
      </c>
      <c r="G910" s="83" t="s">
        <v>413</v>
      </c>
    </row>
    <row r="911" spans="1:7" s="25" customFormat="1" x14ac:dyDescent="0.25">
      <c r="A911" s="83" t="s">
        <v>2031</v>
      </c>
      <c r="B911" s="83" t="s">
        <v>2032</v>
      </c>
      <c r="C911" s="83" t="s">
        <v>3072</v>
      </c>
      <c r="D911" s="83" t="s">
        <v>43</v>
      </c>
      <c r="E911" s="83" t="s">
        <v>2097</v>
      </c>
      <c r="F911" s="83" t="s">
        <v>245</v>
      </c>
      <c r="G911" s="83" t="s">
        <v>2033</v>
      </c>
    </row>
    <row r="912" spans="1:7" s="25" customFormat="1" x14ac:dyDescent="0.25">
      <c r="A912" s="83" t="s">
        <v>2034</v>
      </c>
      <c r="B912" s="83" t="s">
        <v>2019</v>
      </c>
      <c r="C912" s="83" t="s">
        <v>3073</v>
      </c>
      <c r="D912" s="83" t="s">
        <v>43</v>
      </c>
      <c r="E912" s="83" t="s">
        <v>2097</v>
      </c>
      <c r="F912" s="83" t="s">
        <v>245</v>
      </c>
      <c r="G912" s="83" t="s">
        <v>2033</v>
      </c>
    </row>
    <row r="913" spans="1:7" s="25" customFormat="1" x14ac:dyDescent="0.25">
      <c r="A913" s="83" t="s">
        <v>177</v>
      </c>
      <c r="B913" s="83" t="s">
        <v>1120</v>
      </c>
      <c r="C913" s="83" t="s">
        <v>3074</v>
      </c>
      <c r="D913" s="83" t="s">
        <v>48</v>
      </c>
      <c r="E913" s="83" t="s">
        <v>3698</v>
      </c>
      <c r="F913" s="83" t="s">
        <v>245</v>
      </c>
      <c r="G913" s="83" t="s">
        <v>246</v>
      </c>
    </row>
    <row r="914" spans="1:7" s="25" customFormat="1" x14ac:dyDescent="0.25">
      <c r="A914" s="83" t="s">
        <v>2089</v>
      </c>
      <c r="B914" s="83" t="s">
        <v>1120</v>
      </c>
      <c r="C914" s="83" t="s">
        <v>3075</v>
      </c>
      <c r="D914" s="83" t="s">
        <v>48</v>
      </c>
      <c r="E914" s="83" t="s">
        <v>3698</v>
      </c>
      <c r="F914" s="83" t="s">
        <v>245</v>
      </c>
      <c r="G914" s="83" t="s">
        <v>246</v>
      </c>
    </row>
    <row r="915" spans="1:7" s="25" customFormat="1" x14ac:dyDescent="0.25">
      <c r="A915" s="83" t="s">
        <v>123</v>
      </c>
      <c r="B915" s="83" t="s">
        <v>1120</v>
      </c>
      <c r="C915" s="83" t="s">
        <v>3076</v>
      </c>
      <c r="D915" s="83" t="s">
        <v>353</v>
      </c>
      <c r="E915" s="83" t="s">
        <v>3698</v>
      </c>
      <c r="F915" s="83" t="s">
        <v>245</v>
      </c>
      <c r="G915" s="83" t="s">
        <v>320</v>
      </c>
    </row>
    <row r="916" spans="1:7" s="25" customFormat="1" x14ac:dyDescent="0.25">
      <c r="A916" s="83" t="s">
        <v>130</v>
      </c>
      <c r="B916" s="83" t="s">
        <v>1244</v>
      </c>
      <c r="C916" s="83" t="s">
        <v>3077</v>
      </c>
      <c r="D916" s="83" t="s">
        <v>353</v>
      </c>
      <c r="E916" s="83" t="s">
        <v>3698</v>
      </c>
      <c r="F916" s="83" t="s">
        <v>245</v>
      </c>
      <c r="G916" s="83" t="s">
        <v>320</v>
      </c>
    </row>
    <row r="917" spans="1:7" s="25" customFormat="1" x14ac:dyDescent="0.25">
      <c r="A917" s="83" t="s">
        <v>173</v>
      </c>
      <c r="B917" s="83" t="s">
        <v>1120</v>
      </c>
      <c r="C917" s="83" t="s">
        <v>3078</v>
      </c>
      <c r="D917" s="83" t="s">
        <v>249</v>
      </c>
      <c r="E917" s="83" t="s">
        <v>3698</v>
      </c>
      <c r="F917" s="83" t="s">
        <v>245</v>
      </c>
      <c r="G917" s="83" t="s">
        <v>320</v>
      </c>
    </row>
    <row r="918" spans="1:7" s="25" customFormat="1" x14ac:dyDescent="0.25">
      <c r="A918" s="83" t="s">
        <v>183</v>
      </c>
      <c r="B918" s="83" t="s">
        <v>1244</v>
      </c>
      <c r="C918" s="83" t="s">
        <v>3079</v>
      </c>
      <c r="D918" s="83" t="s">
        <v>54</v>
      </c>
      <c r="E918" s="83" t="s">
        <v>3698</v>
      </c>
      <c r="F918" s="83" t="s">
        <v>245</v>
      </c>
      <c r="G918" s="83" t="s">
        <v>246</v>
      </c>
    </row>
    <row r="919" spans="1:7" s="25" customFormat="1" x14ac:dyDescent="0.25">
      <c r="A919" s="83" t="s">
        <v>1398</v>
      </c>
      <c r="B919" s="83" t="s">
        <v>1243</v>
      </c>
      <c r="C919" s="83" t="s">
        <v>3080</v>
      </c>
      <c r="D919" s="83" t="s">
        <v>288</v>
      </c>
      <c r="E919" s="83" t="s">
        <v>3698</v>
      </c>
      <c r="F919" s="83" t="s">
        <v>3705</v>
      </c>
      <c r="G919" s="83" t="s">
        <v>2033</v>
      </c>
    </row>
    <row r="920" spans="1:7" s="25" customFormat="1" x14ac:dyDescent="0.25">
      <c r="A920" s="83" t="s">
        <v>1399</v>
      </c>
      <c r="B920" s="83" t="s">
        <v>1244</v>
      </c>
      <c r="C920" s="83" t="s">
        <v>3081</v>
      </c>
      <c r="D920" s="83" t="s">
        <v>288</v>
      </c>
      <c r="E920" s="83" t="s">
        <v>3698</v>
      </c>
      <c r="F920" s="83" t="s">
        <v>3705</v>
      </c>
      <c r="G920" s="83" t="s">
        <v>2033</v>
      </c>
    </row>
    <row r="921" spans="1:7" s="25" customFormat="1" x14ac:dyDescent="0.25">
      <c r="A921" s="83" t="s">
        <v>1400</v>
      </c>
      <c r="B921" s="83" t="s">
        <v>1238</v>
      </c>
      <c r="C921" s="83" t="s">
        <v>3082</v>
      </c>
      <c r="D921" s="83" t="s">
        <v>288</v>
      </c>
      <c r="E921" s="83" t="s">
        <v>3698</v>
      </c>
      <c r="F921" s="83" t="s">
        <v>3705</v>
      </c>
      <c r="G921" s="83" t="s">
        <v>2033</v>
      </c>
    </row>
    <row r="922" spans="1:7" s="25" customFormat="1" x14ac:dyDescent="0.25">
      <c r="A922" s="83" t="s">
        <v>127</v>
      </c>
      <c r="B922" s="83" t="s">
        <v>1120</v>
      </c>
      <c r="C922" s="83" t="s">
        <v>3083</v>
      </c>
      <c r="D922" s="83" t="s">
        <v>361</v>
      </c>
      <c r="E922" s="83" t="s">
        <v>3698</v>
      </c>
      <c r="F922" s="83" t="s">
        <v>245</v>
      </c>
      <c r="G922" s="83" t="s">
        <v>320</v>
      </c>
    </row>
    <row r="923" spans="1:7" s="25" customFormat="1" x14ac:dyDescent="0.25">
      <c r="A923" s="83" t="s">
        <v>1401</v>
      </c>
      <c r="B923" s="83" t="s">
        <v>1238</v>
      </c>
      <c r="C923" s="83" t="s">
        <v>3084</v>
      </c>
      <c r="D923" s="83" t="s">
        <v>297</v>
      </c>
      <c r="E923" s="83" t="s">
        <v>3698</v>
      </c>
      <c r="F923" s="83" t="s">
        <v>3705</v>
      </c>
      <c r="G923" s="83" t="s">
        <v>257</v>
      </c>
    </row>
    <row r="924" spans="1:7" s="25" customFormat="1" x14ac:dyDescent="0.25">
      <c r="A924" s="83" t="s">
        <v>1402</v>
      </c>
      <c r="B924" s="83" t="s">
        <v>1244</v>
      </c>
      <c r="C924" s="83" t="s">
        <v>3085</v>
      </c>
      <c r="D924" s="83" t="s">
        <v>297</v>
      </c>
      <c r="E924" s="83" t="s">
        <v>3698</v>
      </c>
      <c r="F924" s="83" t="s">
        <v>3705</v>
      </c>
      <c r="G924" s="83" t="s">
        <v>257</v>
      </c>
    </row>
    <row r="925" spans="1:7" s="25" customFormat="1" x14ac:dyDescent="0.25">
      <c r="A925" s="83" t="s">
        <v>1403</v>
      </c>
      <c r="B925" s="83" t="s">
        <v>1243</v>
      </c>
      <c r="C925" s="83" t="s">
        <v>3086</v>
      </c>
      <c r="D925" s="83" t="s">
        <v>297</v>
      </c>
      <c r="E925" s="83" t="s">
        <v>3698</v>
      </c>
      <c r="F925" s="83" t="s">
        <v>3705</v>
      </c>
      <c r="G925" s="83" t="s">
        <v>257</v>
      </c>
    </row>
    <row r="926" spans="1:7" s="25" customFormat="1" x14ac:dyDescent="0.25">
      <c r="A926" s="83" t="s">
        <v>1404</v>
      </c>
      <c r="B926" s="83" t="s">
        <v>3087</v>
      </c>
      <c r="C926" s="83" t="s">
        <v>3088</v>
      </c>
      <c r="D926" s="83" t="s">
        <v>260</v>
      </c>
      <c r="E926" s="83" t="s">
        <v>261</v>
      </c>
      <c r="F926" s="83" t="s">
        <v>245</v>
      </c>
      <c r="G926" s="83" t="s">
        <v>257</v>
      </c>
    </row>
    <row r="927" spans="1:7" s="25" customFormat="1" x14ac:dyDescent="0.25">
      <c r="A927" s="83" t="s">
        <v>1405</v>
      </c>
      <c r="B927" s="83" t="s">
        <v>1406</v>
      </c>
      <c r="C927" s="83" t="s">
        <v>3089</v>
      </c>
      <c r="D927" s="83" t="s">
        <v>260</v>
      </c>
      <c r="E927" s="83" t="s">
        <v>261</v>
      </c>
      <c r="F927" s="83" t="s">
        <v>245</v>
      </c>
      <c r="G927" s="83" t="s">
        <v>257</v>
      </c>
    </row>
    <row r="928" spans="1:7" s="25" customFormat="1" x14ac:dyDescent="0.25">
      <c r="A928" s="83" t="s">
        <v>1407</v>
      </c>
      <c r="B928" s="83" t="s">
        <v>1408</v>
      </c>
      <c r="C928" s="83" t="s">
        <v>3090</v>
      </c>
      <c r="D928" s="83" t="s">
        <v>260</v>
      </c>
      <c r="E928" s="83" t="s">
        <v>261</v>
      </c>
      <c r="F928" s="83" t="s">
        <v>245</v>
      </c>
      <c r="G928" s="83" t="s">
        <v>257</v>
      </c>
    </row>
    <row r="929" spans="1:7" s="25" customFormat="1" x14ac:dyDescent="0.25">
      <c r="A929" s="83" t="s">
        <v>1409</v>
      </c>
      <c r="B929" s="83" t="s">
        <v>1139</v>
      </c>
      <c r="C929" s="83" t="s">
        <v>3091</v>
      </c>
      <c r="D929" s="83" t="s">
        <v>54</v>
      </c>
      <c r="E929" s="83" t="s">
        <v>708</v>
      </c>
      <c r="F929" s="83" t="s">
        <v>245</v>
      </c>
      <c r="G929" s="83" t="s">
        <v>387</v>
      </c>
    </row>
    <row r="930" spans="1:7" s="25" customFormat="1" x14ac:dyDescent="0.25">
      <c r="A930" s="83" t="s">
        <v>1410</v>
      </c>
      <c r="B930" s="83" t="s">
        <v>1038</v>
      </c>
      <c r="C930" s="83" t="s">
        <v>3923</v>
      </c>
      <c r="D930" s="83" t="s">
        <v>54</v>
      </c>
      <c r="E930" s="83" t="s">
        <v>708</v>
      </c>
      <c r="F930" s="83" t="s">
        <v>245</v>
      </c>
      <c r="G930" s="83" t="s">
        <v>3924</v>
      </c>
    </row>
    <row r="931" spans="1:7" s="25" customFormat="1" x14ac:dyDescent="0.25">
      <c r="A931" s="83" t="s">
        <v>1411</v>
      </c>
      <c r="B931" s="83" t="s">
        <v>1018</v>
      </c>
      <c r="C931" s="83" t="s">
        <v>3925</v>
      </c>
      <c r="D931" s="83" t="s">
        <v>54</v>
      </c>
      <c r="E931" s="83" t="s">
        <v>708</v>
      </c>
      <c r="F931" s="83" t="s">
        <v>245</v>
      </c>
      <c r="G931" s="83" t="s">
        <v>3924</v>
      </c>
    </row>
    <row r="932" spans="1:7" s="25" customFormat="1" x14ac:dyDescent="0.25">
      <c r="A932" s="83" t="s">
        <v>1412</v>
      </c>
      <c r="B932" s="83" t="s">
        <v>3603</v>
      </c>
      <c r="C932" s="83" t="s">
        <v>3926</v>
      </c>
      <c r="D932" s="83" t="s">
        <v>54</v>
      </c>
      <c r="E932" s="83" t="s">
        <v>708</v>
      </c>
      <c r="F932" s="83" t="s">
        <v>245</v>
      </c>
      <c r="G932" s="83" t="s">
        <v>3924</v>
      </c>
    </row>
    <row r="933" spans="1:7" s="25" customFormat="1" x14ac:dyDescent="0.25">
      <c r="A933" s="83" t="s">
        <v>1413</v>
      </c>
      <c r="B933" s="83" t="s">
        <v>1166</v>
      </c>
      <c r="C933" s="83" t="s">
        <v>3927</v>
      </c>
      <c r="D933" s="83" t="s">
        <v>54</v>
      </c>
      <c r="E933" s="83" t="s">
        <v>708</v>
      </c>
      <c r="F933" s="83" t="s">
        <v>245</v>
      </c>
      <c r="G933" s="83" t="s">
        <v>3924</v>
      </c>
    </row>
    <row r="934" spans="1:7" s="25" customFormat="1" x14ac:dyDescent="0.25">
      <c r="A934" s="83" t="s">
        <v>1414</v>
      </c>
      <c r="B934" s="83" t="s">
        <v>1023</v>
      </c>
      <c r="C934" s="83" t="s">
        <v>3092</v>
      </c>
      <c r="D934" s="83" t="s">
        <v>54</v>
      </c>
      <c r="E934" s="83" t="s">
        <v>708</v>
      </c>
      <c r="F934" s="83" t="s">
        <v>245</v>
      </c>
      <c r="G934" s="83" t="s">
        <v>387</v>
      </c>
    </row>
    <row r="935" spans="1:7" s="25" customFormat="1" x14ac:dyDescent="0.25">
      <c r="A935" s="83" t="s">
        <v>1415</v>
      </c>
      <c r="B935" s="83" t="s">
        <v>1166</v>
      </c>
      <c r="C935" s="83" t="s">
        <v>3093</v>
      </c>
      <c r="D935" s="83" t="s">
        <v>54</v>
      </c>
      <c r="E935" s="83" t="s">
        <v>3698</v>
      </c>
      <c r="F935" s="83" t="s">
        <v>245</v>
      </c>
      <c r="G935" s="83" t="s">
        <v>320</v>
      </c>
    </row>
    <row r="936" spans="1:7" s="25" customFormat="1" x14ac:dyDescent="0.25">
      <c r="A936" s="83" t="s">
        <v>1416</v>
      </c>
      <c r="B936" s="83" t="s">
        <v>1139</v>
      </c>
      <c r="C936" s="83" t="s">
        <v>3094</v>
      </c>
      <c r="D936" s="83" t="s">
        <v>54</v>
      </c>
      <c r="E936" s="83" t="s">
        <v>3698</v>
      </c>
      <c r="F936" s="83" t="s">
        <v>245</v>
      </c>
      <c r="G936" s="83" t="s">
        <v>320</v>
      </c>
    </row>
    <row r="937" spans="1:7" s="25" customFormat="1" x14ac:dyDescent="0.25">
      <c r="A937" s="83" t="s">
        <v>1417</v>
      </c>
      <c r="B937" s="83" t="s">
        <v>1038</v>
      </c>
      <c r="C937" s="83" t="s">
        <v>3095</v>
      </c>
      <c r="D937" s="83" t="s">
        <v>54</v>
      </c>
      <c r="E937" s="83" t="s">
        <v>3698</v>
      </c>
      <c r="F937" s="83" t="s">
        <v>245</v>
      </c>
      <c r="G937" s="83" t="s">
        <v>320</v>
      </c>
    </row>
    <row r="938" spans="1:7" s="25" customFormat="1" x14ac:dyDescent="0.25">
      <c r="A938" s="83" t="s">
        <v>1418</v>
      </c>
      <c r="B938" s="83" t="s">
        <v>3603</v>
      </c>
      <c r="C938" s="83" t="s">
        <v>3096</v>
      </c>
      <c r="D938" s="83" t="s">
        <v>54</v>
      </c>
      <c r="E938" s="83" t="s">
        <v>3698</v>
      </c>
      <c r="F938" s="83" t="s">
        <v>245</v>
      </c>
      <c r="G938" s="83" t="s">
        <v>320</v>
      </c>
    </row>
    <row r="939" spans="1:7" s="25" customFormat="1" x14ac:dyDescent="0.25">
      <c r="A939" s="83" t="s">
        <v>1419</v>
      </c>
      <c r="B939" s="83" t="s">
        <v>1018</v>
      </c>
      <c r="C939" s="83" t="s">
        <v>3097</v>
      </c>
      <c r="D939" s="83" t="s">
        <v>54</v>
      </c>
      <c r="E939" s="83" t="s">
        <v>3698</v>
      </c>
      <c r="F939" s="83" t="s">
        <v>245</v>
      </c>
      <c r="G939" s="83" t="s">
        <v>413</v>
      </c>
    </row>
    <row r="940" spans="1:7" s="25" customFormat="1" x14ac:dyDescent="0.25">
      <c r="A940" s="83" t="s">
        <v>1420</v>
      </c>
      <c r="B940" s="83" t="s">
        <v>3603</v>
      </c>
      <c r="C940" s="83" t="s">
        <v>3098</v>
      </c>
      <c r="D940" s="83" t="s">
        <v>54</v>
      </c>
      <c r="E940" s="83" t="s">
        <v>3698</v>
      </c>
      <c r="F940" s="83" t="s">
        <v>245</v>
      </c>
      <c r="G940" s="83" t="s">
        <v>413</v>
      </c>
    </row>
    <row r="941" spans="1:7" s="25" customFormat="1" x14ac:dyDescent="0.25">
      <c r="A941" s="83" t="s">
        <v>1421</v>
      </c>
      <c r="B941" s="83" t="s">
        <v>3603</v>
      </c>
      <c r="C941" s="83" t="s">
        <v>3099</v>
      </c>
      <c r="D941" s="83" t="s">
        <v>54</v>
      </c>
      <c r="E941" s="83" t="s">
        <v>3698</v>
      </c>
      <c r="F941" s="83" t="s">
        <v>245</v>
      </c>
      <c r="G941" s="83" t="s">
        <v>413</v>
      </c>
    </row>
    <row r="942" spans="1:7" s="25" customFormat="1" x14ac:dyDescent="0.25">
      <c r="A942" s="83" t="s">
        <v>1422</v>
      </c>
      <c r="B942" s="83" t="s">
        <v>1166</v>
      </c>
      <c r="C942" s="83" t="s">
        <v>3928</v>
      </c>
      <c r="D942" s="83" t="s">
        <v>54</v>
      </c>
      <c r="E942" s="83" t="s">
        <v>3698</v>
      </c>
      <c r="F942" s="83" t="s">
        <v>245</v>
      </c>
      <c r="G942" s="83" t="s">
        <v>413</v>
      </c>
    </row>
    <row r="943" spans="1:7" s="25" customFormat="1" x14ac:dyDescent="0.25">
      <c r="A943" s="83" t="s">
        <v>186</v>
      </c>
      <c r="B943" s="83" t="s">
        <v>1120</v>
      </c>
      <c r="C943" s="83" t="s">
        <v>3100</v>
      </c>
      <c r="D943" s="83" t="s">
        <v>52</v>
      </c>
      <c r="E943" s="83" t="s">
        <v>3698</v>
      </c>
      <c r="F943" s="83" t="s">
        <v>245</v>
      </c>
      <c r="G943" s="83" t="s">
        <v>413</v>
      </c>
    </row>
    <row r="944" spans="1:7" s="25" customFormat="1" x14ac:dyDescent="0.25">
      <c r="A944" s="83" t="s">
        <v>1423</v>
      </c>
      <c r="B944" s="83" t="s">
        <v>1424</v>
      </c>
      <c r="C944" s="83" t="s">
        <v>3101</v>
      </c>
      <c r="D944" s="83" t="s">
        <v>297</v>
      </c>
      <c r="E944" s="83" t="s">
        <v>3698</v>
      </c>
      <c r="F944" s="83" t="s">
        <v>3707</v>
      </c>
      <c r="G944" s="83" t="s">
        <v>320</v>
      </c>
    </row>
    <row r="945" spans="1:7" s="25" customFormat="1" x14ac:dyDescent="0.25">
      <c r="A945" s="83" t="s">
        <v>2035</v>
      </c>
      <c r="B945" s="83" t="s">
        <v>1189</v>
      </c>
      <c r="C945" s="83" t="s">
        <v>3102</v>
      </c>
      <c r="D945" s="83" t="s">
        <v>297</v>
      </c>
      <c r="E945" s="83" t="s">
        <v>3698</v>
      </c>
      <c r="F945" s="83" t="s">
        <v>3707</v>
      </c>
      <c r="G945" s="83" t="s">
        <v>320</v>
      </c>
    </row>
    <row r="946" spans="1:7" s="25" customFormat="1" x14ac:dyDescent="0.25">
      <c r="A946" s="83" t="s">
        <v>2036</v>
      </c>
      <c r="B946" s="83" t="s">
        <v>3603</v>
      </c>
      <c r="C946" s="83" t="s">
        <v>3604</v>
      </c>
      <c r="D946" s="83" t="s">
        <v>297</v>
      </c>
      <c r="E946" s="83" t="s">
        <v>3698</v>
      </c>
      <c r="F946" s="83" t="s">
        <v>3707</v>
      </c>
      <c r="G946" s="83" t="s">
        <v>320</v>
      </c>
    </row>
    <row r="947" spans="1:7" s="25" customFormat="1" x14ac:dyDescent="0.25">
      <c r="A947" s="83" t="s">
        <v>1425</v>
      </c>
      <c r="B947" s="83" t="s">
        <v>1170</v>
      </c>
      <c r="C947" s="83" t="s">
        <v>3605</v>
      </c>
      <c r="D947" s="83" t="s">
        <v>297</v>
      </c>
      <c r="E947" s="83" t="s">
        <v>3698</v>
      </c>
      <c r="F947" s="83" t="s">
        <v>3707</v>
      </c>
      <c r="G947" s="83" t="s">
        <v>320</v>
      </c>
    </row>
    <row r="948" spans="1:7" s="25" customFormat="1" x14ac:dyDescent="0.25">
      <c r="A948" s="83" t="s">
        <v>2128</v>
      </c>
      <c r="B948" s="83" t="s">
        <v>1201</v>
      </c>
      <c r="C948" s="83" t="s">
        <v>3606</v>
      </c>
      <c r="D948" s="83" t="s">
        <v>297</v>
      </c>
      <c r="E948" s="83" t="s">
        <v>3698</v>
      </c>
      <c r="F948" s="83" t="s">
        <v>3707</v>
      </c>
      <c r="G948" s="83" t="s">
        <v>320</v>
      </c>
    </row>
    <row r="949" spans="1:7" s="25" customFormat="1" x14ac:dyDescent="0.25">
      <c r="A949" s="83" t="s">
        <v>1426</v>
      </c>
      <c r="B949" s="83" t="s">
        <v>1122</v>
      </c>
      <c r="C949" s="83" t="s">
        <v>3581</v>
      </c>
      <c r="D949" s="83" t="s">
        <v>666</v>
      </c>
      <c r="E949" s="83" t="s">
        <v>1085</v>
      </c>
      <c r="F949" s="83" t="s">
        <v>245</v>
      </c>
      <c r="G949" s="83" t="s">
        <v>1086</v>
      </c>
    </row>
    <row r="950" spans="1:7" s="25" customFormat="1" x14ac:dyDescent="0.25">
      <c r="A950" s="83" t="s">
        <v>1427</v>
      </c>
      <c r="B950" s="83" t="s">
        <v>1139</v>
      </c>
      <c r="C950" s="83" t="s">
        <v>3103</v>
      </c>
      <c r="D950" s="83" t="s">
        <v>1134</v>
      </c>
      <c r="E950" s="83" t="s">
        <v>3698</v>
      </c>
      <c r="F950" s="83" t="s">
        <v>245</v>
      </c>
      <c r="G950" s="83" t="s">
        <v>413</v>
      </c>
    </row>
    <row r="951" spans="1:7" s="25" customFormat="1" x14ac:dyDescent="0.25">
      <c r="A951" s="83" t="s">
        <v>1428</v>
      </c>
      <c r="B951" s="83" t="s">
        <v>1429</v>
      </c>
      <c r="C951" s="83" t="s">
        <v>3104</v>
      </c>
      <c r="D951" s="83" t="s">
        <v>18</v>
      </c>
      <c r="E951" s="83" t="s">
        <v>3698</v>
      </c>
      <c r="F951" s="83" t="s">
        <v>3705</v>
      </c>
      <c r="G951" s="83" t="s">
        <v>257</v>
      </c>
    </row>
    <row r="952" spans="1:7" s="25" customFormat="1" x14ac:dyDescent="0.25">
      <c r="A952" s="83" t="s">
        <v>1430</v>
      </c>
      <c r="B952" s="83" t="s">
        <v>1429</v>
      </c>
      <c r="C952" s="83" t="s">
        <v>3105</v>
      </c>
      <c r="D952" s="83" t="s">
        <v>7</v>
      </c>
      <c r="E952" s="83" t="s">
        <v>3698</v>
      </c>
      <c r="F952" s="83" t="s">
        <v>3705</v>
      </c>
      <c r="G952" s="83" t="s">
        <v>257</v>
      </c>
    </row>
    <row r="953" spans="1:7" s="25" customFormat="1" x14ac:dyDescent="0.25">
      <c r="A953" s="83" t="s">
        <v>1431</v>
      </c>
      <c r="B953" s="83" t="s">
        <v>1429</v>
      </c>
      <c r="C953" s="83" t="s">
        <v>3106</v>
      </c>
      <c r="D953" s="83" t="s">
        <v>9</v>
      </c>
      <c r="E953" s="83" t="s">
        <v>3698</v>
      </c>
      <c r="F953" s="83" t="s">
        <v>3705</v>
      </c>
      <c r="G953" s="83" t="s">
        <v>257</v>
      </c>
    </row>
    <row r="954" spans="1:7" s="25" customFormat="1" x14ac:dyDescent="0.25">
      <c r="A954" s="83" t="s">
        <v>1432</v>
      </c>
      <c r="B954" s="83" t="s">
        <v>1429</v>
      </c>
      <c r="C954" s="83" t="s">
        <v>3107</v>
      </c>
      <c r="D954" s="83" t="s">
        <v>8</v>
      </c>
      <c r="E954" s="83" t="s">
        <v>3698</v>
      </c>
      <c r="F954" s="83" t="s">
        <v>3705</v>
      </c>
      <c r="G954" s="83" t="s">
        <v>257</v>
      </c>
    </row>
    <row r="955" spans="1:7" s="25" customFormat="1" x14ac:dyDescent="0.25">
      <c r="A955" s="83" t="s">
        <v>1433</v>
      </c>
      <c r="B955" s="83" t="s">
        <v>1429</v>
      </c>
      <c r="C955" s="83" t="s">
        <v>3108</v>
      </c>
      <c r="D955" s="83" t="s">
        <v>297</v>
      </c>
      <c r="E955" s="83" t="s">
        <v>3698</v>
      </c>
      <c r="F955" s="83" t="s">
        <v>3705</v>
      </c>
      <c r="G955" s="83" t="s">
        <v>257</v>
      </c>
    </row>
    <row r="956" spans="1:7" s="25" customFormat="1" x14ac:dyDescent="0.25">
      <c r="A956" s="83" t="s">
        <v>1434</v>
      </c>
      <c r="B956" s="83" t="s">
        <v>1435</v>
      </c>
      <c r="C956" s="83" t="s">
        <v>3109</v>
      </c>
      <c r="D956" s="83" t="s">
        <v>7</v>
      </c>
      <c r="E956" s="83" t="s">
        <v>3698</v>
      </c>
      <c r="F956" s="83" t="s">
        <v>3705</v>
      </c>
      <c r="G956" s="83" t="s">
        <v>257</v>
      </c>
    </row>
    <row r="957" spans="1:7" s="25" customFormat="1" x14ac:dyDescent="0.25">
      <c r="A957" s="83" t="s">
        <v>1436</v>
      </c>
      <c r="B957" s="83" t="s">
        <v>1435</v>
      </c>
      <c r="C957" s="83" t="s">
        <v>3110</v>
      </c>
      <c r="D957" s="83" t="s">
        <v>356</v>
      </c>
      <c r="E957" s="83" t="s">
        <v>3698</v>
      </c>
      <c r="F957" s="83" t="s">
        <v>3705</v>
      </c>
      <c r="G957" s="83" t="s">
        <v>257</v>
      </c>
    </row>
    <row r="958" spans="1:7" s="25" customFormat="1" x14ac:dyDescent="0.25">
      <c r="A958" s="83" t="s">
        <v>1437</v>
      </c>
      <c r="B958" s="83" t="s">
        <v>1435</v>
      </c>
      <c r="C958" s="83" t="s">
        <v>3111</v>
      </c>
      <c r="D958" s="83" t="s">
        <v>8</v>
      </c>
      <c r="E958" s="83" t="s">
        <v>3698</v>
      </c>
      <c r="F958" s="83" t="s">
        <v>3705</v>
      </c>
      <c r="G958" s="83" t="s">
        <v>257</v>
      </c>
    </row>
    <row r="959" spans="1:7" s="25" customFormat="1" x14ac:dyDescent="0.25">
      <c r="A959" s="83" t="s">
        <v>1438</v>
      </c>
      <c r="B959" s="83" t="s">
        <v>1435</v>
      </c>
      <c r="C959" s="83" t="s">
        <v>3112</v>
      </c>
      <c r="D959" s="83" t="s">
        <v>297</v>
      </c>
      <c r="E959" s="83" t="s">
        <v>3698</v>
      </c>
      <c r="F959" s="83" t="s">
        <v>3705</v>
      </c>
      <c r="G959" s="83" t="s">
        <v>257</v>
      </c>
    </row>
    <row r="960" spans="1:7" s="25" customFormat="1" x14ac:dyDescent="0.25">
      <c r="A960" s="83" t="s">
        <v>1439</v>
      </c>
      <c r="B960" s="83" t="s">
        <v>1440</v>
      </c>
      <c r="C960" s="83" t="s">
        <v>3113</v>
      </c>
      <c r="D960" s="83" t="s">
        <v>7</v>
      </c>
      <c r="E960" s="83" t="s">
        <v>3698</v>
      </c>
      <c r="F960" s="83" t="s">
        <v>3705</v>
      </c>
      <c r="G960" s="83" t="s">
        <v>257</v>
      </c>
    </row>
    <row r="961" spans="1:7" s="25" customFormat="1" x14ac:dyDescent="0.25">
      <c r="A961" s="83" t="s">
        <v>1441</v>
      </c>
      <c r="B961" s="83" t="s">
        <v>1440</v>
      </c>
      <c r="C961" s="83" t="s">
        <v>3114</v>
      </c>
      <c r="D961" s="83" t="s">
        <v>9</v>
      </c>
      <c r="E961" s="83" t="s">
        <v>3698</v>
      </c>
      <c r="F961" s="83" t="s">
        <v>3705</v>
      </c>
      <c r="G961" s="83" t="s">
        <v>257</v>
      </c>
    </row>
    <row r="962" spans="1:7" s="25" customFormat="1" x14ac:dyDescent="0.25">
      <c r="A962" s="83" t="s">
        <v>1442</v>
      </c>
      <c r="B962" s="83" t="s">
        <v>1440</v>
      </c>
      <c r="C962" s="83" t="s">
        <v>3115</v>
      </c>
      <c r="D962" s="83" t="s">
        <v>8</v>
      </c>
      <c r="E962" s="83" t="s">
        <v>3698</v>
      </c>
      <c r="F962" s="83" t="s">
        <v>3705</v>
      </c>
      <c r="G962" s="83" t="s">
        <v>257</v>
      </c>
    </row>
    <row r="963" spans="1:7" s="25" customFormat="1" x14ac:dyDescent="0.25">
      <c r="A963" s="83" t="s">
        <v>1443</v>
      </c>
      <c r="B963" s="83" t="s">
        <v>1440</v>
      </c>
      <c r="C963" s="83" t="s">
        <v>3116</v>
      </c>
      <c r="D963" s="83" t="s">
        <v>297</v>
      </c>
      <c r="E963" s="83" t="s">
        <v>3698</v>
      </c>
      <c r="F963" s="83" t="s">
        <v>3705</v>
      </c>
      <c r="G963" s="83" t="s">
        <v>257</v>
      </c>
    </row>
    <row r="964" spans="1:7" s="25" customFormat="1" x14ac:dyDescent="0.25">
      <c r="A964" s="83" t="s">
        <v>1444</v>
      </c>
      <c r="B964" s="83" t="s">
        <v>3603</v>
      </c>
      <c r="C964" s="83" t="s">
        <v>3117</v>
      </c>
      <c r="D964" s="83" t="s">
        <v>1445</v>
      </c>
      <c r="E964" s="83" t="s">
        <v>2097</v>
      </c>
      <c r="F964" s="83" t="s">
        <v>245</v>
      </c>
      <c r="G964" s="83" t="s">
        <v>387</v>
      </c>
    </row>
    <row r="965" spans="1:7" s="25" customFormat="1" x14ac:dyDescent="0.25">
      <c r="A965" s="83" t="s">
        <v>1446</v>
      </c>
      <c r="B965" s="83" t="s">
        <v>1238</v>
      </c>
      <c r="C965" s="83" t="s">
        <v>3118</v>
      </c>
      <c r="D965" s="83" t="s">
        <v>1447</v>
      </c>
      <c r="E965" s="83" t="s">
        <v>3698</v>
      </c>
      <c r="F965" s="83" t="s">
        <v>245</v>
      </c>
      <c r="G965" s="83" t="s">
        <v>257</v>
      </c>
    </row>
    <row r="966" spans="1:7" s="25" customFormat="1" x14ac:dyDescent="0.25">
      <c r="A966" s="83" t="s">
        <v>1448</v>
      </c>
      <c r="B966" s="83" t="s">
        <v>1238</v>
      </c>
      <c r="C966" s="83" t="s">
        <v>3119</v>
      </c>
      <c r="D966" s="83" t="s">
        <v>1447</v>
      </c>
      <c r="E966" s="83" t="s">
        <v>1449</v>
      </c>
      <c r="F966" s="83" t="s">
        <v>245</v>
      </c>
      <c r="G966" s="83" t="s">
        <v>257</v>
      </c>
    </row>
    <row r="967" spans="1:7" s="25" customFormat="1" x14ac:dyDescent="0.25">
      <c r="A967" s="83" t="s">
        <v>1450</v>
      </c>
      <c r="B967" s="83" t="s">
        <v>3</v>
      </c>
      <c r="C967" s="83" t="s">
        <v>3120</v>
      </c>
      <c r="D967" s="83" t="s">
        <v>1447</v>
      </c>
      <c r="E967" s="83" t="s">
        <v>3698</v>
      </c>
      <c r="F967" s="83" t="s">
        <v>245</v>
      </c>
      <c r="G967" s="83" t="s">
        <v>257</v>
      </c>
    </row>
    <row r="968" spans="1:7" s="25" customFormat="1" x14ac:dyDescent="0.25">
      <c r="A968" s="83" t="s">
        <v>1451</v>
      </c>
      <c r="B968" s="83" t="s">
        <v>3</v>
      </c>
      <c r="C968" s="83" t="s">
        <v>3121</v>
      </c>
      <c r="D968" s="83" t="s">
        <v>1447</v>
      </c>
      <c r="E968" s="83" t="s">
        <v>1449</v>
      </c>
      <c r="F968" s="83" t="s">
        <v>245</v>
      </c>
      <c r="G968" s="83" t="s">
        <v>257</v>
      </c>
    </row>
    <row r="969" spans="1:7" s="25" customFormat="1" x14ac:dyDescent="0.25">
      <c r="A969" s="83" t="s">
        <v>1452</v>
      </c>
      <c r="B969" s="83" t="s">
        <v>1248</v>
      </c>
      <c r="C969" s="83" t="s">
        <v>3122</v>
      </c>
      <c r="D969" s="83" t="s">
        <v>1447</v>
      </c>
      <c r="E969" s="83" t="s">
        <v>3698</v>
      </c>
      <c r="F969" s="83" t="s">
        <v>245</v>
      </c>
      <c r="G969" s="83" t="s">
        <v>257</v>
      </c>
    </row>
    <row r="970" spans="1:7" s="25" customFormat="1" x14ac:dyDescent="0.25">
      <c r="A970" s="83" t="s">
        <v>1453</v>
      </c>
      <c r="B970" s="83" t="s">
        <v>1248</v>
      </c>
      <c r="C970" s="83" t="s">
        <v>3879</v>
      </c>
      <c r="D970" s="83" t="s">
        <v>1447</v>
      </c>
      <c r="E970" s="83" t="s">
        <v>1449</v>
      </c>
      <c r="F970" s="83" t="s">
        <v>245</v>
      </c>
      <c r="G970" s="83" t="s">
        <v>257</v>
      </c>
    </row>
    <row r="971" spans="1:7" s="25" customFormat="1" x14ac:dyDescent="0.25">
      <c r="A971" s="83" t="s">
        <v>1454</v>
      </c>
      <c r="B971" s="83" t="s">
        <v>1243</v>
      </c>
      <c r="C971" s="83" t="s">
        <v>3123</v>
      </c>
      <c r="D971" s="83" t="s">
        <v>1447</v>
      </c>
      <c r="E971" s="83" t="s">
        <v>3698</v>
      </c>
      <c r="F971" s="83" t="s">
        <v>245</v>
      </c>
      <c r="G971" s="83" t="s">
        <v>257</v>
      </c>
    </row>
    <row r="972" spans="1:7" s="25" customFormat="1" x14ac:dyDescent="0.25">
      <c r="A972" s="83" t="s">
        <v>1455</v>
      </c>
      <c r="B972" s="83" t="s">
        <v>1243</v>
      </c>
      <c r="C972" s="83" t="s">
        <v>3124</v>
      </c>
      <c r="D972" s="83" t="s">
        <v>1447</v>
      </c>
      <c r="E972" s="83" t="s">
        <v>1449</v>
      </c>
      <c r="F972" s="83" t="s">
        <v>245</v>
      </c>
      <c r="G972" s="83" t="s">
        <v>257</v>
      </c>
    </row>
    <row r="973" spans="1:7" s="25" customFormat="1" x14ac:dyDescent="0.25">
      <c r="A973" s="83" t="s">
        <v>1456</v>
      </c>
      <c r="B973" s="83" t="s">
        <v>1246</v>
      </c>
      <c r="C973" s="83" t="s">
        <v>3125</v>
      </c>
      <c r="D973" s="83" t="s">
        <v>1447</v>
      </c>
      <c r="E973" s="83" t="s">
        <v>3698</v>
      </c>
      <c r="F973" s="83" t="s">
        <v>245</v>
      </c>
      <c r="G973" s="83" t="s">
        <v>257</v>
      </c>
    </row>
    <row r="974" spans="1:7" s="25" customFormat="1" x14ac:dyDescent="0.25">
      <c r="A974" s="83" t="s">
        <v>1457</v>
      </c>
      <c r="B974" s="83" t="s">
        <v>1246</v>
      </c>
      <c r="C974" s="83" t="s">
        <v>3126</v>
      </c>
      <c r="D974" s="83" t="s">
        <v>1447</v>
      </c>
      <c r="E974" s="83" t="s">
        <v>1449</v>
      </c>
      <c r="F974" s="83" t="s">
        <v>245</v>
      </c>
      <c r="G974" s="83" t="s">
        <v>257</v>
      </c>
    </row>
    <row r="975" spans="1:7" s="25" customFormat="1" x14ac:dyDescent="0.25">
      <c r="A975" s="83" t="s">
        <v>1458</v>
      </c>
      <c r="B975" s="83" t="s">
        <v>1459</v>
      </c>
      <c r="C975" s="83" t="s">
        <v>3127</v>
      </c>
      <c r="D975" s="83" t="s">
        <v>297</v>
      </c>
      <c r="E975" s="83" t="s">
        <v>3698</v>
      </c>
      <c r="F975" s="83" t="s">
        <v>3707</v>
      </c>
      <c r="G975" s="83" t="s">
        <v>387</v>
      </c>
    </row>
    <row r="976" spans="1:7" s="25" customFormat="1" x14ac:dyDescent="0.25">
      <c r="A976" s="83" t="s">
        <v>1460</v>
      </c>
      <c r="B976" s="83" t="s">
        <v>1248</v>
      </c>
      <c r="C976" s="83" t="s">
        <v>3128</v>
      </c>
      <c r="D976" s="83" t="s">
        <v>1461</v>
      </c>
      <c r="E976" s="83" t="s">
        <v>3698</v>
      </c>
      <c r="F976" s="83" t="s">
        <v>245</v>
      </c>
      <c r="G976" s="83" t="s">
        <v>257</v>
      </c>
    </row>
    <row r="977" spans="1:7" s="25" customFormat="1" x14ac:dyDescent="0.25">
      <c r="A977" s="83" t="s">
        <v>1462</v>
      </c>
      <c r="B977" s="83" t="s">
        <v>1248</v>
      </c>
      <c r="C977" s="83" t="s">
        <v>3880</v>
      </c>
      <c r="D977" s="83" t="s">
        <v>1461</v>
      </c>
      <c r="E977" s="83" t="s">
        <v>1449</v>
      </c>
      <c r="F977" s="83" t="s">
        <v>245</v>
      </c>
      <c r="G977" s="83" t="s">
        <v>257</v>
      </c>
    </row>
    <row r="978" spans="1:7" s="25" customFormat="1" x14ac:dyDescent="0.25">
      <c r="A978" s="83" t="s">
        <v>1463</v>
      </c>
      <c r="B978" s="83" t="s">
        <v>1246</v>
      </c>
      <c r="C978" s="83" t="s">
        <v>3129</v>
      </c>
      <c r="D978" s="83" t="s">
        <v>1461</v>
      </c>
      <c r="E978" s="83" t="s">
        <v>3698</v>
      </c>
      <c r="F978" s="83" t="s">
        <v>245</v>
      </c>
      <c r="G978" s="83" t="s">
        <v>257</v>
      </c>
    </row>
    <row r="979" spans="1:7" s="25" customFormat="1" x14ac:dyDescent="0.25">
      <c r="A979" s="83" t="s">
        <v>1464</v>
      </c>
      <c r="B979" s="83" t="s">
        <v>1246</v>
      </c>
      <c r="C979" s="83" t="s">
        <v>3130</v>
      </c>
      <c r="D979" s="83" t="s">
        <v>1461</v>
      </c>
      <c r="E979" s="83" t="s">
        <v>1449</v>
      </c>
      <c r="F979" s="83" t="s">
        <v>245</v>
      </c>
      <c r="G979" s="83" t="s">
        <v>257</v>
      </c>
    </row>
    <row r="980" spans="1:7" s="25" customFormat="1" x14ac:dyDescent="0.25">
      <c r="A980" s="83" t="s">
        <v>1465</v>
      </c>
      <c r="B980" s="83" t="s">
        <v>1243</v>
      </c>
      <c r="C980" s="83" t="s">
        <v>3131</v>
      </c>
      <c r="D980" s="83" t="s">
        <v>1461</v>
      </c>
      <c r="E980" s="83" t="s">
        <v>3698</v>
      </c>
      <c r="F980" s="83" t="s">
        <v>245</v>
      </c>
      <c r="G980" s="83" t="s">
        <v>257</v>
      </c>
    </row>
    <row r="981" spans="1:7" s="25" customFormat="1" x14ac:dyDescent="0.25">
      <c r="A981" s="83" t="s">
        <v>1466</v>
      </c>
      <c r="B981" s="83" t="s">
        <v>1243</v>
      </c>
      <c r="C981" s="83" t="s">
        <v>3132</v>
      </c>
      <c r="D981" s="83" t="s">
        <v>1461</v>
      </c>
      <c r="E981" s="83" t="s">
        <v>1449</v>
      </c>
      <c r="F981" s="83" t="s">
        <v>245</v>
      </c>
      <c r="G981" s="83" t="s">
        <v>257</v>
      </c>
    </row>
    <row r="982" spans="1:7" s="25" customFormat="1" x14ac:dyDescent="0.25">
      <c r="A982" s="83" t="s">
        <v>1467</v>
      </c>
      <c r="B982" s="83" t="s">
        <v>1238</v>
      </c>
      <c r="C982" s="83" t="s">
        <v>3133</v>
      </c>
      <c r="D982" s="83" t="s">
        <v>1461</v>
      </c>
      <c r="E982" s="83" t="s">
        <v>3698</v>
      </c>
      <c r="F982" s="83" t="s">
        <v>245</v>
      </c>
      <c r="G982" s="83" t="s">
        <v>257</v>
      </c>
    </row>
    <row r="983" spans="1:7" s="25" customFormat="1" x14ac:dyDescent="0.25">
      <c r="A983" s="83" t="s">
        <v>1468</v>
      </c>
      <c r="B983" s="83" t="s">
        <v>1238</v>
      </c>
      <c r="C983" s="83" t="s">
        <v>3134</v>
      </c>
      <c r="D983" s="83" t="s">
        <v>1461</v>
      </c>
      <c r="E983" s="83" t="s">
        <v>1449</v>
      </c>
      <c r="F983" s="83" t="s">
        <v>245</v>
      </c>
      <c r="G983" s="83" t="s">
        <v>257</v>
      </c>
    </row>
    <row r="984" spans="1:7" s="25" customFormat="1" x14ac:dyDescent="0.25">
      <c r="A984" s="83" t="s">
        <v>1469</v>
      </c>
      <c r="B984" s="83" t="s">
        <v>1244</v>
      </c>
      <c r="C984" s="83" t="s">
        <v>3135</v>
      </c>
      <c r="D984" s="83" t="s">
        <v>1461</v>
      </c>
      <c r="E984" s="83" t="s">
        <v>3698</v>
      </c>
      <c r="F984" s="83" t="s">
        <v>245</v>
      </c>
      <c r="G984" s="83" t="s">
        <v>257</v>
      </c>
    </row>
    <row r="985" spans="1:7" s="25" customFormat="1" x14ac:dyDescent="0.25">
      <c r="A985" s="83" t="s">
        <v>1470</v>
      </c>
      <c r="B985" s="83" t="s">
        <v>1244</v>
      </c>
      <c r="C985" s="83" t="s">
        <v>3136</v>
      </c>
      <c r="D985" s="83" t="s">
        <v>1461</v>
      </c>
      <c r="E985" s="83" t="s">
        <v>1449</v>
      </c>
      <c r="F985" s="83" t="s">
        <v>245</v>
      </c>
      <c r="G985" s="83" t="s">
        <v>257</v>
      </c>
    </row>
    <row r="986" spans="1:7" s="25" customFormat="1" x14ac:dyDescent="0.25">
      <c r="A986" s="83" t="s">
        <v>1471</v>
      </c>
      <c r="B986" s="83" t="s">
        <v>1139</v>
      </c>
      <c r="C986" s="83" t="s">
        <v>3137</v>
      </c>
      <c r="D986" s="83" t="s">
        <v>687</v>
      </c>
      <c r="E986" s="83" t="s">
        <v>3698</v>
      </c>
      <c r="F986" s="83" t="s">
        <v>245</v>
      </c>
      <c r="G986" s="83" t="s">
        <v>320</v>
      </c>
    </row>
    <row r="987" spans="1:7" s="25" customFormat="1" x14ac:dyDescent="0.25">
      <c r="A987" s="83" t="s">
        <v>2129</v>
      </c>
      <c r="B987" s="83" t="s">
        <v>2130</v>
      </c>
      <c r="C987" s="83" t="s">
        <v>3138</v>
      </c>
      <c r="D987" s="83" t="s">
        <v>297</v>
      </c>
      <c r="E987" s="83" t="s">
        <v>3698</v>
      </c>
      <c r="F987" s="83" t="s">
        <v>3707</v>
      </c>
      <c r="G987" s="83" t="s">
        <v>387</v>
      </c>
    </row>
    <row r="988" spans="1:7" s="25" customFormat="1" x14ac:dyDescent="0.25">
      <c r="A988" s="83" t="s">
        <v>2131</v>
      </c>
      <c r="B988" s="83" t="s">
        <v>2132</v>
      </c>
      <c r="C988" s="83" t="s">
        <v>3929</v>
      </c>
      <c r="D988" s="83" t="s">
        <v>297</v>
      </c>
      <c r="E988" s="83" t="s">
        <v>3698</v>
      </c>
      <c r="F988" s="83" t="s">
        <v>3707</v>
      </c>
      <c r="G988" s="83" t="s">
        <v>320</v>
      </c>
    </row>
    <row r="989" spans="1:7" s="25" customFormat="1" x14ac:dyDescent="0.25">
      <c r="A989" s="83" t="s">
        <v>2133</v>
      </c>
      <c r="B989" s="83" t="s">
        <v>2132</v>
      </c>
      <c r="C989" s="83" t="s">
        <v>3140</v>
      </c>
      <c r="D989" s="83" t="s">
        <v>466</v>
      </c>
      <c r="E989" s="83" t="s">
        <v>3698</v>
      </c>
      <c r="F989" s="83" t="s">
        <v>3707</v>
      </c>
      <c r="G989" s="83" t="s">
        <v>246</v>
      </c>
    </row>
    <row r="990" spans="1:7" s="25" customFormat="1" x14ac:dyDescent="0.25">
      <c r="A990" s="83" t="s">
        <v>2134</v>
      </c>
      <c r="B990" s="83" t="s">
        <v>1032</v>
      </c>
      <c r="C990" s="83" t="s">
        <v>3141</v>
      </c>
      <c r="D990" s="83" t="s">
        <v>293</v>
      </c>
      <c r="E990" s="83" t="s">
        <v>3698</v>
      </c>
      <c r="F990" s="83" t="s">
        <v>245</v>
      </c>
      <c r="G990" s="83" t="s">
        <v>320</v>
      </c>
    </row>
    <row r="991" spans="1:7" s="25" customFormat="1" x14ac:dyDescent="0.25">
      <c r="A991" s="83" t="s">
        <v>2150</v>
      </c>
      <c r="B991" s="83" t="s">
        <v>2151</v>
      </c>
      <c r="C991" s="83" t="s">
        <v>3142</v>
      </c>
      <c r="D991" s="83" t="s">
        <v>7</v>
      </c>
      <c r="E991" s="83" t="s">
        <v>3698</v>
      </c>
      <c r="F991" s="83" t="s">
        <v>3705</v>
      </c>
      <c r="G991" s="83" t="s">
        <v>257</v>
      </c>
    </row>
    <row r="992" spans="1:7" s="25" customFormat="1" x14ac:dyDescent="0.25">
      <c r="A992" s="83" t="s">
        <v>2152</v>
      </c>
      <c r="B992" s="83" t="s">
        <v>2153</v>
      </c>
      <c r="C992" s="83" t="s">
        <v>3143</v>
      </c>
      <c r="D992" s="83" t="s">
        <v>7</v>
      </c>
      <c r="E992" s="83" t="s">
        <v>3698</v>
      </c>
      <c r="F992" s="83" t="s">
        <v>3705</v>
      </c>
      <c r="G992" s="83" t="s">
        <v>257</v>
      </c>
    </row>
    <row r="993" spans="1:7" s="25" customFormat="1" x14ac:dyDescent="0.25">
      <c r="A993" s="83" t="s">
        <v>2154</v>
      </c>
      <c r="B993" s="83" t="s">
        <v>2155</v>
      </c>
      <c r="C993" s="83" t="s">
        <v>3144</v>
      </c>
      <c r="D993" s="83" t="s">
        <v>7</v>
      </c>
      <c r="E993" s="83" t="s">
        <v>3698</v>
      </c>
      <c r="F993" s="83" t="s">
        <v>3705</v>
      </c>
      <c r="G993" s="83" t="s">
        <v>257</v>
      </c>
    </row>
    <row r="994" spans="1:7" s="25" customFormat="1" x14ac:dyDescent="0.25">
      <c r="A994" s="83" t="s">
        <v>2156</v>
      </c>
      <c r="B994" s="83" t="s">
        <v>2157</v>
      </c>
      <c r="C994" s="83" t="s">
        <v>3145</v>
      </c>
      <c r="D994" s="83" t="s">
        <v>8</v>
      </c>
      <c r="E994" s="83" t="s">
        <v>3698</v>
      </c>
      <c r="F994" s="83" t="s">
        <v>3705</v>
      </c>
      <c r="G994" s="83" t="s">
        <v>257</v>
      </c>
    </row>
    <row r="995" spans="1:7" s="25" customFormat="1" x14ac:dyDescent="0.25">
      <c r="A995" s="83" t="s">
        <v>2158</v>
      </c>
      <c r="B995" s="83" t="s">
        <v>1238</v>
      </c>
      <c r="C995" s="83" t="s">
        <v>3146</v>
      </c>
      <c r="D995" s="83" t="s">
        <v>359</v>
      </c>
      <c r="E995" s="83" t="s">
        <v>3698</v>
      </c>
      <c r="F995" s="83" t="s">
        <v>3705</v>
      </c>
      <c r="G995" s="83" t="s">
        <v>257</v>
      </c>
    </row>
    <row r="996" spans="1:7" s="25" customFormat="1" x14ac:dyDescent="0.25">
      <c r="A996" s="83" t="s">
        <v>2159</v>
      </c>
      <c r="B996" s="83" t="s">
        <v>1240</v>
      </c>
      <c r="C996" s="83" t="s">
        <v>3147</v>
      </c>
      <c r="D996" s="83" t="s">
        <v>359</v>
      </c>
      <c r="E996" s="83" t="s">
        <v>3698</v>
      </c>
      <c r="F996" s="83" t="s">
        <v>3705</v>
      </c>
      <c r="G996" s="83" t="s">
        <v>257</v>
      </c>
    </row>
    <row r="997" spans="1:7" s="25" customFormat="1" x14ac:dyDescent="0.25">
      <c r="A997" s="83" t="s">
        <v>2160</v>
      </c>
      <c r="B997" s="83" t="s">
        <v>1243</v>
      </c>
      <c r="C997" s="83" t="s">
        <v>3148</v>
      </c>
      <c r="D997" s="83" t="s">
        <v>359</v>
      </c>
      <c r="E997" s="83" t="s">
        <v>3698</v>
      </c>
      <c r="F997" s="83" t="s">
        <v>3705</v>
      </c>
      <c r="G997" s="83" t="s">
        <v>257</v>
      </c>
    </row>
    <row r="998" spans="1:7" s="25" customFormat="1" x14ac:dyDescent="0.25">
      <c r="A998" s="83" t="s">
        <v>2161</v>
      </c>
      <c r="B998" s="83" t="s">
        <v>1472</v>
      </c>
      <c r="C998" s="83" t="s">
        <v>3149</v>
      </c>
      <c r="D998" s="83" t="s">
        <v>359</v>
      </c>
      <c r="E998" s="83" t="s">
        <v>3698</v>
      </c>
      <c r="F998" s="83" t="s">
        <v>3705</v>
      </c>
      <c r="G998" s="83" t="s">
        <v>257</v>
      </c>
    </row>
    <row r="999" spans="1:7" s="25" customFormat="1" x14ac:dyDescent="0.25">
      <c r="A999" s="83" t="s">
        <v>2162</v>
      </c>
      <c r="B999" s="83" t="s">
        <v>1473</v>
      </c>
      <c r="C999" s="83" t="s">
        <v>3150</v>
      </c>
      <c r="D999" s="83" t="s">
        <v>359</v>
      </c>
      <c r="E999" s="83" t="s">
        <v>3698</v>
      </c>
      <c r="F999" s="83" t="s">
        <v>3705</v>
      </c>
      <c r="G999" s="83" t="s">
        <v>257</v>
      </c>
    </row>
    <row r="1000" spans="1:7" s="25" customFormat="1" x14ac:dyDescent="0.25">
      <c r="A1000" s="83" t="s">
        <v>2163</v>
      </c>
      <c r="B1000" s="83" t="s">
        <v>1246</v>
      </c>
      <c r="C1000" s="83" t="s">
        <v>3151</v>
      </c>
      <c r="D1000" s="83" t="s">
        <v>359</v>
      </c>
      <c r="E1000" s="83" t="s">
        <v>3698</v>
      </c>
      <c r="F1000" s="83" t="s">
        <v>3705</v>
      </c>
      <c r="G1000" s="83" t="s">
        <v>257</v>
      </c>
    </row>
    <row r="1001" spans="1:7" s="25" customFormat="1" x14ac:dyDescent="0.25">
      <c r="A1001" s="83" t="s">
        <v>2164</v>
      </c>
      <c r="B1001" s="83" t="s">
        <v>1250</v>
      </c>
      <c r="C1001" s="83" t="s">
        <v>3152</v>
      </c>
      <c r="D1001" s="83" t="s">
        <v>359</v>
      </c>
      <c r="E1001" s="83" t="s">
        <v>3698</v>
      </c>
      <c r="F1001" s="83" t="s">
        <v>3705</v>
      </c>
      <c r="G1001" s="83" t="s">
        <v>257</v>
      </c>
    </row>
    <row r="1002" spans="1:7" s="25" customFormat="1" x14ac:dyDescent="0.25">
      <c r="A1002" s="83" t="s">
        <v>2165</v>
      </c>
      <c r="B1002" s="83" t="s">
        <v>1238</v>
      </c>
      <c r="C1002" s="83" t="s">
        <v>3153</v>
      </c>
      <c r="D1002" s="83" t="s">
        <v>358</v>
      </c>
      <c r="E1002" s="83" t="s">
        <v>3698</v>
      </c>
      <c r="F1002" s="83" t="s">
        <v>3705</v>
      </c>
      <c r="G1002" s="83" t="s">
        <v>257</v>
      </c>
    </row>
    <row r="1003" spans="1:7" s="25" customFormat="1" x14ac:dyDescent="0.25">
      <c r="A1003" s="83" t="s">
        <v>2166</v>
      </c>
      <c r="B1003" s="83" t="s">
        <v>1472</v>
      </c>
      <c r="C1003" s="83" t="s">
        <v>3154</v>
      </c>
      <c r="D1003" s="83" t="s">
        <v>358</v>
      </c>
      <c r="E1003" s="83" t="s">
        <v>3698</v>
      </c>
      <c r="F1003" s="83" t="s">
        <v>3705</v>
      </c>
      <c r="G1003" s="83" t="s">
        <v>257</v>
      </c>
    </row>
    <row r="1004" spans="1:7" s="25" customFormat="1" x14ac:dyDescent="0.25">
      <c r="A1004" s="83" t="s">
        <v>2167</v>
      </c>
      <c r="B1004" s="83" t="s">
        <v>1243</v>
      </c>
      <c r="C1004" s="83" t="s">
        <v>3155</v>
      </c>
      <c r="D1004" s="83" t="s">
        <v>358</v>
      </c>
      <c r="E1004" s="83" t="s">
        <v>3698</v>
      </c>
      <c r="F1004" s="83" t="s">
        <v>3705</v>
      </c>
      <c r="G1004" s="83" t="s">
        <v>257</v>
      </c>
    </row>
    <row r="1005" spans="1:7" s="25" customFormat="1" x14ac:dyDescent="0.25">
      <c r="A1005" s="83" t="s">
        <v>2168</v>
      </c>
      <c r="B1005" s="83" t="s">
        <v>1473</v>
      </c>
      <c r="C1005" s="83" t="s">
        <v>3156</v>
      </c>
      <c r="D1005" s="83" t="s">
        <v>358</v>
      </c>
      <c r="E1005" s="83" t="s">
        <v>3698</v>
      </c>
      <c r="F1005" s="83" t="s">
        <v>3705</v>
      </c>
      <c r="G1005" s="83" t="s">
        <v>257</v>
      </c>
    </row>
    <row r="1006" spans="1:7" s="25" customFormat="1" x14ac:dyDescent="0.25">
      <c r="A1006" s="83" t="s">
        <v>2169</v>
      </c>
      <c r="B1006" s="83" t="s">
        <v>1250</v>
      </c>
      <c r="C1006" s="83" t="s">
        <v>3157</v>
      </c>
      <c r="D1006" s="83" t="s">
        <v>358</v>
      </c>
      <c r="E1006" s="83" t="s">
        <v>3698</v>
      </c>
      <c r="F1006" s="83" t="s">
        <v>3705</v>
      </c>
      <c r="G1006" s="83" t="s">
        <v>257</v>
      </c>
    </row>
    <row r="1007" spans="1:7" s="25" customFormat="1" x14ac:dyDescent="0.25">
      <c r="A1007" s="83" t="s">
        <v>2170</v>
      </c>
      <c r="B1007" s="83" t="s">
        <v>1246</v>
      </c>
      <c r="C1007" s="83" t="s">
        <v>3158</v>
      </c>
      <c r="D1007" s="83" t="s">
        <v>358</v>
      </c>
      <c r="E1007" s="83" t="s">
        <v>3698</v>
      </c>
      <c r="F1007" s="83" t="s">
        <v>3705</v>
      </c>
      <c r="G1007" s="83" t="s">
        <v>257</v>
      </c>
    </row>
    <row r="1008" spans="1:7" s="25" customFormat="1" x14ac:dyDescent="0.25">
      <c r="A1008" s="83" t="s">
        <v>2207</v>
      </c>
      <c r="B1008" s="83" t="s">
        <v>1263</v>
      </c>
      <c r="C1008" s="83" t="s">
        <v>3159</v>
      </c>
      <c r="D1008" s="83" t="s">
        <v>358</v>
      </c>
      <c r="E1008" s="83" t="s">
        <v>3698</v>
      </c>
      <c r="F1008" s="83" t="s">
        <v>3705</v>
      </c>
      <c r="G1008" s="83" t="s">
        <v>257</v>
      </c>
    </row>
    <row r="1009" spans="1:7" s="25" customFormat="1" x14ac:dyDescent="0.25">
      <c r="A1009" s="83" t="s">
        <v>2177</v>
      </c>
      <c r="B1009" s="83" t="s">
        <v>2157</v>
      </c>
      <c r="C1009" s="83" t="s">
        <v>3166</v>
      </c>
      <c r="D1009" s="83" t="s">
        <v>356</v>
      </c>
      <c r="E1009" s="83" t="s">
        <v>3698</v>
      </c>
      <c r="F1009" s="83" t="s">
        <v>3705</v>
      </c>
      <c r="G1009" s="83" t="s">
        <v>257</v>
      </c>
    </row>
    <row r="1010" spans="1:7" s="25" customFormat="1" x14ac:dyDescent="0.25">
      <c r="A1010" s="83" t="s">
        <v>2190</v>
      </c>
      <c r="B1010" s="83" t="s">
        <v>1238</v>
      </c>
      <c r="C1010" s="83" t="s">
        <v>3178</v>
      </c>
      <c r="D1010" s="83" t="s">
        <v>1474</v>
      </c>
      <c r="E1010" s="83" t="s">
        <v>3698</v>
      </c>
      <c r="F1010" s="83" t="s">
        <v>3705</v>
      </c>
      <c r="G1010" s="83" t="s">
        <v>257</v>
      </c>
    </row>
    <row r="1011" spans="1:7" s="25" customFormat="1" x14ac:dyDescent="0.25">
      <c r="A1011" s="83" t="s">
        <v>2191</v>
      </c>
      <c r="B1011" s="83" t="s">
        <v>1240</v>
      </c>
      <c r="C1011" s="83" t="s">
        <v>3179</v>
      </c>
      <c r="D1011" s="83" t="s">
        <v>1474</v>
      </c>
      <c r="E1011" s="83" t="s">
        <v>3698</v>
      </c>
      <c r="F1011" s="83" t="s">
        <v>3705</v>
      </c>
      <c r="G1011" s="83" t="s">
        <v>257</v>
      </c>
    </row>
    <row r="1012" spans="1:7" s="25" customFormat="1" x14ac:dyDescent="0.25">
      <c r="A1012" s="83" t="s">
        <v>2192</v>
      </c>
      <c r="B1012" s="83" t="s">
        <v>1472</v>
      </c>
      <c r="C1012" s="83" t="s">
        <v>3180</v>
      </c>
      <c r="D1012" s="83" t="s">
        <v>1474</v>
      </c>
      <c r="E1012" s="83" t="s">
        <v>3698</v>
      </c>
      <c r="F1012" s="83" t="s">
        <v>3705</v>
      </c>
      <c r="G1012" s="83" t="s">
        <v>257</v>
      </c>
    </row>
    <row r="1013" spans="1:7" s="25" customFormat="1" x14ac:dyDescent="0.25">
      <c r="A1013" s="83" t="s">
        <v>2193</v>
      </c>
      <c r="B1013" s="83" t="s">
        <v>1243</v>
      </c>
      <c r="C1013" s="83" t="s">
        <v>3181</v>
      </c>
      <c r="D1013" s="83" t="s">
        <v>1474</v>
      </c>
      <c r="E1013" s="83" t="s">
        <v>3698</v>
      </c>
      <c r="F1013" s="83" t="s">
        <v>3705</v>
      </c>
      <c r="G1013" s="83" t="s">
        <v>257</v>
      </c>
    </row>
    <row r="1014" spans="1:7" s="25" customFormat="1" x14ac:dyDescent="0.25">
      <c r="A1014" s="83" t="s">
        <v>2194</v>
      </c>
      <c r="B1014" s="83" t="s">
        <v>1473</v>
      </c>
      <c r="C1014" s="83" t="s">
        <v>3182</v>
      </c>
      <c r="D1014" s="83" t="s">
        <v>1474</v>
      </c>
      <c r="E1014" s="83" t="s">
        <v>3698</v>
      </c>
      <c r="F1014" s="83" t="s">
        <v>3705</v>
      </c>
      <c r="G1014" s="83" t="s">
        <v>257</v>
      </c>
    </row>
    <row r="1015" spans="1:7" s="25" customFormat="1" x14ac:dyDescent="0.25">
      <c r="A1015" s="83" t="s">
        <v>2195</v>
      </c>
      <c r="B1015" s="83" t="s">
        <v>1246</v>
      </c>
      <c r="C1015" s="83" t="s">
        <v>3183</v>
      </c>
      <c r="D1015" s="83" t="s">
        <v>1474</v>
      </c>
      <c r="E1015" s="83" t="s">
        <v>3698</v>
      </c>
      <c r="F1015" s="83" t="s">
        <v>3705</v>
      </c>
      <c r="G1015" s="83" t="s">
        <v>257</v>
      </c>
    </row>
    <row r="1016" spans="1:7" s="25" customFormat="1" x14ac:dyDescent="0.25">
      <c r="A1016" s="83" t="s">
        <v>1475</v>
      </c>
      <c r="B1016" s="83" t="s">
        <v>1250</v>
      </c>
      <c r="C1016" s="83" t="s">
        <v>3184</v>
      </c>
      <c r="D1016" s="83" t="s">
        <v>1474</v>
      </c>
      <c r="E1016" s="83" t="s">
        <v>3698</v>
      </c>
      <c r="F1016" s="83" t="s">
        <v>3705</v>
      </c>
      <c r="G1016" s="83" t="s">
        <v>257</v>
      </c>
    </row>
    <row r="1017" spans="1:7" s="25" customFormat="1" x14ac:dyDescent="0.25">
      <c r="A1017" s="83" t="s">
        <v>1476</v>
      </c>
      <c r="B1017" s="83" t="s">
        <v>1238</v>
      </c>
      <c r="C1017" s="83" t="s">
        <v>3185</v>
      </c>
      <c r="D1017" s="83" t="s">
        <v>355</v>
      </c>
      <c r="E1017" s="83" t="s">
        <v>3698</v>
      </c>
      <c r="F1017" s="83" t="s">
        <v>3705</v>
      </c>
      <c r="G1017" s="83" t="s">
        <v>257</v>
      </c>
    </row>
    <row r="1018" spans="1:7" s="25" customFormat="1" x14ac:dyDescent="0.25">
      <c r="A1018" s="83" t="s">
        <v>1477</v>
      </c>
      <c r="B1018" s="83" t="s">
        <v>1240</v>
      </c>
      <c r="C1018" s="83" t="s">
        <v>3186</v>
      </c>
      <c r="D1018" s="83" t="s">
        <v>355</v>
      </c>
      <c r="E1018" s="83" t="s">
        <v>3698</v>
      </c>
      <c r="F1018" s="83" t="s">
        <v>3705</v>
      </c>
      <c r="G1018" s="83" t="s">
        <v>257</v>
      </c>
    </row>
    <row r="1019" spans="1:7" s="25" customFormat="1" x14ac:dyDescent="0.25">
      <c r="A1019" s="83" t="s">
        <v>1478</v>
      </c>
      <c r="B1019" s="83" t="s">
        <v>1243</v>
      </c>
      <c r="C1019" s="83" t="s">
        <v>3187</v>
      </c>
      <c r="D1019" s="83" t="s">
        <v>355</v>
      </c>
      <c r="E1019" s="83" t="s">
        <v>3698</v>
      </c>
      <c r="F1019" s="83" t="s">
        <v>3705</v>
      </c>
      <c r="G1019" s="83" t="s">
        <v>257</v>
      </c>
    </row>
    <row r="1020" spans="1:7" s="25" customFormat="1" x14ac:dyDescent="0.25">
      <c r="A1020" s="83" t="s">
        <v>1479</v>
      </c>
      <c r="B1020" s="83" t="s">
        <v>1473</v>
      </c>
      <c r="C1020" s="83" t="s">
        <v>3188</v>
      </c>
      <c r="D1020" s="83" t="s">
        <v>355</v>
      </c>
      <c r="E1020" s="83" t="s">
        <v>3698</v>
      </c>
      <c r="F1020" s="83" t="s">
        <v>3705</v>
      </c>
      <c r="G1020" s="83" t="s">
        <v>257</v>
      </c>
    </row>
    <row r="1021" spans="1:7" s="25" customFormat="1" x14ac:dyDescent="0.25">
      <c r="A1021" s="83" t="s">
        <v>1480</v>
      </c>
      <c r="B1021" s="83" t="s">
        <v>1246</v>
      </c>
      <c r="C1021" s="83" t="s">
        <v>3189</v>
      </c>
      <c r="D1021" s="83" t="s">
        <v>355</v>
      </c>
      <c r="E1021" s="83" t="s">
        <v>3698</v>
      </c>
      <c r="F1021" s="83" t="s">
        <v>3705</v>
      </c>
      <c r="G1021" s="83" t="s">
        <v>257</v>
      </c>
    </row>
    <row r="1022" spans="1:7" s="25" customFormat="1" x14ac:dyDescent="0.25">
      <c r="A1022" s="83" t="s">
        <v>1481</v>
      </c>
      <c r="B1022" s="83" t="s">
        <v>1250</v>
      </c>
      <c r="C1022" s="83" t="s">
        <v>3190</v>
      </c>
      <c r="D1022" s="83" t="s">
        <v>355</v>
      </c>
      <c r="E1022" s="83" t="s">
        <v>3698</v>
      </c>
      <c r="F1022" s="83" t="s">
        <v>3705</v>
      </c>
      <c r="G1022" s="83" t="s">
        <v>257</v>
      </c>
    </row>
    <row r="1023" spans="1:7" s="25" customFormat="1" x14ac:dyDescent="0.25">
      <c r="A1023" s="83" t="s">
        <v>1482</v>
      </c>
      <c r="B1023" s="83" t="s">
        <v>1238</v>
      </c>
      <c r="C1023" s="83" t="s">
        <v>3191</v>
      </c>
      <c r="D1023" s="83" t="s">
        <v>1340</v>
      </c>
      <c r="E1023" s="83" t="s">
        <v>1341</v>
      </c>
      <c r="F1023" s="83" t="s">
        <v>1342</v>
      </c>
      <c r="G1023" s="83" t="s">
        <v>257</v>
      </c>
    </row>
    <row r="1024" spans="1:7" s="25" customFormat="1" x14ac:dyDescent="0.25">
      <c r="A1024" s="83" t="s">
        <v>1483</v>
      </c>
      <c r="B1024" s="83" t="s">
        <v>1472</v>
      </c>
      <c r="C1024" s="83" t="s">
        <v>3192</v>
      </c>
      <c r="D1024" s="83" t="s">
        <v>1340</v>
      </c>
      <c r="E1024" s="83" t="s">
        <v>1341</v>
      </c>
      <c r="F1024" s="83" t="s">
        <v>1342</v>
      </c>
      <c r="G1024" s="83" t="s">
        <v>257</v>
      </c>
    </row>
    <row r="1025" spans="1:7" s="25" customFormat="1" x14ac:dyDescent="0.25">
      <c r="A1025" s="83" t="s">
        <v>1484</v>
      </c>
      <c r="B1025" s="83" t="s">
        <v>1243</v>
      </c>
      <c r="C1025" s="83" t="s">
        <v>3193</v>
      </c>
      <c r="D1025" s="83" t="s">
        <v>1340</v>
      </c>
      <c r="E1025" s="83" t="s">
        <v>1341</v>
      </c>
      <c r="F1025" s="83" t="s">
        <v>1342</v>
      </c>
      <c r="G1025" s="83" t="s">
        <v>257</v>
      </c>
    </row>
    <row r="1026" spans="1:7" s="25" customFormat="1" x14ac:dyDescent="0.25">
      <c r="A1026" s="83" t="s">
        <v>1485</v>
      </c>
      <c r="B1026" s="83" t="s">
        <v>1473</v>
      </c>
      <c r="C1026" s="83" t="s">
        <v>3194</v>
      </c>
      <c r="D1026" s="83" t="s">
        <v>1340</v>
      </c>
      <c r="E1026" s="83" t="s">
        <v>1341</v>
      </c>
      <c r="F1026" s="83" t="s">
        <v>1342</v>
      </c>
      <c r="G1026" s="83" t="s">
        <v>257</v>
      </c>
    </row>
    <row r="1027" spans="1:7" s="25" customFormat="1" x14ac:dyDescent="0.25">
      <c r="A1027" s="83" t="s">
        <v>1486</v>
      </c>
      <c r="B1027" s="83" t="s">
        <v>1246</v>
      </c>
      <c r="C1027" s="83" t="s">
        <v>3195</v>
      </c>
      <c r="D1027" s="83" t="s">
        <v>1340</v>
      </c>
      <c r="E1027" s="83" t="s">
        <v>1341</v>
      </c>
      <c r="F1027" s="83" t="s">
        <v>1342</v>
      </c>
      <c r="G1027" s="83" t="s">
        <v>257</v>
      </c>
    </row>
    <row r="1028" spans="1:7" s="25" customFormat="1" x14ac:dyDescent="0.25">
      <c r="A1028" s="83" t="s">
        <v>2065</v>
      </c>
      <c r="B1028" s="83" t="s">
        <v>1236</v>
      </c>
      <c r="C1028" s="83" t="s">
        <v>3196</v>
      </c>
      <c r="D1028" s="83" t="s">
        <v>48</v>
      </c>
      <c r="E1028" s="83" t="s">
        <v>3698</v>
      </c>
      <c r="F1028" s="83" t="s">
        <v>245</v>
      </c>
      <c r="G1028" s="83" t="s">
        <v>320</v>
      </c>
    </row>
    <row r="1029" spans="1:7" s="25" customFormat="1" x14ac:dyDescent="0.25">
      <c r="A1029" s="83" t="s">
        <v>2068</v>
      </c>
      <c r="B1029" s="83" t="s">
        <v>1032</v>
      </c>
      <c r="C1029" s="83" t="s">
        <v>3197</v>
      </c>
      <c r="D1029" s="83" t="s">
        <v>710</v>
      </c>
      <c r="E1029" s="83" t="s">
        <v>3698</v>
      </c>
      <c r="F1029" s="83" t="s">
        <v>245</v>
      </c>
      <c r="G1029" s="83" t="s">
        <v>320</v>
      </c>
    </row>
    <row r="1030" spans="1:7" s="25" customFormat="1" x14ac:dyDescent="0.25">
      <c r="A1030" s="83" t="s">
        <v>2069</v>
      </c>
      <c r="B1030" s="83" t="s">
        <v>1139</v>
      </c>
      <c r="C1030" s="83" t="s">
        <v>3198</v>
      </c>
      <c r="D1030" s="83" t="s">
        <v>710</v>
      </c>
      <c r="E1030" s="83" t="s">
        <v>3698</v>
      </c>
      <c r="F1030" s="83" t="s">
        <v>245</v>
      </c>
      <c r="G1030" s="83" t="s">
        <v>320</v>
      </c>
    </row>
    <row r="1031" spans="1:7" s="25" customFormat="1" x14ac:dyDescent="0.25">
      <c r="A1031" s="83" t="s">
        <v>2078</v>
      </c>
      <c r="B1031" s="83" t="s">
        <v>1120</v>
      </c>
      <c r="C1031" s="83" t="s">
        <v>3199</v>
      </c>
      <c r="D1031" s="83" t="s">
        <v>717</v>
      </c>
      <c r="E1031" s="83" t="s">
        <v>3698</v>
      </c>
      <c r="F1031" s="83" t="s">
        <v>245</v>
      </c>
      <c r="G1031" s="83" t="s">
        <v>413</v>
      </c>
    </row>
    <row r="1032" spans="1:7" s="25" customFormat="1" x14ac:dyDescent="0.25">
      <c r="A1032" s="83" t="s">
        <v>2083</v>
      </c>
      <c r="B1032" s="83" t="s">
        <v>1023</v>
      </c>
      <c r="C1032" s="83" t="s">
        <v>3200</v>
      </c>
      <c r="D1032" s="83" t="s">
        <v>48</v>
      </c>
      <c r="E1032" s="83" t="s">
        <v>1117</v>
      </c>
      <c r="F1032" s="83" t="s">
        <v>245</v>
      </c>
      <c r="G1032" s="83" t="s">
        <v>387</v>
      </c>
    </row>
    <row r="1033" spans="1:7" s="25" customFormat="1" x14ac:dyDescent="0.25">
      <c r="A1033" s="83" t="s">
        <v>2084</v>
      </c>
      <c r="B1033" s="83" t="s">
        <v>1034</v>
      </c>
      <c r="C1033" s="83" t="s">
        <v>3201</v>
      </c>
      <c r="D1033" s="83" t="s">
        <v>48</v>
      </c>
      <c r="E1033" s="83" t="s">
        <v>1117</v>
      </c>
      <c r="F1033" s="83" t="s">
        <v>245</v>
      </c>
      <c r="G1033" s="83" t="s">
        <v>387</v>
      </c>
    </row>
    <row r="1034" spans="1:7" s="25" customFormat="1" x14ac:dyDescent="0.25">
      <c r="A1034" s="83" t="s">
        <v>2135</v>
      </c>
      <c r="B1034" s="83" t="s">
        <v>2136</v>
      </c>
      <c r="C1034" s="83" t="s">
        <v>3202</v>
      </c>
      <c r="D1034" s="83" t="s">
        <v>2137</v>
      </c>
      <c r="E1034" s="83" t="s">
        <v>3698</v>
      </c>
      <c r="F1034" s="83" t="s">
        <v>3705</v>
      </c>
      <c r="G1034" s="83" t="s">
        <v>257</v>
      </c>
    </row>
    <row r="1035" spans="1:7" s="25" customFormat="1" x14ac:dyDescent="0.25">
      <c r="A1035" s="83" t="s">
        <v>2138</v>
      </c>
      <c r="B1035" s="83" t="s">
        <v>2136</v>
      </c>
      <c r="C1035" s="83" t="s">
        <v>3203</v>
      </c>
      <c r="D1035" s="83" t="s">
        <v>288</v>
      </c>
      <c r="E1035" s="83" t="s">
        <v>3698</v>
      </c>
      <c r="F1035" s="83" t="s">
        <v>3705</v>
      </c>
      <c r="G1035" s="83" t="s">
        <v>257</v>
      </c>
    </row>
    <row r="1036" spans="1:7" s="25" customFormat="1" x14ac:dyDescent="0.25">
      <c r="A1036" s="83" t="s">
        <v>2139</v>
      </c>
      <c r="B1036" s="83" t="s">
        <v>2136</v>
      </c>
      <c r="C1036" s="83" t="s">
        <v>3204</v>
      </c>
      <c r="D1036" s="83" t="s">
        <v>1649</v>
      </c>
      <c r="E1036" s="83" t="s">
        <v>3698</v>
      </c>
      <c r="F1036" s="83" t="s">
        <v>3705</v>
      </c>
      <c r="G1036" s="83" t="s">
        <v>257</v>
      </c>
    </row>
    <row r="1037" spans="1:7" s="25" customFormat="1" x14ac:dyDescent="0.25">
      <c r="A1037" s="83" t="s">
        <v>2202</v>
      </c>
      <c r="B1037" s="83" t="s">
        <v>1238</v>
      </c>
      <c r="C1037" s="83" t="s">
        <v>3205</v>
      </c>
      <c r="D1037" s="83" t="s">
        <v>350</v>
      </c>
      <c r="E1037" s="83" t="s">
        <v>1341</v>
      </c>
      <c r="F1037" s="83" t="s">
        <v>1342</v>
      </c>
      <c r="G1037" s="83" t="s">
        <v>257</v>
      </c>
    </row>
    <row r="1038" spans="1:7" s="25" customFormat="1" x14ac:dyDescent="0.25">
      <c r="A1038" s="83" t="s">
        <v>2203</v>
      </c>
      <c r="B1038" s="83" t="s">
        <v>1243</v>
      </c>
      <c r="C1038" s="83" t="s">
        <v>3623</v>
      </c>
      <c r="D1038" s="83" t="s">
        <v>350</v>
      </c>
      <c r="E1038" s="83" t="s">
        <v>1341</v>
      </c>
      <c r="F1038" s="83" t="s">
        <v>1342</v>
      </c>
      <c r="G1038" s="83" t="s">
        <v>257</v>
      </c>
    </row>
    <row r="1039" spans="1:7" s="25" customFormat="1" x14ac:dyDescent="0.25">
      <c r="A1039" s="83" t="s">
        <v>2204</v>
      </c>
      <c r="B1039" s="83" t="s">
        <v>1246</v>
      </c>
      <c r="C1039" s="83" t="s">
        <v>3206</v>
      </c>
      <c r="D1039" s="83" t="s">
        <v>350</v>
      </c>
      <c r="E1039" s="83" t="s">
        <v>1341</v>
      </c>
      <c r="F1039" s="83" t="s">
        <v>1342</v>
      </c>
      <c r="G1039" s="83" t="s">
        <v>257</v>
      </c>
    </row>
    <row r="1040" spans="1:7" s="25" customFormat="1" x14ac:dyDescent="0.25">
      <c r="A1040" s="83" t="s">
        <v>2205</v>
      </c>
      <c r="B1040" s="83" t="s">
        <v>1250</v>
      </c>
      <c r="C1040" s="83" t="s">
        <v>3207</v>
      </c>
      <c r="D1040" s="83" t="s">
        <v>350</v>
      </c>
      <c r="E1040" s="83" t="s">
        <v>1341</v>
      </c>
      <c r="F1040" s="83" t="s">
        <v>1342</v>
      </c>
      <c r="G1040" s="83" t="s">
        <v>257</v>
      </c>
    </row>
    <row r="1041" spans="1:7" s="25" customFormat="1" x14ac:dyDescent="0.25">
      <c r="A1041" s="83" t="s">
        <v>3713</v>
      </c>
      <c r="B1041" s="83" t="s">
        <v>3714</v>
      </c>
      <c r="C1041" s="83" t="s">
        <v>3715</v>
      </c>
      <c r="D1041" s="83" t="s">
        <v>972</v>
      </c>
      <c r="E1041" s="83" t="s">
        <v>3698</v>
      </c>
      <c r="F1041" s="83" t="s">
        <v>245</v>
      </c>
      <c r="G1041" s="83" t="s">
        <v>413</v>
      </c>
    </row>
    <row r="1042" spans="1:7" s="25" customFormat="1" x14ac:dyDescent="0.25">
      <c r="A1042" s="83" t="s">
        <v>3716</v>
      </c>
      <c r="B1042" s="83" t="s">
        <v>3714</v>
      </c>
      <c r="C1042" s="83" t="s">
        <v>3717</v>
      </c>
      <c r="D1042" s="83" t="s">
        <v>972</v>
      </c>
      <c r="E1042" s="83" t="s">
        <v>3698</v>
      </c>
      <c r="F1042" s="83" t="s">
        <v>245</v>
      </c>
      <c r="G1042" s="83" t="s">
        <v>413</v>
      </c>
    </row>
    <row r="1043" spans="1:7" s="25" customFormat="1" x14ac:dyDescent="0.25">
      <c r="A1043" s="83" t="s">
        <v>3718</v>
      </c>
      <c r="B1043" s="83" t="s">
        <v>3714</v>
      </c>
      <c r="C1043" s="83" t="s">
        <v>3719</v>
      </c>
      <c r="D1043" s="83" t="s">
        <v>972</v>
      </c>
      <c r="E1043" s="83" t="s">
        <v>3698</v>
      </c>
      <c r="F1043" s="83" t="s">
        <v>245</v>
      </c>
      <c r="G1043" s="83" t="s">
        <v>413</v>
      </c>
    </row>
    <row r="1044" spans="1:7" s="25" customFormat="1" x14ac:dyDescent="0.25">
      <c r="A1044" s="83" t="s">
        <v>3720</v>
      </c>
      <c r="B1044" s="83" t="s">
        <v>1079</v>
      </c>
      <c r="C1044" s="83" t="s">
        <v>3721</v>
      </c>
      <c r="D1044" s="83" t="s">
        <v>972</v>
      </c>
      <c r="E1044" s="83" t="s">
        <v>3698</v>
      </c>
      <c r="F1044" s="83" t="s">
        <v>245</v>
      </c>
      <c r="G1044" s="83" t="s">
        <v>413</v>
      </c>
    </row>
    <row r="1045" spans="1:7" s="25" customFormat="1" x14ac:dyDescent="0.25">
      <c r="A1045" s="83" t="s">
        <v>3722</v>
      </c>
      <c r="B1045" s="83" t="s">
        <v>1079</v>
      </c>
      <c r="C1045" s="83" t="s">
        <v>3723</v>
      </c>
      <c r="D1045" s="83" t="s">
        <v>972</v>
      </c>
      <c r="E1045" s="83" t="s">
        <v>3698</v>
      </c>
      <c r="F1045" s="83" t="s">
        <v>245</v>
      </c>
      <c r="G1045" s="83" t="s">
        <v>413</v>
      </c>
    </row>
    <row r="1046" spans="1:7" s="25" customFormat="1" x14ac:dyDescent="0.25">
      <c r="A1046" s="83" t="s">
        <v>3724</v>
      </c>
      <c r="B1046" s="83" t="s">
        <v>3725</v>
      </c>
      <c r="C1046" s="83" t="s">
        <v>3726</v>
      </c>
      <c r="D1046" s="83" t="s">
        <v>3727</v>
      </c>
      <c r="E1046" s="83" t="s">
        <v>2097</v>
      </c>
      <c r="F1046" s="83" t="s">
        <v>245</v>
      </c>
      <c r="G1046" s="83" t="s">
        <v>320</v>
      </c>
    </row>
    <row r="1047" spans="1:7" s="25" customFormat="1" x14ac:dyDescent="0.25">
      <c r="A1047" s="83" t="s">
        <v>3728</v>
      </c>
      <c r="B1047" s="83" t="s">
        <v>3714</v>
      </c>
      <c r="C1047" s="83" t="s">
        <v>3729</v>
      </c>
      <c r="D1047" s="83" t="s">
        <v>3727</v>
      </c>
      <c r="E1047" s="83" t="s">
        <v>2097</v>
      </c>
      <c r="F1047" s="83" t="s">
        <v>245</v>
      </c>
      <c r="G1047" s="83" t="s">
        <v>320</v>
      </c>
    </row>
    <row r="1048" spans="1:7" s="25" customFormat="1" x14ac:dyDescent="0.25">
      <c r="A1048" s="83" t="s">
        <v>3730</v>
      </c>
      <c r="B1048" s="83" t="s">
        <v>1079</v>
      </c>
      <c r="C1048" s="83" t="s">
        <v>3731</v>
      </c>
      <c r="D1048" s="83" t="s">
        <v>3727</v>
      </c>
      <c r="E1048" s="83" t="s">
        <v>2097</v>
      </c>
      <c r="F1048" s="83" t="s">
        <v>245</v>
      </c>
      <c r="G1048" s="83" t="s">
        <v>320</v>
      </c>
    </row>
    <row r="1049" spans="1:7" s="25" customFormat="1" x14ac:dyDescent="0.25">
      <c r="A1049" s="83" t="s">
        <v>3732</v>
      </c>
      <c r="B1049" s="83" t="s">
        <v>1079</v>
      </c>
      <c r="C1049" s="83" t="s">
        <v>3733</v>
      </c>
      <c r="D1049" s="83" t="s">
        <v>3727</v>
      </c>
      <c r="E1049" s="83" t="s">
        <v>2097</v>
      </c>
      <c r="F1049" s="83" t="s">
        <v>245</v>
      </c>
      <c r="G1049" s="83" t="s">
        <v>320</v>
      </c>
    </row>
    <row r="1050" spans="1:7" s="25" customFormat="1" x14ac:dyDescent="0.25">
      <c r="A1050" s="83" t="s">
        <v>3734</v>
      </c>
      <c r="B1050" s="83" t="s">
        <v>3725</v>
      </c>
      <c r="C1050" s="83" t="s">
        <v>3735</v>
      </c>
      <c r="D1050" s="83" t="s">
        <v>442</v>
      </c>
      <c r="E1050" s="83" t="s">
        <v>2097</v>
      </c>
      <c r="F1050" s="83" t="s">
        <v>245</v>
      </c>
      <c r="G1050" s="83" t="s">
        <v>320</v>
      </c>
    </row>
    <row r="1051" spans="1:7" s="25" customFormat="1" x14ac:dyDescent="0.25">
      <c r="A1051" s="83" t="s">
        <v>3736</v>
      </c>
      <c r="B1051" s="83" t="s">
        <v>3714</v>
      </c>
      <c r="C1051" s="83" t="s">
        <v>3737</v>
      </c>
      <c r="D1051" s="83" t="s">
        <v>442</v>
      </c>
      <c r="E1051" s="83" t="s">
        <v>2097</v>
      </c>
      <c r="F1051" s="83" t="s">
        <v>245</v>
      </c>
      <c r="G1051" s="83" t="s">
        <v>320</v>
      </c>
    </row>
    <row r="1052" spans="1:7" s="25" customFormat="1" x14ac:dyDescent="0.25">
      <c r="A1052" s="83" t="s">
        <v>3738</v>
      </c>
      <c r="B1052" s="83" t="s">
        <v>1079</v>
      </c>
      <c r="C1052" s="83" t="s">
        <v>3739</v>
      </c>
      <c r="D1052" s="83" t="s">
        <v>442</v>
      </c>
      <c r="E1052" s="83" t="s">
        <v>2097</v>
      </c>
      <c r="F1052" s="83" t="s">
        <v>245</v>
      </c>
      <c r="G1052" s="83" t="s">
        <v>320</v>
      </c>
    </row>
    <row r="1053" spans="1:7" s="25" customFormat="1" x14ac:dyDescent="0.25">
      <c r="A1053" s="83" t="s">
        <v>3740</v>
      </c>
      <c r="B1053" s="83" t="s">
        <v>3741</v>
      </c>
      <c r="C1053" s="83" t="s">
        <v>3742</v>
      </c>
      <c r="D1053" s="83" t="s">
        <v>256</v>
      </c>
      <c r="E1053" s="83" t="s">
        <v>2097</v>
      </c>
      <c r="F1053" s="83" t="s">
        <v>245</v>
      </c>
      <c r="G1053" s="83" t="s">
        <v>320</v>
      </c>
    </row>
    <row r="1054" spans="1:7" s="25" customFormat="1" x14ac:dyDescent="0.25">
      <c r="A1054" s="83" t="s">
        <v>3743</v>
      </c>
      <c r="B1054" s="83" t="s">
        <v>3741</v>
      </c>
      <c r="C1054" s="83" t="s">
        <v>3744</v>
      </c>
      <c r="D1054" s="83" t="s">
        <v>256</v>
      </c>
      <c r="E1054" s="83" t="s">
        <v>2097</v>
      </c>
      <c r="F1054" s="83" t="s">
        <v>245</v>
      </c>
      <c r="G1054" s="83" t="s">
        <v>320</v>
      </c>
    </row>
    <row r="1055" spans="1:7" s="25" customFormat="1" x14ac:dyDescent="0.25">
      <c r="A1055" s="83" t="s">
        <v>3745</v>
      </c>
      <c r="B1055" s="83" t="s">
        <v>3741</v>
      </c>
      <c r="C1055" s="83" t="s">
        <v>3746</v>
      </c>
      <c r="D1055" s="83" t="s">
        <v>256</v>
      </c>
      <c r="E1055" s="83" t="s">
        <v>2097</v>
      </c>
      <c r="F1055" s="83" t="s">
        <v>245</v>
      </c>
      <c r="G1055" s="83" t="s">
        <v>320</v>
      </c>
    </row>
    <row r="1056" spans="1:7" s="25" customFormat="1" x14ac:dyDescent="0.25">
      <c r="A1056" s="83" t="s">
        <v>3747</v>
      </c>
      <c r="B1056" s="83" t="s">
        <v>3741</v>
      </c>
      <c r="C1056" s="83" t="s">
        <v>3748</v>
      </c>
      <c r="D1056" s="83" t="s">
        <v>256</v>
      </c>
      <c r="E1056" s="83" t="s">
        <v>2097</v>
      </c>
      <c r="F1056" s="83" t="s">
        <v>245</v>
      </c>
      <c r="G1056" s="83" t="s">
        <v>320</v>
      </c>
    </row>
    <row r="1057" spans="1:7" s="25" customFormat="1" x14ac:dyDescent="0.25">
      <c r="A1057" s="83" t="s">
        <v>3749</v>
      </c>
      <c r="B1057" s="83" t="s">
        <v>1139</v>
      </c>
      <c r="C1057" s="83" t="s">
        <v>3750</v>
      </c>
      <c r="D1057" s="83" t="s">
        <v>666</v>
      </c>
      <c r="E1057" s="83" t="s">
        <v>1085</v>
      </c>
      <c r="F1057" s="83" t="s">
        <v>245</v>
      </c>
      <c r="G1057" s="83" t="s">
        <v>320</v>
      </c>
    </row>
    <row r="1058" spans="1:7" s="25" customFormat="1" x14ac:dyDescent="0.25">
      <c r="A1058" s="83" t="s">
        <v>3751</v>
      </c>
      <c r="B1058" s="83" t="s">
        <v>3725</v>
      </c>
      <c r="C1058" s="83" t="s">
        <v>3752</v>
      </c>
      <c r="D1058" s="83" t="s">
        <v>666</v>
      </c>
      <c r="E1058" s="83" t="s">
        <v>1085</v>
      </c>
      <c r="F1058" s="83" t="s">
        <v>245</v>
      </c>
      <c r="G1058" s="83" t="s">
        <v>347</v>
      </c>
    </row>
    <row r="1059" spans="1:7" s="25" customFormat="1" x14ac:dyDescent="0.25">
      <c r="A1059" s="83" t="s">
        <v>3753</v>
      </c>
      <c r="B1059" s="83" t="s">
        <v>1079</v>
      </c>
      <c r="C1059" s="83" t="s">
        <v>3754</v>
      </c>
      <c r="D1059" s="83" t="s">
        <v>666</v>
      </c>
      <c r="E1059" s="83" t="s">
        <v>1085</v>
      </c>
      <c r="F1059" s="83" t="s">
        <v>245</v>
      </c>
      <c r="G1059" s="83" t="s">
        <v>347</v>
      </c>
    </row>
    <row r="1060" spans="1:7" s="25" customFormat="1" x14ac:dyDescent="0.25">
      <c r="A1060" s="83" t="s">
        <v>3755</v>
      </c>
      <c r="B1060" s="83" t="s">
        <v>3725</v>
      </c>
      <c r="C1060" s="83" t="s">
        <v>3756</v>
      </c>
      <c r="D1060" s="83" t="s">
        <v>243</v>
      </c>
      <c r="E1060" s="83" t="s">
        <v>3698</v>
      </c>
      <c r="F1060" s="83" t="s">
        <v>245</v>
      </c>
      <c r="G1060" s="83" t="s">
        <v>320</v>
      </c>
    </row>
    <row r="1061" spans="1:7" s="25" customFormat="1" x14ac:dyDescent="0.25">
      <c r="A1061" s="83" t="s">
        <v>3757</v>
      </c>
      <c r="B1061" s="83" t="s">
        <v>3714</v>
      </c>
      <c r="C1061" s="83" t="s">
        <v>3758</v>
      </c>
      <c r="D1061" s="83" t="s">
        <v>243</v>
      </c>
      <c r="E1061" s="83" t="s">
        <v>3698</v>
      </c>
      <c r="F1061" s="83" t="s">
        <v>245</v>
      </c>
      <c r="G1061" s="83" t="s">
        <v>320</v>
      </c>
    </row>
    <row r="1062" spans="1:7" s="25" customFormat="1" x14ac:dyDescent="0.25">
      <c r="A1062" s="83" t="s">
        <v>3759</v>
      </c>
      <c r="B1062" s="83" t="s">
        <v>3760</v>
      </c>
      <c r="C1062" s="83" t="s">
        <v>3761</v>
      </c>
      <c r="D1062" s="83" t="s">
        <v>243</v>
      </c>
      <c r="E1062" s="83" t="s">
        <v>3698</v>
      </c>
      <c r="F1062" s="83" t="s">
        <v>245</v>
      </c>
      <c r="G1062" s="83" t="s">
        <v>320</v>
      </c>
    </row>
    <row r="1063" spans="1:7" s="25" customFormat="1" x14ac:dyDescent="0.25">
      <c r="A1063" s="83" t="s">
        <v>3762</v>
      </c>
      <c r="B1063" s="83" t="s">
        <v>1079</v>
      </c>
      <c r="C1063" s="83" t="s">
        <v>3763</v>
      </c>
      <c r="D1063" s="83" t="s">
        <v>243</v>
      </c>
      <c r="E1063" s="83" t="s">
        <v>3698</v>
      </c>
      <c r="F1063" s="83" t="s">
        <v>245</v>
      </c>
      <c r="G1063" s="83" t="s">
        <v>320</v>
      </c>
    </row>
    <row r="1064" spans="1:7" s="25" customFormat="1" x14ac:dyDescent="0.25">
      <c r="A1064" s="83" t="s">
        <v>3764</v>
      </c>
      <c r="B1064" s="83" t="s">
        <v>1079</v>
      </c>
      <c r="C1064" s="83" t="s">
        <v>3765</v>
      </c>
      <c r="D1064" s="83" t="s">
        <v>243</v>
      </c>
      <c r="E1064" s="83" t="s">
        <v>3698</v>
      </c>
      <c r="F1064" s="83" t="s">
        <v>245</v>
      </c>
      <c r="G1064" s="83" t="s">
        <v>320</v>
      </c>
    </row>
    <row r="1065" spans="1:7" s="25" customFormat="1" x14ac:dyDescent="0.25">
      <c r="A1065" s="83" t="s">
        <v>3766</v>
      </c>
      <c r="B1065" s="83" t="s">
        <v>3767</v>
      </c>
      <c r="C1065" s="83" t="s">
        <v>3768</v>
      </c>
      <c r="D1065" s="83" t="s">
        <v>972</v>
      </c>
      <c r="E1065" s="83" t="s">
        <v>3698</v>
      </c>
      <c r="F1065" s="83" t="s">
        <v>245</v>
      </c>
      <c r="G1065" s="83" t="s">
        <v>413</v>
      </c>
    </row>
    <row r="1066" spans="1:7" s="25" customFormat="1" x14ac:dyDescent="0.25">
      <c r="A1066" s="83" t="s">
        <v>3769</v>
      </c>
      <c r="B1066" s="83" t="s">
        <v>2130</v>
      </c>
      <c r="C1066" s="83" t="s">
        <v>3770</v>
      </c>
      <c r="D1066" s="83" t="s">
        <v>972</v>
      </c>
      <c r="E1066" s="83" t="s">
        <v>3698</v>
      </c>
      <c r="F1066" s="83" t="s">
        <v>245</v>
      </c>
      <c r="G1066" s="83" t="s">
        <v>413</v>
      </c>
    </row>
    <row r="1067" spans="1:7" s="25" customFormat="1" x14ac:dyDescent="0.25">
      <c r="A1067" s="83" t="s">
        <v>3771</v>
      </c>
      <c r="B1067" s="83" t="s">
        <v>3772</v>
      </c>
      <c r="C1067" s="83" t="s">
        <v>3773</v>
      </c>
      <c r="D1067" s="83" t="s">
        <v>972</v>
      </c>
      <c r="E1067" s="83" t="s">
        <v>3698</v>
      </c>
      <c r="F1067" s="83" t="s">
        <v>245</v>
      </c>
      <c r="G1067" s="83" t="s">
        <v>413</v>
      </c>
    </row>
    <row r="1068" spans="1:7" s="25" customFormat="1" x14ac:dyDescent="0.25">
      <c r="A1068" s="83" t="s">
        <v>3774</v>
      </c>
      <c r="B1068" s="83" t="s">
        <v>3775</v>
      </c>
      <c r="C1068" s="83" t="s">
        <v>3776</v>
      </c>
      <c r="D1068" s="83" t="s">
        <v>972</v>
      </c>
      <c r="E1068" s="83" t="s">
        <v>3698</v>
      </c>
      <c r="F1068" s="83" t="s">
        <v>245</v>
      </c>
      <c r="G1068" s="83" t="s">
        <v>413</v>
      </c>
    </row>
    <row r="1069" spans="1:7" s="25" customFormat="1" x14ac:dyDescent="0.25">
      <c r="A1069" s="83" t="s">
        <v>3777</v>
      </c>
      <c r="B1069" s="83" t="s">
        <v>3778</v>
      </c>
      <c r="C1069" s="83" t="s">
        <v>3779</v>
      </c>
      <c r="D1069" s="83" t="s">
        <v>972</v>
      </c>
      <c r="E1069" s="83" t="s">
        <v>3698</v>
      </c>
      <c r="F1069" s="83" t="s">
        <v>245</v>
      </c>
      <c r="G1069" s="83" t="s">
        <v>413</v>
      </c>
    </row>
    <row r="1070" spans="1:7" s="25" customFormat="1" x14ac:dyDescent="0.25">
      <c r="A1070" s="83" t="s">
        <v>3780</v>
      </c>
      <c r="B1070" s="83" t="s">
        <v>3767</v>
      </c>
      <c r="C1070" s="83" t="s">
        <v>3781</v>
      </c>
      <c r="D1070" s="83" t="s">
        <v>256</v>
      </c>
      <c r="E1070" s="83" t="s">
        <v>2097</v>
      </c>
      <c r="F1070" s="83" t="s">
        <v>245</v>
      </c>
      <c r="G1070" s="83" t="s">
        <v>320</v>
      </c>
    </row>
    <row r="1071" spans="1:7" s="25" customFormat="1" x14ac:dyDescent="0.25">
      <c r="A1071" s="83" t="s">
        <v>3782</v>
      </c>
      <c r="B1071" s="83" t="s">
        <v>3772</v>
      </c>
      <c r="C1071" s="83" t="s">
        <v>3783</v>
      </c>
      <c r="D1071" s="83" t="s">
        <v>256</v>
      </c>
      <c r="E1071" s="83" t="s">
        <v>2097</v>
      </c>
      <c r="F1071" s="83" t="s">
        <v>245</v>
      </c>
      <c r="G1071" s="83" t="s">
        <v>320</v>
      </c>
    </row>
    <row r="1072" spans="1:7" s="25" customFormat="1" x14ac:dyDescent="0.25">
      <c r="A1072" s="83" t="s">
        <v>3784</v>
      </c>
      <c r="B1072" s="83" t="s">
        <v>3775</v>
      </c>
      <c r="C1072" s="83" t="s">
        <v>3785</v>
      </c>
      <c r="D1072" s="83" t="s">
        <v>256</v>
      </c>
      <c r="E1072" s="83" t="s">
        <v>2097</v>
      </c>
      <c r="F1072" s="83" t="s">
        <v>245</v>
      </c>
      <c r="G1072" s="83" t="s">
        <v>320</v>
      </c>
    </row>
    <row r="1073" spans="1:7" s="25" customFormat="1" x14ac:dyDescent="0.25">
      <c r="A1073" s="83" t="s">
        <v>3786</v>
      </c>
      <c r="B1073" s="83" t="s">
        <v>1122</v>
      </c>
      <c r="C1073" s="83" t="s">
        <v>3787</v>
      </c>
      <c r="D1073" s="83" t="s">
        <v>256</v>
      </c>
      <c r="E1073" s="83" t="s">
        <v>2097</v>
      </c>
      <c r="F1073" s="83" t="s">
        <v>245</v>
      </c>
      <c r="G1073" s="83" t="s">
        <v>320</v>
      </c>
    </row>
    <row r="1074" spans="1:7" s="25" customFormat="1" x14ac:dyDescent="0.25">
      <c r="A1074" s="83" t="s">
        <v>3788</v>
      </c>
      <c r="B1074" s="83" t="s">
        <v>1122</v>
      </c>
      <c r="C1074" s="83" t="s">
        <v>3789</v>
      </c>
      <c r="D1074" s="83" t="s">
        <v>256</v>
      </c>
      <c r="E1074" s="83" t="s">
        <v>2097</v>
      </c>
      <c r="F1074" s="83" t="s">
        <v>245</v>
      </c>
      <c r="G1074" s="83" t="s">
        <v>320</v>
      </c>
    </row>
    <row r="1075" spans="1:7" s="25" customFormat="1" x14ac:dyDescent="0.25">
      <c r="A1075" s="83" t="s">
        <v>3790</v>
      </c>
      <c r="B1075" s="83" t="s">
        <v>3603</v>
      </c>
      <c r="C1075" s="83" t="s">
        <v>3791</v>
      </c>
      <c r="D1075" s="83" t="s">
        <v>256</v>
      </c>
      <c r="E1075" s="83" t="s">
        <v>2097</v>
      </c>
      <c r="F1075" s="83" t="s">
        <v>245</v>
      </c>
      <c r="G1075" s="83" t="s">
        <v>387</v>
      </c>
    </row>
    <row r="1076" spans="1:7" s="25" customFormat="1" x14ac:dyDescent="0.25">
      <c r="A1076" s="83" t="s">
        <v>3792</v>
      </c>
      <c r="B1076" s="83" t="s">
        <v>2130</v>
      </c>
      <c r="C1076" s="83" t="s">
        <v>3793</v>
      </c>
      <c r="D1076" s="83" t="s">
        <v>666</v>
      </c>
      <c r="E1076" s="83" t="s">
        <v>3698</v>
      </c>
      <c r="F1076" s="83" t="s">
        <v>245</v>
      </c>
      <c r="G1076" s="83" t="s">
        <v>387</v>
      </c>
    </row>
    <row r="1077" spans="1:7" s="25" customFormat="1" x14ac:dyDescent="0.25">
      <c r="A1077" s="83" t="s">
        <v>3794</v>
      </c>
      <c r="B1077" s="83" t="s">
        <v>3772</v>
      </c>
      <c r="C1077" s="83" t="s">
        <v>3795</v>
      </c>
      <c r="D1077" s="83" t="s">
        <v>666</v>
      </c>
      <c r="E1077" s="83" t="s">
        <v>3698</v>
      </c>
      <c r="F1077" s="83" t="s">
        <v>245</v>
      </c>
      <c r="G1077" s="83" t="s">
        <v>387</v>
      </c>
    </row>
    <row r="1078" spans="1:7" s="25" customFormat="1" x14ac:dyDescent="0.25">
      <c r="A1078" s="83" t="s">
        <v>3796</v>
      </c>
      <c r="B1078" s="83" t="s">
        <v>3767</v>
      </c>
      <c r="C1078" s="83" t="s">
        <v>3797</v>
      </c>
      <c r="D1078" s="83" t="s">
        <v>243</v>
      </c>
      <c r="E1078" s="83" t="s">
        <v>3698</v>
      </c>
      <c r="F1078" s="83" t="s">
        <v>245</v>
      </c>
      <c r="G1078" s="83" t="s">
        <v>387</v>
      </c>
    </row>
    <row r="1079" spans="1:7" s="25" customFormat="1" x14ac:dyDescent="0.25">
      <c r="A1079" s="83" t="s">
        <v>3798</v>
      </c>
      <c r="B1079" s="83" t="s">
        <v>2130</v>
      </c>
      <c r="C1079" s="83" t="s">
        <v>3799</v>
      </c>
      <c r="D1079" s="83" t="s">
        <v>243</v>
      </c>
      <c r="E1079" s="83" t="s">
        <v>3698</v>
      </c>
      <c r="F1079" s="83" t="s">
        <v>245</v>
      </c>
      <c r="G1079" s="83" t="s">
        <v>320</v>
      </c>
    </row>
    <row r="1080" spans="1:7" s="25" customFormat="1" x14ac:dyDescent="0.25">
      <c r="A1080" s="83" t="s">
        <v>3800</v>
      </c>
      <c r="B1080" s="83" t="s">
        <v>3772</v>
      </c>
      <c r="C1080" s="83" t="s">
        <v>3801</v>
      </c>
      <c r="D1080" s="83" t="s">
        <v>243</v>
      </c>
      <c r="E1080" s="83" t="s">
        <v>3698</v>
      </c>
      <c r="F1080" s="83" t="s">
        <v>245</v>
      </c>
      <c r="G1080" s="83" t="s">
        <v>320</v>
      </c>
    </row>
    <row r="1081" spans="1:7" s="25" customFormat="1" x14ac:dyDescent="0.25">
      <c r="A1081" s="83" t="s">
        <v>3802</v>
      </c>
      <c r="B1081" s="83" t="s">
        <v>2130</v>
      </c>
      <c r="C1081" s="83" t="s">
        <v>3803</v>
      </c>
      <c r="D1081" s="83" t="s">
        <v>54</v>
      </c>
      <c r="E1081" s="83" t="s">
        <v>3698</v>
      </c>
      <c r="F1081" s="83" t="s">
        <v>245</v>
      </c>
      <c r="G1081" s="83" t="s">
        <v>320</v>
      </c>
    </row>
    <row r="1082" spans="1:7" s="25" customFormat="1" x14ac:dyDescent="0.25">
      <c r="A1082" s="83" t="s">
        <v>3804</v>
      </c>
      <c r="B1082" s="83" t="s">
        <v>3772</v>
      </c>
      <c r="C1082" s="83" t="s">
        <v>3805</v>
      </c>
      <c r="D1082" s="83" t="s">
        <v>54</v>
      </c>
      <c r="E1082" s="83" t="s">
        <v>3698</v>
      </c>
      <c r="F1082" s="83" t="s">
        <v>245</v>
      </c>
      <c r="G1082" s="83" t="s">
        <v>320</v>
      </c>
    </row>
    <row r="1083" spans="1:7" s="25" customFormat="1" x14ac:dyDescent="0.25">
      <c r="A1083" s="83" t="s">
        <v>3806</v>
      </c>
      <c r="B1083" s="83" t="s">
        <v>1077</v>
      </c>
      <c r="C1083" s="83" t="s">
        <v>3807</v>
      </c>
      <c r="D1083" s="83" t="s">
        <v>51</v>
      </c>
      <c r="E1083" s="83" t="s">
        <v>3698</v>
      </c>
      <c r="F1083" s="83" t="s">
        <v>245</v>
      </c>
      <c r="G1083" s="83" t="s">
        <v>320</v>
      </c>
    </row>
    <row r="1084" spans="1:7" s="25" customFormat="1" x14ac:dyDescent="0.25">
      <c r="A1084" s="83" t="s">
        <v>3808</v>
      </c>
      <c r="B1084" s="83" t="s">
        <v>1081</v>
      </c>
      <c r="C1084" s="83" t="s">
        <v>3809</v>
      </c>
      <c r="D1084" s="83" t="s">
        <v>51</v>
      </c>
      <c r="E1084" s="83" t="s">
        <v>3698</v>
      </c>
      <c r="F1084" s="83" t="s">
        <v>245</v>
      </c>
      <c r="G1084" s="83" t="s">
        <v>320</v>
      </c>
    </row>
    <row r="1085" spans="1:7" s="25" customFormat="1" x14ac:dyDescent="0.25">
      <c r="A1085" s="83" t="s">
        <v>3810</v>
      </c>
      <c r="B1085" s="83" t="s">
        <v>1081</v>
      </c>
      <c r="C1085" s="83" t="s">
        <v>3811</v>
      </c>
      <c r="D1085" s="83" t="s">
        <v>51</v>
      </c>
      <c r="E1085" s="83" t="s">
        <v>3698</v>
      </c>
      <c r="F1085" s="83" t="s">
        <v>245</v>
      </c>
      <c r="G1085" s="83" t="s">
        <v>320</v>
      </c>
    </row>
    <row r="1086" spans="1:7" s="25" customFormat="1" x14ac:dyDescent="0.25">
      <c r="A1086" s="83" t="s">
        <v>3812</v>
      </c>
      <c r="B1086" s="83" t="s">
        <v>1079</v>
      </c>
      <c r="C1086" s="83" t="s">
        <v>3813</v>
      </c>
      <c r="D1086" s="83" t="s">
        <v>51</v>
      </c>
      <c r="E1086" s="83" t="s">
        <v>3698</v>
      </c>
      <c r="F1086" s="83" t="s">
        <v>245</v>
      </c>
      <c r="G1086" s="83" t="s">
        <v>320</v>
      </c>
    </row>
    <row r="1087" spans="1:7" s="25" customFormat="1" x14ac:dyDescent="0.25">
      <c r="A1087" s="83" t="s">
        <v>3814</v>
      </c>
      <c r="B1087" s="83" t="s">
        <v>1079</v>
      </c>
      <c r="C1087" s="83" t="s">
        <v>3815</v>
      </c>
      <c r="D1087" s="83" t="s">
        <v>51</v>
      </c>
      <c r="E1087" s="83" t="s">
        <v>3698</v>
      </c>
      <c r="F1087" s="83" t="s">
        <v>245</v>
      </c>
      <c r="G1087" s="83" t="s">
        <v>320</v>
      </c>
    </row>
    <row r="1088" spans="1:7" s="25" customFormat="1" x14ac:dyDescent="0.25">
      <c r="A1088" s="83" t="s">
        <v>3816</v>
      </c>
      <c r="B1088" s="83" t="s">
        <v>3817</v>
      </c>
      <c r="C1088" s="83" t="s">
        <v>3818</v>
      </c>
      <c r="D1088" s="83" t="s">
        <v>51</v>
      </c>
      <c r="E1088" s="83" t="s">
        <v>3698</v>
      </c>
      <c r="F1088" s="83" t="s">
        <v>245</v>
      </c>
      <c r="G1088" s="83" t="s">
        <v>320</v>
      </c>
    </row>
    <row r="1089" spans="1:7" s="25" customFormat="1" x14ac:dyDescent="0.25">
      <c r="A1089" s="83" t="s">
        <v>3819</v>
      </c>
      <c r="B1089" s="83" t="s">
        <v>3741</v>
      </c>
      <c r="C1089" s="83" t="s">
        <v>3820</v>
      </c>
      <c r="D1089" s="83" t="s">
        <v>51</v>
      </c>
      <c r="E1089" s="83" t="s">
        <v>3698</v>
      </c>
      <c r="F1089" s="83" t="s">
        <v>245</v>
      </c>
      <c r="G1089" s="83" t="s">
        <v>320</v>
      </c>
    </row>
    <row r="1090" spans="1:7" s="25" customFormat="1" x14ac:dyDescent="0.25">
      <c r="A1090" s="83" t="s">
        <v>3821</v>
      </c>
      <c r="B1090" s="83" t="s">
        <v>3741</v>
      </c>
      <c r="C1090" s="83" t="s">
        <v>3822</v>
      </c>
      <c r="D1090" s="83" t="s">
        <v>51</v>
      </c>
      <c r="E1090" s="83" t="s">
        <v>3698</v>
      </c>
      <c r="F1090" s="83" t="s">
        <v>245</v>
      </c>
      <c r="G1090" s="83" t="s">
        <v>250</v>
      </c>
    </row>
    <row r="1091" spans="1:7" s="25" customFormat="1" x14ac:dyDescent="0.25">
      <c r="A1091" s="83" t="s">
        <v>3823</v>
      </c>
      <c r="B1091" s="83" t="s">
        <v>3767</v>
      </c>
      <c r="C1091" s="83" t="s">
        <v>3824</v>
      </c>
      <c r="D1091" s="83" t="s">
        <v>51</v>
      </c>
      <c r="E1091" s="83" t="s">
        <v>3698</v>
      </c>
      <c r="F1091" s="83" t="s">
        <v>245</v>
      </c>
      <c r="G1091" s="83" t="s">
        <v>320</v>
      </c>
    </row>
    <row r="1092" spans="1:7" s="25" customFormat="1" x14ac:dyDescent="0.25">
      <c r="A1092" s="83" t="s">
        <v>3825</v>
      </c>
      <c r="B1092" s="83" t="s">
        <v>3772</v>
      </c>
      <c r="C1092" s="83" t="s">
        <v>3826</v>
      </c>
      <c r="D1092" s="83" t="s">
        <v>51</v>
      </c>
      <c r="E1092" s="83" t="s">
        <v>3698</v>
      </c>
      <c r="F1092" s="83" t="s">
        <v>245</v>
      </c>
      <c r="G1092" s="83" t="s">
        <v>320</v>
      </c>
    </row>
    <row r="1093" spans="1:7" s="25" customFormat="1" x14ac:dyDescent="0.25">
      <c r="A1093" s="83" t="s">
        <v>3827</v>
      </c>
      <c r="B1093" s="83" t="s">
        <v>1122</v>
      </c>
      <c r="C1093" s="83" t="s">
        <v>3828</v>
      </c>
      <c r="D1093" s="83" t="s">
        <v>719</v>
      </c>
      <c r="E1093" s="83" t="s">
        <v>3698</v>
      </c>
      <c r="F1093" s="83" t="s">
        <v>245</v>
      </c>
      <c r="G1093" s="83" t="s">
        <v>320</v>
      </c>
    </row>
    <row r="1094" spans="1:7" s="25" customFormat="1" x14ac:dyDescent="0.25">
      <c r="A1094" s="83" t="s">
        <v>3829</v>
      </c>
      <c r="B1094" s="83" t="s">
        <v>1122</v>
      </c>
      <c r="C1094" s="83" t="s">
        <v>3830</v>
      </c>
      <c r="D1094" s="83" t="s">
        <v>719</v>
      </c>
      <c r="E1094" s="83" t="s">
        <v>3698</v>
      </c>
      <c r="F1094" s="83" t="s">
        <v>245</v>
      </c>
      <c r="G1094" s="83" t="s">
        <v>320</v>
      </c>
    </row>
    <row r="1095" spans="1:7" s="25" customFormat="1" x14ac:dyDescent="0.25">
      <c r="A1095" s="83" t="s">
        <v>2218</v>
      </c>
      <c r="B1095" s="83" t="s">
        <v>1255</v>
      </c>
      <c r="C1095" s="83" t="s">
        <v>3208</v>
      </c>
      <c r="D1095" s="83" t="s">
        <v>350</v>
      </c>
      <c r="E1095" s="83" t="s">
        <v>1341</v>
      </c>
      <c r="F1095" s="83" t="s">
        <v>1342</v>
      </c>
      <c r="G1095" s="83" t="s">
        <v>257</v>
      </c>
    </row>
    <row r="1096" spans="1:7" s="25" customFormat="1" x14ac:dyDescent="0.25">
      <c r="A1096" s="83" t="s">
        <v>2257</v>
      </c>
      <c r="B1096" s="83" t="s">
        <v>1473</v>
      </c>
      <c r="C1096" s="83" t="s">
        <v>3209</v>
      </c>
      <c r="D1096" s="83" t="s">
        <v>44</v>
      </c>
      <c r="E1096" s="83" t="s">
        <v>2097</v>
      </c>
      <c r="F1096" s="83" t="s">
        <v>245</v>
      </c>
      <c r="G1096" s="83" t="s">
        <v>257</v>
      </c>
    </row>
    <row r="1097" spans="1:7" s="25" customFormat="1" x14ac:dyDescent="0.25">
      <c r="A1097" s="83" t="s">
        <v>2270</v>
      </c>
      <c r="B1097" s="83" t="s">
        <v>1203</v>
      </c>
      <c r="C1097" s="83" t="s">
        <v>2271</v>
      </c>
      <c r="D1097" s="83" t="s">
        <v>480</v>
      </c>
      <c r="E1097" s="83" t="s">
        <v>3698</v>
      </c>
      <c r="F1097" s="83" t="s">
        <v>245</v>
      </c>
      <c r="G1097" s="83" t="s">
        <v>413</v>
      </c>
    </row>
    <row r="1098" spans="1:7" s="25" customFormat="1" x14ac:dyDescent="0.25">
      <c r="A1098" s="83" t="s">
        <v>3563</v>
      </c>
      <c r="B1098" s="83" t="s">
        <v>1036</v>
      </c>
      <c r="C1098" s="83" t="s">
        <v>3564</v>
      </c>
      <c r="D1098" s="83" t="s">
        <v>466</v>
      </c>
      <c r="E1098" s="83" t="s">
        <v>3698</v>
      </c>
      <c r="F1098" s="83" t="s">
        <v>3707</v>
      </c>
      <c r="G1098" s="83" t="s">
        <v>250</v>
      </c>
    </row>
    <row r="1099" spans="1:7" s="25" customFormat="1" x14ac:dyDescent="0.25">
      <c r="A1099" s="83" t="s">
        <v>3831</v>
      </c>
      <c r="B1099" s="83" t="s">
        <v>3772</v>
      </c>
      <c r="C1099" s="83" t="s">
        <v>3832</v>
      </c>
      <c r="D1099" s="83" t="s">
        <v>297</v>
      </c>
      <c r="E1099" s="83" t="s">
        <v>3698</v>
      </c>
      <c r="F1099" s="83" t="s">
        <v>245</v>
      </c>
      <c r="G1099" s="83" t="s">
        <v>320</v>
      </c>
    </row>
    <row r="1100" spans="1:7" s="25" customFormat="1" x14ac:dyDescent="0.25">
      <c r="A1100" s="83" t="s">
        <v>3833</v>
      </c>
      <c r="B1100" s="83" t="s">
        <v>3775</v>
      </c>
      <c r="C1100" s="83" t="s">
        <v>3834</v>
      </c>
      <c r="D1100" s="83" t="s">
        <v>297</v>
      </c>
      <c r="E1100" s="83" t="s">
        <v>3698</v>
      </c>
      <c r="F1100" s="83" t="s">
        <v>245</v>
      </c>
      <c r="G1100" s="83" t="s">
        <v>320</v>
      </c>
    </row>
    <row r="1101" spans="1:7" s="25" customFormat="1" x14ac:dyDescent="0.25">
      <c r="A1101" s="83" t="s">
        <v>3835</v>
      </c>
      <c r="B1101" s="83" t="s">
        <v>3836</v>
      </c>
      <c r="C1101" s="83" t="s">
        <v>3837</v>
      </c>
      <c r="D1101" s="83" t="s">
        <v>297</v>
      </c>
      <c r="E1101" s="83" t="s">
        <v>3698</v>
      </c>
      <c r="F1101" s="83" t="s">
        <v>3707</v>
      </c>
      <c r="G1101" s="83" t="s">
        <v>387</v>
      </c>
    </row>
    <row r="1102" spans="1:7" s="25" customFormat="1" x14ac:dyDescent="0.25">
      <c r="A1102" s="83" t="s">
        <v>3838</v>
      </c>
      <c r="B1102" s="83" t="s">
        <v>3836</v>
      </c>
      <c r="C1102" s="83" t="s">
        <v>3839</v>
      </c>
      <c r="D1102" s="83" t="s">
        <v>480</v>
      </c>
      <c r="E1102" s="83" t="s">
        <v>3698</v>
      </c>
      <c r="F1102" s="83" t="s">
        <v>245</v>
      </c>
      <c r="G1102" s="83" t="s">
        <v>387</v>
      </c>
    </row>
    <row r="1103" spans="1:7" s="25" customFormat="1" x14ac:dyDescent="0.25">
      <c r="A1103" s="83" t="s">
        <v>3840</v>
      </c>
      <c r="B1103" s="83" t="s">
        <v>3836</v>
      </c>
      <c r="C1103" s="83" t="s">
        <v>3841</v>
      </c>
      <c r="D1103" s="83" t="s">
        <v>256</v>
      </c>
      <c r="E1103" s="83" t="s">
        <v>3698</v>
      </c>
      <c r="F1103" s="83" t="s">
        <v>245</v>
      </c>
      <c r="G1103" s="83" t="s">
        <v>320</v>
      </c>
    </row>
    <row r="1104" spans="1:7" s="25" customFormat="1" x14ac:dyDescent="0.25">
      <c r="A1104" s="83" t="s">
        <v>3842</v>
      </c>
      <c r="B1104" s="83" t="s">
        <v>3836</v>
      </c>
      <c r="C1104" s="83" t="s">
        <v>3843</v>
      </c>
      <c r="D1104" s="83" t="s">
        <v>43</v>
      </c>
      <c r="E1104" s="83" t="s">
        <v>2097</v>
      </c>
      <c r="F1104" s="83" t="s">
        <v>245</v>
      </c>
      <c r="G1104" s="83" t="s">
        <v>387</v>
      </c>
    </row>
    <row r="1105" spans="1:7" s="25" customFormat="1" x14ac:dyDescent="0.25">
      <c r="A1105" s="83" t="s">
        <v>3844</v>
      </c>
      <c r="B1105" s="83" t="s">
        <v>3836</v>
      </c>
      <c r="C1105" s="83" t="s">
        <v>3845</v>
      </c>
      <c r="D1105" s="83" t="s">
        <v>3846</v>
      </c>
      <c r="E1105" s="83" t="s">
        <v>2097</v>
      </c>
      <c r="F1105" s="83" t="s">
        <v>245</v>
      </c>
      <c r="G1105" s="83" t="s">
        <v>387</v>
      </c>
    </row>
    <row r="1106" spans="1:7" s="25" customFormat="1" x14ac:dyDescent="0.25">
      <c r="A1106" s="83" t="s">
        <v>3847</v>
      </c>
      <c r="B1106" s="83" t="s">
        <v>3836</v>
      </c>
      <c r="C1106" s="83" t="s">
        <v>3848</v>
      </c>
      <c r="D1106" s="83" t="s">
        <v>44</v>
      </c>
      <c r="E1106" s="83" t="s">
        <v>2097</v>
      </c>
      <c r="F1106" s="83" t="s">
        <v>245</v>
      </c>
      <c r="G1106" s="83" t="s">
        <v>387</v>
      </c>
    </row>
    <row r="1107" spans="1:7" s="25" customFormat="1" x14ac:dyDescent="0.25">
      <c r="A1107" s="83" t="s">
        <v>3849</v>
      </c>
      <c r="B1107" s="83" t="s">
        <v>3836</v>
      </c>
      <c r="C1107" s="83" t="s">
        <v>3850</v>
      </c>
      <c r="D1107" s="83" t="s">
        <v>260</v>
      </c>
      <c r="E1107" s="83" t="s">
        <v>261</v>
      </c>
      <c r="F1107" s="83" t="s">
        <v>245</v>
      </c>
      <c r="G1107" s="83" t="s">
        <v>387</v>
      </c>
    </row>
    <row r="1108" spans="1:7" s="25" customFormat="1" x14ac:dyDescent="0.25">
      <c r="A1108" s="83" t="s">
        <v>3851</v>
      </c>
      <c r="B1108" s="83" t="s">
        <v>3836</v>
      </c>
      <c r="C1108" s="83" t="s">
        <v>3852</v>
      </c>
      <c r="D1108" s="83" t="s">
        <v>687</v>
      </c>
      <c r="E1108" s="83" t="s">
        <v>3698</v>
      </c>
      <c r="F1108" s="83" t="s">
        <v>245</v>
      </c>
      <c r="G1108" s="83" t="s">
        <v>320</v>
      </c>
    </row>
    <row r="1109" spans="1:7" s="25" customFormat="1" x14ac:dyDescent="0.25">
      <c r="A1109" s="83" t="s">
        <v>3853</v>
      </c>
      <c r="B1109" s="83" t="s">
        <v>3836</v>
      </c>
      <c r="C1109" s="83" t="s">
        <v>3854</v>
      </c>
      <c r="D1109" s="83" t="s">
        <v>3855</v>
      </c>
      <c r="E1109" s="83" t="s">
        <v>3698</v>
      </c>
      <c r="F1109" s="83" t="s">
        <v>245</v>
      </c>
      <c r="G1109" s="83" t="s">
        <v>413</v>
      </c>
    </row>
    <row r="1110" spans="1:7" s="25" customFormat="1" x14ac:dyDescent="0.25">
      <c r="A1110" s="83" t="s">
        <v>3856</v>
      </c>
      <c r="B1110" s="83" t="s">
        <v>3836</v>
      </c>
      <c r="C1110" s="83" t="s">
        <v>3857</v>
      </c>
      <c r="D1110" s="83" t="s">
        <v>243</v>
      </c>
      <c r="E1110" s="83" t="s">
        <v>3858</v>
      </c>
      <c r="F1110" s="83" t="s">
        <v>245</v>
      </c>
      <c r="G1110" s="83" t="s">
        <v>387</v>
      </c>
    </row>
    <row r="1111" spans="1:7" s="25" customFormat="1" x14ac:dyDescent="0.25">
      <c r="A1111" s="83" t="s">
        <v>3859</v>
      </c>
      <c r="B1111" s="83" t="s">
        <v>3836</v>
      </c>
      <c r="C1111" s="83" t="s">
        <v>3860</v>
      </c>
      <c r="D1111" s="83" t="s">
        <v>243</v>
      </c>
      <c r="E1111" s="83" t="s">
        <v>3698</v>
      </c>
      <c r="F1111" s="83" t="s">
        <v>245</v>
      </c>
      <c r="G1111" s="83" t="s">
        <v>320</v>
      </c>
    </row>
    <row r="1112" spans="1:7" s="25" customFormat="1" x14ac:dyDescent="0.25">
      <c r="A1112" s="83" t="s">
        <v>3861</v>
      </c>
      <c r="B1112" s="83" t="s">
        <v>3836</v>
      </c>
      <c r="C1112" s="83" t="s">
        <v>3862</v>
      </c>
      <c r="D1112" s="83" t="s">
        <v>343</v>
      </c>
      <c r="E1112" s="83" t="s">
        <v>3863</v>
      </c>
      <c r="F1112" s="83" t="s">
        <v>245</v>
      </c>
      <c r="G1112" s="83" t="s">
        <v>387</v>
      </c>
    </row>
    <row r="1113" spans="1:7" s="25" customFormat="1" x14ac:dyDescent="0.25">
      <c r="A1113" s="83" t="s">
        <v>3864</v>
      </c>
      <c r="B1113" s="83" t="s">
        <v>3836</v>
      </c>
      <c r="C1113" s="83" t="s">
        <v>3865</v>
      </c>
      <c r="D1113" s="83" t="s">
        <v>343</v>
      </c>
      <c r="E1113" s="83" t="s">
        <v>3698</v>
      </c>
      <c r="F1113" s="83" t="s">
        <v>245</v>
      </c>
      <c r="G1113" s="83" t="s">
        <v>320</v>
      </c>
    </row>
    <row r="1114" spans="1:7" s="25" customFormat="1" x14ac:dyDescent="0.25">
      <c r="A1114" s="83" t="s">
        <v>3866</v>
      </c>
      <c r="B1114" s="83" t="s">
        <v>3836</v>
      </c>
      <c r="C1114" s="83" t="s">
        <v>3867</v>
      </c>
      <c r="D1114" s="83" t="s">
        <v>51</v>
      </c>
      <c r="E1114" s="83" t="s">
        <v>410</v>
      </c>
      <c r="F1114" s="83" t="s">
        <v>245</v>
      </c>
      <c r="G1114" s="83" t="s">
        <v>387</v>
      </c>
    </row>
    <row r="1115" spans="1:7" s="25" customFormat="1" x14ac:dyDescent="0.25">
      <c r="A1115" s="83" t="s">
        <v>3868</v>
      </c>
      <c r="B1115" s="83" t="s">
        <v>3836</v>
      </c>
      <c r="C1115" s="83" t="s">
        <v>3869</v>
      </c>
      <c r="D1115" s="83" t="s">
        <v>51</v>
      </c>
      <c r="E1115" s="83" t="s">
        <v>3698</v>
      </c>
      <c r="F1115" s="83" t="s">
        <v>245</v>
      </c>
      <c r="G1115" s="83" t="s">
        <v>320</v>
      </c>
    </row>
    <row r="1116" spans="1:7" s="25" customFormat="1" x14ac:dyDescent="0.25">
      <c r="A1116" s="83" t="s">
        <v>3642</v>
      </c>
      <c r="B1116" s="83" t="s">
        <v>1077</v>
      </c>
      <c r="C1116" s="83" t="s">
        <v>3643</v>
      </c>
      <c r="D1116" s="83" t="s">
        <v>466</v>
      </c>
      <c r="E1116" s="83" t="s">
        <v>3698</v>
      </c>
      <c r="F1116" s="83" t="s">
        <v>3707</v>
      </c>
      <c r="G1116" s="83" t="s">
        <v>246</v>
      </c>
    </row>
    <row r="1117" spans="1:7" s="25" customFormat="1" x14ac:dyDescent="0.25">
      <c r="A1117" s="83" t="s">
        <v>3644</v>
      </c>
      <c r="B1117" s="83" t="s">
        <v>1077</v>
      </c>
      <c r="C1117" s="83" t="s">
        <v>3645</v>
      </c>
      <c r="D1117" s="83" t="s">
        <v>466</v>
      </c>
      <c r="E1117" s="83" t="s">
        <v>3698</v>
      </c>
      <c r="F1117" s="83" t="s">
        <v>3707</v>
      </c>
      <c r="G1117" s="83" t="s">
        <v>246</v>
      </c>
    </row>
    <row r="1118" spans="1:7" s="25" customFormat="1" x14ac:dyDescent="0.25">
      <c r="A1118" s="83" t="s">
        <v>3646</v>
      </c>
      <c r="B1118" s="83" t="s">
        <v>1459</v>
      </c>
      <c r="C1118" s="83" t="s">
        <v>3647</v>
      </c>
      <c r="D1118" s="83" t="s">
        <v>466</v>
      </c>
      <c r="E1118" s="83" t="s">
        <v>3698</v>
      </c>
      <c r="F1118" s="83" t="s">
        <v>3707</v>
      </c>
      <c r="G1118" s="83" t="s">
        <v>246</v>
      </c>
    </row>
    <row r="1119" spans="1:7" s="25" customFormat="1" x14ac:dyDescent="0.25">
      <c r="A1119" s="83" t="s">
        <v>3648</v>
      </c>
      <c r="B1119" s="83" t="s">
        <v>1459</v>
      </c>
      <c r="C1119" s="83" t="s">
        <v>3649</v>
      </c>
      <c r="D1119" s="83" t="s">
        <v>466</v>
      </c>
      <c r="E1119" s="83" t="s">
        <v>3698</v>
      </c>
      <c r="F1119" s="83" t="s">
        <v>3707</v>
      </c>
      <c r="G1119" s="83" t="s">
        <v>246</v>
      </c>
    </row>
    <row r="1120" spans="1:7" s="25" customFormat="1" x14ac:dyDescent="0.25">
      <c r="A1120" s="83" t="s">
        <v>3650</v>
      </c>
      <c r="B1120" s="83" t="s">
        <v>3651</v>
      </c>
      <c r="C1120" s="83" t="s">
        <v>3652</v>
      </c>
      <c r="D1120" s="83" t="s">
        <v>466</v>
      </c>
      <c r="E1120" s="83" t="s">
        <v>3698</v>
      </c>
      <c r="F1120" s="83" t="s">
        <v>3707</v>
      </c>
      <c r="G1120" s="83" t="s">
        <v>320</v>
      </c>
    </row>
    <row r="1121" spans="1:7" s="25" customFormat="1" x14ac:dyDescent="0.25">
      <c r="A1121" s="83" t="s">
        <v>3881</v>
      </c>
      <c r="B1121" s="83" t="s">
        <v>3882</v>
      </c>
      <c r="C1121" s="83" t="s">
        <v>3883</v>
      </c>
      <c r="D1121" s="83" t="s">
        <v>243</v>
      </c>
      <c r="E1121" s="83" t="s">
        <v>3858</v>
      </c>
      <c r="F1121" s="83" t="s">
        <v>245</v>
      </c>
      <c r="G1121" s="83" t="s">
        <v>320</v>
      </c>
    </row>
    <row r="1122" spans="1:7" s="25" customFormat="1" x14ac:dyDescent="0.25">
      <c r="A1122" s="83" t="s">
        <v>3884</v>
      </c>
      <c r="B1122" s="83" t="s">
        <v>1473</v>
      </c>
      <c r="C1122" s="83" t="s">
        <v>3885</v>
      </c>
      <c r="D1122" s="83" t="s">
        <v>243</v>
      </c>
      <c r="E1122" s="83" t="s">
        <v>3858</v>
      </c>
      <c r="F1122" s="83" t="s">
        <v>245</v>
      </c>
      <c r="G1122" s="83" t="s">
        <v>320</v>
      </c>
    </row>
    <row r="1123" spans="1:7" s="25" customFormat="1" x14ac:dyDescent="0.25">
      <c r="A1123" s="83" t="s">
        <v>3886</v>
      </c>
      <c r="B1123" s="83" t="s">
        <v>3887</v>
      </c>
      <c r="C1123" s="83" t="s">
        <v>3888</v>
      </c>
      <c r="D1123" s="83" t="s">
        <v>243</v>
      </c>
      <c r="E1123" s="83" t="s">
        <v>3858</v>
      </c>
      <c r="F1123" s="83" t="s">
        <v>245</v>
      </c>
      <c r="G1123" s="83" t="s">
        <v>320</v>
      </c>
    </row>
    <row r="1124" spans="1:7" s="25" customFormat="1" x14ac:dyDescent="0.25">
      <c r="A1124" s="83" t="s">
        <v>3889</v>
      </c>
      <c r="B1124" s="83" t="s">
        <v>3890</v>
      </c>
      <c r="C1124" s="83" t="s">
        <v>3891</v>
      </c>
      <c r="D1124" s="83" t="s">
        <v>243</v>
      </c>
      <c r="E1124" s="83" t="s">
        <v>3858</v>
      </c>
      <c r="F1124" s="83" t="s">
        <v>245</v>
      </c>
      <c r="G1124" s="83" t="s">
        <v>320</v>
      </c>
    </row>
    <row r="1125" spans="1:7" s="25" customFormat="1" x14ac:dyDescent="0.25">
      <c r="A1125" s="83" t="s">
        <v>3892</v>
      </c>
      <c r="B1125" s="83" t="s">
        <v>3882</v>
      </c>
      <c r="C1125" s="83" t="s">
        <v>3893</v>
      </c>
      <c r="D1125" s="83" t="s">
        <v>717</v>
      </c>
      <c r="E1125" s="83" t="s">
        <v>3698</v>
      </c>
      <c r="F1125" s="83" t="s">
        <v>245</v>
      </c>
      <c r="G1125" s="83" t="s">
        <v>413</v>
      </c>
    </row>
    <row r="1126" spans="1:7" s="25" customFormat="1" x14ac:dyDescent="0.25">
      <c r="A1126" s="83" t="s">
        <v>3894</v>
      </c>
      <c r="B1126" s="83" t="s">
        <v>3882</v>
      </c>
      <c r="C1126" s="83" t="s">
        <v>3895</v>
      </c>
      <c r="D1126" s="83" t="s">
        <v>3896</v>
      </c>
      <c r="E1126" s="83" t="s">
        <v>3858</v>
      </c>
      <c r="F1126" s="83" t="s">
        <v>245</v>
      </c>
      <c r="G1126" s="83" t="s">
        <v>413</v>
      </c>
    </row>
    <row r="1127" spans="1:7" s="25" customFormat="1" x14ac:dyDescent="0.25">
      <c r="A1127" s="83" t="s">
        <v>3897</v>
      </c>
      <c r="B1127" s="83" t="s">
        <v>1120</v>
      </c>
      <c r="C1127" s="83" t="s">
        <v>3898</v>
      </c>
      <c r="D1127" s="83" t="s">
        <v>3896</v>
      </c>
      <c r="E1127" s="83" t="s">
        <v>3698</v>
      </c>
      <c r="F1127" s="83" t="s">
        <v>245</v>
      </c>
      <c r="G1127" s="83" t="s">
        <v>413</v>
      </c>
    </row>
    <row r="1128" spans="1:7" s="25" customFormat="1" x14ac:dyDescent="0.25">
      <c r="A1128" s="83" t="s">
        <v>3899</v>
      </c>
      <c r="B1128" s="83" t="s">
        <v>1120</v>
      </c>
      <c r="C1128" s="83" t="s">
        <v>3900</v>
      </c>
      <c r="D1128" s="83" t="s">
        <v>3901</v>
      </c>
      <c r="E1128" s="83" t="s">
        <v>3698</v>
      </c>
      <c r="F1128" s="83" t="s">
        <v>245</v>
      </c>
      <c r="G1128" s="83" t="s">
        <v>413</v>
      </c>
    </row>
    <row r="1129" spans="1:7" s="25" customFormat="1" x14ac:dyDescent="0.25">
      <c r="A1129" s="83" t="s">
        <v>3930</v>
      </c>
      <c r="B1129" s="83" t="s">
        <v>1243</v>
      </c>
      <c r="C1129" s="83" t="s">
        <v>3931</v>
      </c>
      <c r="D1129" s="83" t="s">
        <v>288</v>
      </c>
      <c r="E1129" s="83" t="s">
        <v>3698</v>
      </c>
      <c r="F1129" s="83" t="s">
        <v>3705</v>
      </c>
      <c r="G1129" s="83" t="s">
        <v>2033</v>
      </c>
    </row>
    <row r="1130" spans="1:7" s="25" customFormat="1" x14ac:dyDescent="0.25">
      <c r="A1130" s="83" t="s">
        <v>3932</v>
      </c>
      <c r="B1130" s="83" t="s">
        <v>1201</v>
      </c>
      <c r="C1130" s="83" t="s">
        <v>3965</v>
      </c>
      <c r="D1130" s="83" t="s">
        <v>297</v>
      </c>
      <c r="E1130" s="83" t="s">
        <v>3698</v>
      </c>
      <c r="F1130" s="83" t="s">
        <v>935</v>
      </c>
      <c r="G1130" s="83" t="s">
        <v>320</v>
      </c>
    </row>
    <row r="1131" spans="1:7" s="25" customFormat="1" x14ac:dyDescent="0.25">
      <c r="A1131" s="83" t="s">
        <v>3933</v>
      </c>
      <c r="B1131" s="83" t="s">
        <v>1120</v>
      </c>
      <c r="C1131" s="83" t="s">
        <v>3934</v>
      </c>
      <c r="D1131" s="83" t="s">
        <v>3901</v>
      </c>
      <c r="E1131" s="83" t="s">
        <v>3698</v>
      </c>
      <c r="F1131" s="83" t="s">
        <v>245</v>
      </c>
      <c r="G1131" s="83" t="s">
        <v>413</v>
      </c>
    </row>
    <row r="1132" spans="1:7" s="25" customFormat="1" x14ac:dyDescent="0.25">
      <c r="A1132" s="83" t="s">
        <v>3935</v>
      </c>
      <c r="B1132" s="83" t="s">
        <v>1473</v>
      </c>
      <c r="C1132" s="83" t="s">
        <v>3936</v>
      </c>
      <c r="D1132" s="83" t="s">
        <v>3901</v>
      </c>
      <c r="E1132" s="83" t="s">
        <v>3698</v>
      </c>
      <c r="F1132" s="83" t="s">
        <v>245</v>
      </c>
      <c r="G1132" s="83" t="s">
        <v>413</v>
      </c>
    </row>
    <row r="1133" spans="1:7" s="25" customFormat="1" x14ac:dyDescent="0.25">
      <c r="A1133" s="83" t="s">
        <v>3937</v>
      </c>
      <c r="B1133" s="83" t="s">
        <v>1473</v>
      </c>
      <c r="C1133" s="83" t="s">
        <v>3938</v>
      </c>
      <c r="D1133" s="83" t="s">
        <v>3901</v>
      </c>
      <c r="E1133" s="83" t="s">
        <v>3698</v>
      </c>
      <c r="F1133" s="83" t="s">
        <v>245</v>
      </c>
      <c r="G1133" s="83" t="s">
        <v>413</v>
      </c>
    </row>
    <row r="1134" spans="1:7" s="25" customFormat="1" x14ac:dyDescent="0.25">
      <c r="A1134" s="83" t="s">
        <v>3966</v>
      </c>
      <c r="B1134" s="83" t="s">
        <v>1473</v>
      </c>
      <c r="C1134" s="83" t="s">
        <v>3967</v>
      </c>
      <c r="D1134" s="83" t="s">
        <v>3968</v>
      </c>
      <c r="E1134" s="83" t="s">
        <v>3698</v>
      </c>
      <c r="F1134" s="83" t="s">
        <v>245</v>
      </c>
      <c r="G1134" s="83" t="s">
        <v>413</v>
      </c>
    </row>
    <row r="1135" spans="1:7" s="25" customFormat="1" x14ac:dyDescent="0.25">
      <c r="A1135" s="83" t="s">
        <v>3988</v>
      </c>
      <c r="B1135" s="83" t="s">
        <v>3603</v>
      </c>
      <c r="C1135" s="83" t="s">
        <v>3989</v>
      </c>
      <c r="D1135" s="83" t="s">
        <v>717</v>
      </c>
      <c r="E1135" s="83" t="s">
        <v>3698</v>
      </c>
      <c r="F1135" s="83" t="s">
        <v>245</v>
      </c>
      <c r="G1135" s="83" t="s">
        <v>413</v>
      </c>
    </row>
    <row r="1136" spans="1:7" s="25" customFormat="1" x14ac:dyDescent="0.25">
      <c r="A1136" s="83" t="s">
        <v>3990</v>
      </c>
      <c r="B1136" s="83" t="s">
        <v>3991</v>
      </c>
      <c r="C1136" s="83" t="s">
        <v>3992</v>
      </c>
      <c r="D1136" s="83" t="s">
        <v>51</v>
      </c>
      <c r="E1136" s="83" t="s">
        <v>3698</v>
      </c>
      <c r="F1136" s="83" t="s">
        <v>245</v>
      </c>
      <c r="G1136" s="83" t="s">
        <v>413</v>
      </c>
    </row>
    <row r="1137" spans="1:7" s="25" customFormat="1" x14ac:dyDescent="0.25">
      <c r="A1137" s="83" t="s">
        <v>3993</v>
      </c>
      <c r="B1137" s="83" t="s">
        <v>1139</v>
      </c>
      <c r="C1137" s="83" t="s">
        <v>3994</v>
      </c>
      <c r="D1137" s="83" t="s">
        <v>51</v>
      </c>
      <c r="E1137" s="83" t="s">
        <v>3698</v>
      </c>
      <c r="F1137" s="83" t="s">
        <v>245</v>
      </c>
      <c r="G1137" s="83" t="s">
        <v>413</v>
      </c>
    </row>
    <row r="1138" spans="1:7" s="25" customFormat="1" x14ac:dyDescent="0.25">
      <c r="A1138" s="83" t="s">
        <v>3995</v>
      </c>
      <c r="B1138" s="83" t="s">
        <v>1183</v>
      </c>
      <c r="C1138" s="83" t="s">
        <v>3996</v>
      </c>
      <c r="D1138" s="83" t="s">
        <v>1114</v>
      </c>
      <c r="E1138" s="83" t="s">
        <v>1115</v>
      </c>
      <c r="F1138" s="83" t="s">
        <v>245</v>
      </c>
      <c r="G1138" s="83" t="s">
        <v>10</v>
      </c>
    </row>
    <row r="1139" spans="1:7" s="25" customFormat="1" x14ac:dyDescent="0.25">
      <c r="A1139" s="83" t="s">
        <v>3997</v>
      </c>
      <c r="B1139" s="83" t="s">
        <v>3603</v>
      </c>
      <c r="C1139" s="83" t="s">
        <v>3998</v>
      </c>
      <c r="D1139" s="83" t="s">
        <v>44</v>
      </c>
      <c r="E1139" s="83" t="s">
        <v>2097</v>
      </c>
      <c r="F1139" s="83" t="s">
        <v>245</v>
      </c>
      <c r="G1139" s="83" t="s">
        <v>387</v>
      </c>
    </row>
    <row r="1140" spans="1:7" s="25" customFormat="1" x14ac:dyDescent="0.25">
      <c r="A1140" s="83" t="s">
        <v>3999</v>
      </c>
      <c r="B1140" s="83" t="s">
        <v>3603</v>
      </c>
      <c r="C1140" s="83" t="s">
        <v>4000</v>
      </c>
      <c r="D1140" s="83" t="s">
        <v>419</v>
      </c>
      <c r="E1140" s="83" t="s">
        <v>2097</v>
      </c>
      <c r="F1140" s="83" t="s">
        <v>245</v>
      </c>
      <c r="G1140" s="83" t="s">
        <v>387</v>
      </c>
    </row>
    <row r="1141" spans="1:7" s="25" customFormat="1" x14ac:dyDescent="0.25">
      <c r="A1141" s="83" t="s">
        <v>1487</v>
      </c>
      <c r="B1141" s="83" t="s">
        <v>1488</v>
      </c>
      <c r="C1141" s="83" t="s">
        <v>3210</v>
      </c>
      <c r="D1141" s="83" t="s">
        <v>1489</v>
      </c>
      <c r="E1141" s="83" t="s">
        <v>2097</v>
      </c>
      <c r="F1141" s="83" t="s">
        <v>245</v>
      </c>
      <c r="G1141" s="83" t="s">
        <v>257</v>
      </c>
    </row>
    <row r="1142" spans="1:7" s="25" customFormat="1" x14ac:dyDescent="0.25">
      <c r="A1142" s="83" t="s">
        <v>1490</v>
      </c>
      <c r="B1142" s="83" t="s">
        <v>1488</v>
      </c>
      <c r="C1142" s="83" t="s">
        <v>3211</v>
      </c>
      <c r="D1142" s="83" t="s">
        <v>1489</v>
      </c>
      <c r="E1142" s="83" t="s">
        <v>2097</v>
      </c>
      <c r="F1142" s="83" t="s">
        <v>245</v>
      </c>
      <c r="G1142" s="83" t="s">
        <v>257</v>
      </c>
    </row>
    <row r="1143" spans="1:7" s="25" customFormat="1" x14ac:dyDescent="0.25">
      <c r="A1143" s="83" t="s">
        <v>1492</v>
      </c>
      <c r="B1143" s="83" t="s">
        <v>1493</v>
      </c>
      <c r="C1143" s="83" t="s">
        <v>3212</v>
      </c>
      <c r="D1143" s="83" t="s">
        <v>256</v>
      </c>
      <c r="E1143" s="83" t="s">
        <v>2097</v>
      </c>
      <c r="F1143" s="83" t="s">
        <v>245</v>
      </c>
      <c r="G1143" s="83" t="s">
        <v>387</v>
      </c>
    </row>
    <row r="1144" spans="1:7" s="25" customFormat="1" x14ac:dyDescent="0.25">
      <c r="A1144" s="83" t="s">
        <v>1494</v>
      </c>
      <c r="B1144" s="83" t="s">
        <v>1493</v>
      </c>
      <c r="C1144" s="83" t="s">
        <v>3213</v>
      </c>
      <c r="D1144" s="83" t="s">
        <v>256</v>
      </c>
      <c r="E1144" s="83" t="s">
        <v>2097</v>
      </c>
      <c r="F1144" s="83" t="s">
        <v>245</v>
      </c>
      <c r="G1144" s="83" t="s">
        <v>257</v>
      </c>
    </row>
    <row r="1145" spans="1:7" s="25" customFormat="1" x14ac:dyDescent="0.25">
      <c r="A1145" s="83" t="s">
        <v>1495</v>
      </c>
      <c r="B1145" s="83" t="s">
        <v>1491</v>
      </c>
      <c r="C1145" s="83" t="s">
        <v>3214</v>
      </c>
      <c r="D1145" s="83" t="s">
        <v>256</v>
      </c>
      <c r="E1145" s="83" t="s">
        <v>2097</v>
      </c>
      <c r="F1145" s="83" t="s">
        <v>245</v>
      </c>
      <c r="G1145" s="83" t="s">
        <v>257</v>
      </c>
    </row>
    <row r="1146" spans="1:7" s="25" customFormat="1" x14ac:dyDescent="0.25">
      <c r="A1146" s="83" t="s">
        <v>1496</v>
      </c>
      <c r="B1146" s="83" t="s">
        <v>1491</v>
      </c>
      <c r="C1146" s="83" t="s">
        <v>3215</v>
      </c>
      <c r="D1146" s="83" t="s">
        <v>256</v>
      </c>
      <c r="E1146" s="83" t="s">
        <v>2097</v>
      </c>
      <c r="F1146" s="83" t="s">
        <v>245</v>
      </c>
      <c r="G1146" s="83" t="s">
        <v>257</v>
      </c>
    </row>
    <row r="1147" spans="1:7" s="25" customFormat="1" x14ac:dyDescent="0.25">
      <c r="A1147" s="83" t="s">
        <v>1497</v>
      </c>
      <c r="B1147" s="83" t="s">
        <v>1498</v>
      </c>
      <c r="C1147" s="83" t="s">
        <v>3216</v>
      </c>
      <c r="D1147" s="83" t="s">
        <v>260</v>
      </c>
      <c r="E1147" s="83" t="s">
        <v>2097</v>
      </c>
      <c r="F1147" s="83" t="s">
        <v>245</v>
      </c>
      <c r="G1147" s="83" t="s">
        <v>246</v>
      </c>
    </row>
    <row r="1148" spans="1:7" s="25" customFormat="1" x14ac:dyDescent="0.25">
      <c r="A1148" s="83" t="s">
        <v>1499</v>
      </c>
      <c r="B1148" s="83" t="s">
        <v>1500</v>
      </c>
      <c r="C1148" s="83" t="s">
        <v>3217</v>
      </c>
      <c r="D1148" s="83" t="s">
        <v>260</v>
      </c>
      <c r="E1148" s="83" t="s">
        <v>2097</v>
      </c>
      <c r="F1148" s="83" t="s">
        <v>245</v>
      </c>
      <c r="G1148" s="83" t="s">
        <v>246</v>
      </c>
    </row>
    <row r="1149" spans="1:7" s="25" customFormat="1" x14ac:dyDescent="0.25">
      <c r="A1149" s="83" t="s">
        <v>1501</v>
      </c>
      <c r="B1149" s="83" t="s">
        <v>1498</v>
      </c>
      <c r="C1149" s="83" t="s">
        <v>3218</v>
      </c>
      <c r="D1149" s="83" t="s">
        <v>260</v>
      </c>
      <c r="E1149" s="83" t="s">
        <v>261</v>
      </c>
      <c r="F1149" s="83" t="s">
        <v>245</v>
      </c>
      <c r="G1149" s="83" t="s">
        <v>257</v>
      </c>
    </row>
    <row r="1150" spans="1:7" s="25" customFormat="1" x14ac:dyDescent="0.25">
      <c r="A1150" s="83" t="s">
        <v>1502</v>
      </c>
      <c r="B1150" s="83" t="s">
        <v>1500</v>
      </c>
      <c r="C1150" s="83" t="s">
        <v>3219</v>
      </c>
      <c r="D1150" s="83" t="s">
        <v>260</v>
      </c>
      <c r="E1150" s="83" t="s">
        <v>261</v>
      </c>
      <c r="F1150" s="83" t="s">
        <v>245</v>
      </c>
      <c r="G1150" s="83" t="s">
        <v>257</v>
      </c>
    </row>
    <row r="1151" spans="1:7" s="25" customFormat="1" x14ac:dyDescent="0.25">
      <c r="A1151" s="83" t="s">
        <v>166</v>
      </c>
      <c r="B1151" s="83" t="s">
        <v>1503</v>
      </c>
      <c r="C1151" s="83" t="s">
        <v>3653</v>
      </c>
      <c r="D1151" s="83" t="s">
        <v>260</v>
      </c>
      <c r="E1151" s="83" t="s">
        <v>261</v>
      </c>
      <c r="F1151" s="83" t="s">
        <v>245</v>
      </c>
      <c r="G1151" s="83" t="s">
        <v>257</v>
      </c>
    </row>
    <row r="1152" spans="1:7" s="25" customFormat="1" x14ac:dyDescent="0.25">
      <c r="A1152" s="83" t="s">
        <v>1504</v>
      </c>
      <c r="B1152" s="83" t="s">
        <v>1505</v>
      </c>
      <c r="C1152" s="83" t="s">
        <v>3220</v>
      </c>
      <c r="D1152" s="83" t="s">
        <v>260</v>
      </c>
      <c r="E1152" s="83" t="s">
        <v>261</v>
      </c>
      <c r="F1152" s="83" t="s">
        <v>245</v>
      </c>
      <c r="G1152" s="83" t="s">
        <v>257</v>
      </c>
    </row>
    <row r="1153" spans="1:7" s="25" customFormat="1" x14ac:dyDescent="0.25">
      <c r="A1153" s="83" t="s">
        <v>1506</v>
      </c>
      <c r="B1153" s="83" t="s">
        <v>1507</v>
      </c>
      <c r="C1153" s="83" t="s">
        <v>3221</v>
      </c>
      <c r="D1153" s="83" t="s">
        <v>260</v>
      </c>
      <c r="E1153" s="83" t="s">
        <v>261</v>
      </c>
      <c r="F1153" s="83" t="s">
        <v>245</v>
      </c>
      <c r="G1153" s="83" t="s">
        <v>257</v>
      </c>
    </row>
    <row r="1154" spans="1:7" s="25" customFormat="1" x14ac:dyDescent="0.25">
      <c r="A1154" s="83" t="s">
        <v>1508</v>
      </c>
      <c r="B1154" s="83" t="s">
        <v>1509</v>
      </c>
      <c r="C1154" s="83" t="s">
        <v>3222</v>
      </c>
      <c r="D1154" s="83" t="s">
        <v>51</v>
      </c>
      <c r="E1154" s="83" t="s">
        <v>410</v>
      </c>
      <c r="F1154" s="83" t="s">
        <v>245</v>
      </c>
      <c r="G1154" s="83" t="s">
        <v>387</v>
      </c>
    </row>
    <row r="1155" spans="1:7" s="25" customFormat="1" x14ac:dyDescent="0.25">
      <c r="A1155" s="83" t="s">
        <v>1510</v>
      </c>
      <c r="B1155" s="83" t="s">
        <v>1511</v>
      </c>
      <c r="C1155" s="83" t="s">
        <v>3223</v>
      </c>
      <c r="D1155" s="83" t="s">
        <v>51</v>
      </c>
      <c r="E1155" s="83" t="s">
        <v>410</v>
      </c>
      <c r="F1155" s="83" t="s">
        <v>245</v>
      </c>
      <c r="G1155" s="83" t="s">
        <v>387</v>
      </c>
    </row>
    <row r="1156" spans="1:7" s="25" customFormat="1" x14ac:dyDescent="0.25">
      <c r="A1156" s="83" t="s">
        <v>1512</v>
      </c>
      <c r="B1156" s="83" t="s">
        <v>1509</v>
      </c>
      <c r="C1156" s="83" t="s">
        <v>3224</v>
      </c>
      <c r="D1156" s="83" t="s">
        <v>719</v>
      </c>
      <c r="E1156" s="83" t="s">
        <v>3698</v>
      </c>
      <c r="F1156" s="83" t="s">
        <v>245</v>
      </c>
      <c r="G1156" s="83" t="s">
        <v>246</v>
      </c>
    </row>
    <row r="1157" spans="1:7" s="25" customFormat="1" x14ac:dyDescent="0.25">
      <c r="A1157" s="83" t="s">
        <v>1529</v>
      </c>
      <c r="B1157" s="83" t="s">
        <v>1530</v>
      </c>
      <c r="C1157" s="83" t="s">
        <v>3233</v>
      </c>
      <c r="D1157" s="83" t="s">
        <v>297</v>
      </c>
      <c r="E1157" s="83" t="s">
        <v>3698</v>
      </c>
      <c r="F1157" s="83" t="s">
        <v>935</v>
      </c>
      <c r="G1157" s="83" t="s">
        <v>320</v>
      </c>
    </row>
    <row r="1158" spans="1:7" s="25" customFormat="1" x14ac:dyDescent="0.25">
      <c r="A1158" s="83" t="s">
        <v>1531</v>
      </c>
      <c r="B1158" s="83" t="s">
        <v>1532</v>
      </c>
      <c r="C1158" s="83" t="s">
        <v>3234</v>
      </c>
      <c r="D1158" s="83" t="s">
        <v>297</v>
      </c>
      <c r="E1158" s="83" t="s">
        <v>3698</v>
      </c>
      <c r="F1158" s="83" t="s">
        <v>935</v>
      </c>
      <c r="G1158" s="83" t="s">
        <v>320</v>
      </c>
    </row>
    <row r="1159" spans="1:7" s="25" customFormat="1" x14ac:dyDescent="0.25">
      <c r="A1159" s="83" t="s">
        <v>1533</v>
      </c>
      <c r="B1159" s="83" t="s">
        <v>1534</v>
      </c>
      <c r="C1159" s="83" t="s">
        <v>3235</v>
      </c>
      <c r="D1159" s="83" t="s">
        <v>297</v>
      </c>
      <c r="E1159" s="83" t="s">
        <v>3698</v>
      </c>
      <c r="F1159" s="83" t="s">
        <v>935</v>
      </c>
      <c r="G1159" s="83" t="s">
        <v>320</v>
      </c>
    </row>
    <row r="1160" spans="1:7" s="25" customFormat="1" x14ac:dyDescent="0.25">
      <c r="A1160" s="83" t="s">
        <v>1535</v>
      </c>
      <c r="B1160" s="83" t="s">
        <v>1536</v>
      </c>
      <c r="C1160" s="83" t="s">
        <v>3236</v>
      </c>
      <c r="D1160" s="83" t="s">
        <v>8</v>
      </c>
      <c r="E1160" s="83" t="s">
        <v>289</v>
      </c>
      <c r="F1160" s="83" t="s">
        <v>290</v>
      </c>
      <c r="G1160" s="83" t="s">
        <v>257</v>
      </c>
    </row>
    <row r="1161" spans="1:7" s="25" customFormat="1" x14ac:dyDescent="0.25">
      <c r="A1161" s="83" t="s">
        <v>1537</v>
      </c>
      <c r="B1161" s="83" t="s">
        <v>1538</v>
      </c>
      <c r="C1161" s="83" t="s">
        <v>3237</v>
      </c>
      <c r="D1161" s="83" t="s">
        <v>8</v>
      </c>
      <c r="E1161" s="83" t="s">
        <v>289</v>
      </c>
      <c r="F1161" s="83" t="s">
        <v>290</v>
      </c>
      <c r="G1161" s="83" t="s">
        <v>257</v>
      </c>
    </row>
    <row r="1162" spans="1:7" s="25" customFormat="1" x14ac:dyDescent="0.25">
      <c r="A1162" s="83" t="s">
        <v>1539</v>
      </c>
      <c r="B1162" s="83" t="s">
        <v>1540</v>
      </c>
      <c r="C1162" s="83" t="s">
        <v>3238</v>
      </c>
      <c r="D1162" s="83" t="s">
        <v>8</v>
      </c>
      <c r="E1162" s="83" t="s">
        <v>289</v>
      </c>
      <c r="F1162" s="83" t="s">
        <v>290</v>
      </c>
      <c r="G1162" s="83" t="s">
        <v>257</v>
      </c>
    </row>
    <row r="1163" spans="1:7" s="25" customFormat="1" x14ac:dyDescent="0.25">
      <c r="A1163" s="83" t="s">
        <v>1541</v>
      </c>
      <c r="B1163" s="83" t="s">
        <v>1542</v>
      </c>
      <c r="C1163" s="83" t="s">
        <v>3239</v>
      </c>
      <c r="D1163" s="83" t="s">
        <v>8</v>
      </c>
      <c r="E1163" s="83" t="s">
        <v>289</v>
      </c>
      <c r="F1163" s="83" t="s">
        <v>290</v>
      </c>
      <c r="G1163" s="83" t="s">
        <v>257</v>
      </c>
    </row>
    <row r="1164" spans="1:7" s="25" customFormat="1" x14ac:dyDescent="0.25">
      <c r="A1164" s="83" t="s">
        <v>1543</v>
      </c>
      <c r="B1164" s="83" t="s">
        <v>1544</v>
      </c>
      <c r="C1164" s="83" t="s">
        <v>3240</v>
      </c>
      <c r="D1164" s="83" t="s">
        <v>8</v>
      </c>
      <c r="E1164" s="83" t="s">
        <v>289</v>
      </c>
      <c r="F1164" s="83" t="s">
        <v>290</v>
      </c>
      <c r="G1164" s="83" t="s">
        <v>257</v>
      </c>
    </row>
    <row r="1165" spans="1:7" s="25" customFormat="1" x14ac:dyDescent="0.25">
      <c r="A1165" s="83" t="s">
        <v>1545</v>
      </c>
      <c r="B1165" s="83" t="s">
        <v>1546</v>
      </c>
      <c r="C1165" s="83" t="s">
        <v>3241</v>
      </c>
      <c r="D1165" s="83" t="s">
        <v>8</v>
      </c>
      <c r="E1165" s="83" t="s">
        <v>3698</v>
      </c>
      <c r="F1165" s="83" t="s">
        <v>3709</v>
      </c>
      <c r="G1165" s="83" t="s">
        <v>257</v>
      </c>
    </row>
    <row r="1166" spans="1:7" s="25" customFormat="1" x14ac:dyDescent="0.25">
      <c r="A1166" s="83" t="s">
        <v>1547</v>
      </c>
      <c r="B1166" s="83" t="s">
        <v>1548</v>
      </c>
      <c r="C1166" s="83" t="s">
        <v>3242</v>
      </c>
      <c r="D1166" s="83" t="s">
        <v>8</v>
      </c>
      <c r="E1166" s="83" t="s">
        <v>3698</v>
      </c>
      <c r="F1166" s="83" t="s">
        <v>3709</v>
      </c>
      <c r="G1166" s="83" t="s">
        <v>257</v>
      </c>
    </row>
    <row r="1167" spans="1:7" s="25" customFormat="1" x14ac:dyDescent="0.25">
      <c r="A1167" s="83" t="s">
        <v>1549</v>
      </c>
      <c r="B1167" s="83" t="s">
        <v>1550</v>
      </c>
      <c r="C1167" s="83" t="s">
        <v>3243</v>
      </c>
      <c r="D1167" s="83" t="s">
        <v>8</v>
      </c>
      <c r="E1167" s="83" t="s">
        <v>3698</v>
      </c>
      <c r="F1167" s="83" t="s">
        <v>3709</v>
      </c>
      <c r="G1167" s="83" t="s">
        <v>257</v>
      </c>
    </row>
    <row r="1168" spans="1:7" s="25" customFormat="1" x14ac:dyDescent="0.25">
      <c r="A1168" s="83" t="s">
        <v>1551</v>
      </c>
      <c r="B1168" s="83" t="s">
        <v>1552</v>
      </c>
      <c r="C1168" s="83" t="s">
        <v>3244</v>
      </c>
      <c r="D1168" s="83" t="s">
        <v>8</v>
      </c>
      <c r="E1168" s="83" t="s">
        <v>3698</v>
      </c>
      <c r="F1168" s="83" t="s">
        <v>3709</v>
      </c>
      <c r="G1168" s="83" t="s">
        <v>257</v>
      </c>
    </row>
    <row r="1169" spans="1:7" s="25" customFormat="1" x14ac:dyDescent="0.25">
      <c r="A1169" s="83" t="s">
        <v>1553</v>
      </c>
      <c r="B1169" s="83" t="s">
        <v>1554</v>
      </c>
      <c r="C1169" s="83" t="s">
        <v>3245</v>
      </c>
      <c r="D1169" s="83" t="s">
        <v>8</v>
      </c>
      <c r="E1169" s="83" t="s">
        <v>3698</v>
      </c>
      <c r="F1169" s="83" t="s">
        <v>3709</v>
      </c>
      <c r="G1169" s="83" t="s">
        <v>257</v>
      </c>
    </row>
    <row r="1170" spans="1:7" s="25" customFormat="1" x14ac:dyDescent="0.25">
      <c r="A1170" s="83" t="s">
        <v>1555</v>
      </c>
      <c r="B1170" s="83" t="s">
        <v>1556</v>
      </c>
      <c r="C1170" s="83" t="s">
        <v>3246</v>
      </c>
      <c r="D1170" s="83" t="s">
        <v>8</v>
      </c>
      <c r="E1170" s="83" t="s">
        <v>3698</v>
      </c>
      <c r="F1170" s="83" t="s">
        <v>3709</v>
      </c>
      <c r="G1170" s="83" t="s">
        <v>257</v>
      </c>
    </row>
    <row r="1171" spans="1:7" s="25" customFormat="1" x14ac:dyDescent="0.25">
      <c r="A1171" s="83" t="s">
        <v>1557</v>
      </c>
      <c r="B1171" s="83" t="s">
        <v>1558</v>
      </c>
      <c r="C1171" s="83" t="s">
        <v>3247</v>
      </c>
      <c r="D1171" s="83" t="s">
        <v>8</v>
      </c>
      <c r="E1171" s="83" t="s">
        <v>3698</v>
      </c>
      <c r="F1171" s="83" t="s">
        <v>3709</v>
      </c>
      <c r="G1171" s="83" t="s">
        <v>257</v>
      </c>
    </row>
    <row r="1172" spans="1:7" s="25" customFormat="1" x14ac:dyDescent="0.25">
      <c r="A1172" s="83" t="s">
        <v>1563</v>
      </c>
      <c r="B1172" s="83" t="s">
        <v>1564</v>
      </c>
      <c r="C1172" s="83" t="s">
        <v>3252</v>
      </c>
      <c r="D1172" s="83" t="s">
        <v>17</v>
      </c>
      <c r="E1172" s="83" t="s">
        <v>3698</v>
      </c>
      <c r="F1172" s="83" t="s">
        <v>3709</v>
      </c>
      <c r="G1172" s="83" t="s">
        <v>257</v>
      </c>
    </row>
    <row r="1173" spans="1:7" s="25" customFormat="1" x14ac:dyDescent="0.25">
      <c r="A1173" s="83" t="s">
        <v>1565</v>
      </c>
      <c r="B1173" s="83" t="s">
        <v>1536</v>
      </c>
      <c r="C1173" s="83" t="s">
        <v>3257</v>
      </c>
      <c r="D1173" s="83" t="s">
        <v>7</v>
      </c>
      <c r="E1173" s="83" t="s">
        <v>289</v>
      </c>
      <c r="F1173" s="83" t="s">
        <v>290</v>
      </c>
      <c r="G1173" s="83" t="s">
        <v>257</v>
      </c>
    </row>
    <row r="1174" spans="1:7" s="25" customFormat="1" x14ac:dyDescent="0.25">
      <c r="A1174" s="83" t="s">
        <v>1566</v>
      </c>
      <c r="B1174" s="83" t="s">
        <v>1538</v>
      </c>
      <c r="C1174" s="83" t="s">
        <v>3258</v>
      </c>
      <c r="D1174" s="83" t="s">
        <v>7</v>
      </c>
      <c r="E1174" s="83" t="s">
        <v>289</v>
      </c>
      <c r="F1174" s="83" t="s">
        <v>290</v>
      </c>
      <c r="G1174" s="83" t="s">
        <v>257</v>
      </c>
    </row>
    <row r="1175" spans="1:7" s="25" customFormat="1" x14ac:dyDescent="0.25">
      <c r="A1175" s="83" t="s">
        <v>1567</v>
      </c>
      <c r="B1175" s="83" t="s">
        <v>1540</v>
      </c>
      <c r="C1175" s="83" t="s">
        <v>3259</v>
      </c>
      <c r="D1175" s="83" t="s">
        <v>7</v>
      </c>
      <c r="E1175" s="83" t="s">
        <v>289</v>
      </c>
      <c r="F1175" s="83" t="s">
        <v>290</v>
      </c>
      <c r="G1175" s="83" t="s">
        <v>257</v>
      </c>
    </row>
    <row r="1176" spans="1:7" s="25" customFormat="1" x14ac:dyDescent="0.25">
      <c r="A1176" s="83" t="s">
        <v>1568</v>
      </c>
      <c r="B1176" s="83" t="s">
        <v>1542</v>
      </c>
      <c r="C1176" s="83" t="s">
        <v>3260</v>
      </c>
      <c r="D1176" s="83" t="s">
        <v>7</v>
      </c>
      <c r="E1176" s="83" t="s">
        <v>289</v>
      </c>
      <c r="F1176" s="83" t="s">
        <v>290</v>
      </c>
      <c r="G1176" s="83" t="s">
        <v>257</v>
      </c>
    </row>
    <row r="1177" spans="1:7" s="25" customFormat="1" x14ac:dyDescent="0.25">
      <c r="A1177" s="83" t="s">
        <v>1569</v>
      </c>
      <c r="B1177" s="83" t="s">
        <v>1544</v>
      </c>
      <c r="C1177" s="83" t="s">
        <v>3261</v>
      </c>
      <c r="D1177" s="83" t="s">
        <v>7</v>
      </c>
      <c r="E1177" s="83" t="s">
        <v>289</v>
      </c>
      <c r="F1177" s="83" t="s">
        <v>290</v>
      </c>
      <c r="G1177" s="83" t="s">
        <v>257</v>
      </c>
    </row>
    <row r="1178" spans="1:7" s="25" customFormat="1" x14ac:dyDescent="0.25">
      <c r="A1178" s="83" t="s">
        <v>1570</v>
      </c>
      <c r="B1178" s="83" t="s">
        <v>1546</v>
      </c>
      <c r="C1178" s="83" t="s">
        <v>3262</v>
      </c>
      <c r="D1178" s="83" t="s">
        <v>7</v>
      </c>
      <c r="E1178" s="83" t="s">
        <v>3698</v>
      </c>
      <c r="F1178" s="83" t="s">
        <v>3709</v>
      </c>
      <c r="G1178" s="83" t="s">
        <v>257</v>
      </c>
    </row>
    <row r="1179" spans="1:7" s="25" customFormat="1" x14ac:dyDescent="0.25">
      <c r="A1179" s="83" t="s">
        <v>1571</v>
      </c>
      <c r="B1179" s="83" t="s">
        <v>1548</v>
      </c>
      <c r="C1179" s="83" t="s">
        <v>3263</v>
      </c>
      <c r="D1179" s="83" t="s">
        <v>7</v>
      </c>
      <c r="E1179" s="83" t="s">
        <v>3698</v>
      </c>
      <c r="F1179" s="83" t="s">
        <v>3709</v>
      </c>
      <c r="G1179" s="83" t="s">
        <v>257</v>
      </c>
    </row>
    <row r="1180" spans="1:7" s="25" customFormat="1" x14ac:dyDescent="0.25">
      <c r="A1180" s="83" t="s">
        <v>1572</v>
      </c>
      <c r="B1180" s="83" t="s">
        <v>1550</v>
      </c>
      <c r="C1180" s="83" t="s">
        <v>3264</v>
      </c>
      <c r="D1180" s="83" t="s">
        <v>7</v>
      </c>
      <c r="E1180" s="83" t="s">
        <v>3698</v>
      </c>
      <c r="F1180" s="83" t="s">
        <v>3709</v>
      </c>
      <c r="G1180" s="83" t="s">
        <v>257</v>
      </c>
    </row>
    <row r="1181" spans="1:7" s="25" customFormat="1" x14ac:dyDescent="0.25">
      <c r="A1181" s="83" t="s">
        <v>1573</v>
      </c>
      <c r="B1181" s="83" t="s">
        <v>1552</v>
      </c>
      <c r="C1181" s="83" t="s">
        <v>3265</v>
      </c>
      <c r="D1181" s="83" t="s">
        <v>7</v>
      </c>
      <c r="E1181" s="83" t="s">
        <v>3698</v>
      </c>
      <c r="F1181" s="83" t="s">
        <v>3709</v>
      </c>
      <c r="G1181" s="83" t="s">
        <v>257</v>
      </c>
    </row>
    <row r="1182" spans="1:7" s="25" customFormat="1" x14ac:dyDescent="0.25">
      <c r="A1182" s="83" t="s">
        <v>1574</v>
      </c>
      <c r="B1182" s="83" t="s">
        <v>1554</v>
      </c>
      <c r="C1182" s="83" t="s">
        <v>3266</v>
      </c>
      <c r="D1182" s="83" t="s">
        <v>7</v>
      </c>
      <c r="E1182" s="83" t="s">
        <v>3698</v>
      </c>
      <c r="F1182" s="83" t="s">
        <v>3709</v>
      </c>
      <c r="G1182" s="83" t="s">
        <v>257</v>
      </c>
    </row>
    <row r="1183" spans="1:7" s="25" customFormat="1" x14ac:dyDescent="0.25">
      <c r="A1183" s="83" t="s">
        <v>1575</v>
      </c>
      <c r="B1183" s="83" t="s">
        <v>1556</v>
      </c>
      <c r="C1183" s="83" t="s">
        <v>3267</v>
      </c>
      <c r="D1183" s="83" t="s">
        <v>7</v>
      </c>
      <c r="E1183" s="83" t="s">
        <v>3698</v>
      </c>
      <c r="F1183" s="83" t="s">
        <v>3709</v>
      </c>
      <c r="G1183" s="83" t="s">
        <v>257</v>
      </c>
    </row>
    <row r="1184" spans="1:7" s="25" customFormat="1" x14ac:dyDescent="0.25">
      <c r="A1184" s="83" t="s">
        <v>1576</v>
      </c>
      <c r="B1184" s="83" t="s">
        <v>1558</v>
      </c>
      <c r="C1184" s="83" t="s">
        <v>3268</v>
      </c>
      <c r="D1184" s="83" t="s">
        <v>7</v>
      </c>
      <c r="E1184" s="83" t="s">
        <v>3698</v>
      </c>
      <c r="F1184" s="83" t="s">
        <v>3709</v>
      </c>
      <c r="G1184" s="83" t="s">
        <v>257</v>
      </c>
    </row>
    <row r="1185" spans="1:7" s="25" customFormat="1" x14ac:dyDescent="0.25">
      <c r="A1185" s="83" t="s">
        <v>1577</v>
      </c>
      <c r="B1185" s="83" t="s">
        <v>1536</v>
      </c>
      <c r="C1185" s="83" t="s">
        <v>3269</v>
      </c>
      <c r="D1185" s="83" t="s">
        <v>356</v>
      </c>
      <c r="E1185" s="83" t="s">
        <v>289</v>
      </c>
      <c r="F1185" s="83" t="s">
        <v>290</v>
      </c>
      <c r="G1185" s="83" t="s">
        <v>257</v>
      </c>
    </row>
    <row r="1186" spans="1:7" s="25" customFormat="1" x14ac:dyDescent="0.25">
      <c r="A1186" s="83" t="s">
        <v>1578</v>
      </c>
      <c r="B1186" s="83" t="s">
        <v>1538</v>
      </c>
      <c r="C1186" s="83" t="s">
        <v>3270</v>
      </c>
      <c r="D1186" s="83" t="s">
        <v>356</v>
      </c>
      <c r="E1186" s="83" t="s">
        <v>289</v>
      </c>
      <c r="F1186" s="83" t="s">
        <v>290</v>
      </c>
      <c r="G1186" s="83" t="s">
        <v>257</v>
      </c>
    </row>
    <row r="1187" spans="1:7" s="25" customFormat="1" x14ac:dyDescent="0.25">
      <c r="A1187" s="83" t="s">
        <v>1579</v>
      </c>
      <c r="B1187" s="83" t="s">
        <v>1540</v>
      </c>
      <c r="C1187" s="83" t="s">
        <v>3271</v>
      </c>
      <c r="D1187" s="83" t="s">
        <v>356</v>
      </c>
      <c r="E1187" s="83" t="s">
        <v>289</v>
      </c>
      <c r="F1187" s="83" t="s">
        <v>290</v>
      </c>
      <c r="G1187" s="83" t="s">
        <v>257</v>
      </c>
    </row>
    <row r="1188" spans="1:7" s="25" customFormat="1" x14ac:dyDescent="0.25">
      <c r="A1188" s="83" t="s">
        <v>1580</v>
      </c>
      <c r="B1188" s="83" t="s">
        <v>1542</v>
      </c>
      <c r="C1188" s="83" t="s">
        <v>3272</v>
      </c>
      <c r="D1188" s="83" t="s">
        <v>356</v>
      </c>
      <c r="E1188" s="83" t="s">
        <v>289</v>
      </c>
      <c r="F1188" s="83" t="s">
        <v>290</v>
      </c>
      <c r="G1188" s="83" t="s">
        <v>257</v>
      </c>
    </row>
    <row r="1189" spans="1:7" s="25" customFormat="1" x14ac:dyDescent="0.25">
      <c r="A1189" s="83" t="s">
        <v>1581</v>
      </c>
      <c r="B1189" s="83" t="s">
        <v>1544</v>
      </c>
      <c r="C1189" s="83" t="s">
        <v>3273</v>
      </c>
      <c r="D1189" s="83" t="s">
        <v>356</v>
      </c>
      <c r="E1189" s="83" t="s">
        <v>289</v>
      </c>
      <c r="F1189" s="83" t="s">
        <v>290</v>
      </c>
      <c r="G1189" s="83" t="s">
        <v>257</v>
      </c>
    </row>
    <row r="1190" spans="1:7" s="25" customFormat="1" x14ac:dyDescent="0.25">
      <c r="A1190" s="83" t="s">
        <v>1582</v>
      </c>
      <c r="B1190" s="83" t="s">
        <v>1546</v>
      </c>
      <c r="C1190" s="83" t="s">
        <v>3274</v>
      </c>
      <c r="D1190" s="83" t="s">
        <v>356</v>
      </c>
      <c r="E1190" s="83" t="s">
        <v>3698</v>
      </c>
      <c r="F1190" s="83" t="s">
        <v>3709</v>
      </c>
      <c r="G1190" s="83" t="s">
        <v>257</v>
      </c>
    </row>
    <row r="1191" spans="1:7" s="25" customFormat="1" x14ac:dyDescent="0.25">
      <c r="A1191" s="83" t="s">
        <v>1583</v>
      </c>
      <c r="B1191" s="83" t="s">
        <v>1548</v>
      </c>
      <c r="C1191" s="83" t="s">
        <v>3275</v>
      </c>
      <c r="D1191" s="83" t="s">
        <v>356</v>
      </c>
      <c r="E1191" s="83" t="s">
        <v>3698</v>
      </c>
      <c r="F1191" s="83" t="s">
        <v>3709</v>
      </c>
      <c r="G1191" s="83" t="s">
        <v>257</v>
      </c>
    </row>
    <row r="1192" spans="1:7" s="25" customFormat="1" x14ac:dyDescent="0.25">
      <c r="A1192" s="83" t="s">
        <v>1584</v>
      </c>
      <c r="B1192" s="83" t="s">
        <v>1550</v>
      </c>
      <c r="C1192" s="83" t="s">
        <v>3276</v>
      </c>
      <c r="D1192" s="83" t="s">
        <v>356</v>
      </c>
      <c r="E1192" s="83" t="s">
        <v>3698</v>
      </c>
      <c r="F1192" s="83" t="s">
        <v>3709</v>
      </c>
      <c r="G1192" s="83" t="s">
        <v>257</v>
      </c>
    </row>
    <row r="1193" spans="1:7" s="25" customFormat="1" x14ac:dyDescent="0.25">
      <c r="A1193" s="83" t="s">
        <v>1585</v>
      </c>
      <c r="B1193" s="83" t="s">
        <v>1536</v>
      </c>
      <c r="C1193" s="83" t="s">
        <v>3277</v>
      </c>
      <c r="D1193" s="83" t="s">
        <v>358</v>
      </c>
      <c r="E1193" s="83" t="s">
        <v>289</v>
      </c>
      <c r="F1193" s="83" t="s">
        <v>290</v>
      </c>
      <c r="G1193" s="83" t="s">
        <v>257</v>
      </c>
    </row>
    <row r="1194" spans="1:7" s="25" customFormat="1" x14ac:dyDescent="0.25">
      <c r="A1194" s="83" t="s">
        <v>1586</v>
      </c>
      <c r="B1194" s="83" t="s">
        <v>1538</v>
      </c>
      <c r="C1194" s="83" t="s">
        <v>3278</v>
      </c>
      <c r="D1194" s="83" t="s">
        <v>358</v>
      </c>
      <c r="E1194" s="83" t="s">
        <v>289</v>
      </c>
      <c r="F1194" s="83" t="s">
        <v>290</v>
      </c>
      <c r="G1194" s="83" t="s">
        <v>257</v>
      </c>
    </row>
    <row r="1195" spans="1:7" s="25" customFormat="1" x14ac:dyDescent="0.25">
      <c r="A1195" s="83" t="s">
        <v>1587</v>
      </c>
      <c r="B1195" s="83" t="s">
        <v>1540</v>
      </c>
      <c r="C1195" s="83" t="s">
        <v>3279</v>
      </c>
      <c r="D1195" s="83" t="s">
        <v>358</v>
      </c>
      <c r="E1195" s="83" t="s">
        <v>289</v>
      </c>
      <c r="F1195" s="83" t="s">
        <v>290</v>
      </c>
      <c r="G1195" s="83" t="s">
        <v>257</v>
      </c>
    </row>
    <row r="1196" spans="1:7" s="25" customFormat="1" x14ac:dyDescent="0.25">
      <c r="A1196" s="83" t="s">
        <v>1588</v>
      </c>
      <c r="B1196" s="83" t="s">
        <v>1542</v>
      </c>
      <c r="C1196" s="83" t="s">
        <v>3280</v>
      </c>
      <c r="D1196" s="83" t="s">
        <v>358</v>
      </c>
      <c r="E1196" s="83" t="s">
        <v>289</v>
      </c>
      <c r="F1196" s="83" t="s">
        <v>290</v>
      </c>
      <c r="G1196" s="83" t="s">
        <v>257</v>
      </c>
    </row>
    <row r="1197" spans="1:7" s="25" customFormat="1" x14ac:dyDescent="0.25">
      <c r="A1197" s="83" t="s">
        <v>1589</v>
      </c>
      <c r="B1197" s="83" t="s">
        <v>1544</v>
      </c>
      <c r="C1197" s="83" t="s">
        <v>3281</v>
      </c>
      <c r="D1197" s="83" t="s">
        <v>358</v>
      </c>
      <c r="E1197" s="83" t="s">
        <v>289</v>
      </c>
      <c r="F1197" s="83" t="s">
        <v>290</v>
      </c>
      <c r="G1197" s="83" t="s">
        <v>257</v>
      </c>
    </row>
    <row r="1198" spans="1:7" s="25" customFormat="1" x14ac:dyDescent="0.25">
      <c r="A1198" s="83" t="s">
        <v>1590</v>
      </c>
      <c r="B1198" s="83" t="s">
        <v>1546</v>
      </c>
      <c r="C1198" s="83" t="s">
        <v>3282</v>
      </c>
      <c r="D1198" s="83" t="s">
        <v>358</v>
      </c>
      <c r="E1198" s="83" t="s">
        <v>3698</v>
      </c>
      <c r="F1198" s="83" t="s">
        <v>3709</v>
      </c>
      <c r="G1198" s="83" t="s">
        <v>257</v>
      </c>
    </row>
    <row r="1199" spans="1:7" s="25" customFormat="1" x14ac:dyDescent="0.25">
      <c r="A1199" s="83" t="s">
        <v>1591</v>
      </c>
      <c r="B1199" s="83" t="s">
        <v>1548</v>
      </c>
      <c r="C1199" s="83" t="s">
        <v>3283</v>
      </c>
      <c r="D1199" s="83" t="s">
        <v>358</v>
      </c>
      <c r="E1199" s="83" t="s">
        <v>3698</v>
      </c>
      <c r="F1199" s="83" t="s">
        <v>3709</v>
      </c>
      <c r="G1199" s="83" t="s">
        <v>257</v>
      </c>
    </row>
    <row r="1200" spans="1:7" s="25" customFormat="1" x14ac:dyDescent="0.25">
      <c r="A1200" s="83" t="s">
        <v>1592</v>
      </c>
      <c r="B1200" s="83" t="s">
        <v>1550</v>
      </c>
      <c r="C1200" s="83" t="s">
        <v>3284</v>
      </c>
      <c r="D1200" s="83" t="s">
        <v>358</v>
      </c>
      <c r="E1200" s="83" t="s">
        <v>3698</v>
      </c>
      <c r="F1200" s="83" t="s">
        <v>3709</v>
      </c>
      <c r="G1200" s="83" t="s">
        <v>257</v>
      </c>
    </row>
    <row r="1201" spans="1:7" s="25" customFormat="1" x14ac:dyDescent="0.25">
      <c r="A1201" s="83" t="s">
        <v>1593</v>
      </c>
      <c r="B1201" s="83" t="s">
        <v>1552</v>
      </c>
      <c r="C1201" s="83" t="s">
        <v>3285</v>
      </c>
      <c r="D1201" s="83" t="s">
        <v>358</v>
      </c>
      <c r="E1201" s="83" t="s">
        <v>3698</v>
      </c>
      <c r="F1201" s="83" t="s">
        <v>3709</v>
      </c>
      <c r="G1201" s="83" t="s">
        <v>257</v>
      </c>
    </row>
    <row r="1202" spans="1:7" s="25" customFormat="1" x14ac:dyDescent="0.25">
      <c r="A1202" s="83" t="s">
        <v>1594</v>
      </c>
      <c r="B1202" s="83" t="s">
        <v>1556</v>
      </c>
      <c r="C1202" s="83" t="s">
        <v>3286</v>
      </c>
      <c r="D1202" s="83" t="s">
        <v>358</v>
      </c>
      <c r="E1202" s="83" t="s">
        <v>3698</v>
      </c>
      <c r="F1202" s="83" t="s">
        <v>3709</v>
      </c>
      <c r="G1202" s="83" t="s">
        <v>257</v>
      </c>
    </row>
    <row r="1203" spans="1:7" s="25" customFormat="1" x14ac:dyDescent="0.25">
      <c r="A1203" s="83" t="s">
        <v>1595</v>
      </c>
      <c r="B1203" s="83" t="s">
        <v>1558</v>
      </c>
      <c r="C1203" s="83" t="s">
        <v>3287</v>
      </c>
      <c r="D1203" s="83" t="s">
        <v>358</v>
      </c>
      <c r="E1203" s="83" t="s">
        <v>3698</v>
      </c>
      <c r="F1203" s="83" t="s">
        <v>3709</v>
      </c>
      <c r="G1203" s="83" t="s">
        <v>257</v>
      </c>
    </row>
    <row r="1204" spans="1:7" s="25" customFormat="1" x14ac:dyDescent="0.25">
      <c r="A1204" s="83" t="s">
        <v>1596</v>
      </c>
      <c r="B1204" s="83" t="s">
        <v>1536</v>
      </c>
      <c r="C1204" s="83" t="s">
        <v>3567</v>
      </c>
      <c r="D1204" s="83" t="s">
        <v>355</v>
      </c>
      <c r="E1204" s="83" t="s">
        <v>289</v>
      </c>
      <c r="F1204" s="83" t="s">
        <v>290</v>
      </c>
      <c r="G1204" s="83" t="s">
        <v>257</v>
      </c>
    </row>
    <row r="1205" spans="1:7" s="25" customFormat="1" x14ac:dyDescent="0.25">
      <c r="A1205" s="83" t="s">
        <v>1597</v>
      </c>
      <c r="B1205" s="83" t="s">
        <v>1538</v>
      </c>
      <c r="C1205" s="83" t="s">
        <v>3568</v>
      </c>
      <c r="D1205" s="83" t="s">
        <v>355</v>
      </c>
      <c r="E1205" s="83" t="s">
        <v>289</v>
      </c>
      <c r="F1205" s="83" t="s">
        <v>290</v>
      </c>
      <c r="G1205" s="83" t="s">
        <v>257</v>
      </c>
    </row>
    <row r="1206" spans="1:7" s="25" customFormat="1" x14ac:dyDescent="0.25">
      <c r="A1206" s="83" t="s">
        <v>1598</v>
      </c>
      <c r="B1206" s="83" t="s">
        <v>1540</v>
      </c>
      <c r="C1206" s="83" t="s">
        <v>3569</v>
      </c>
      <c r="D1206" s="83" t="s">
        <v>355</v>
      </c>
      <c r="E1206" s="83" t="s">
        <v>289</v>
      </c>
      <c r="F1206" s="83" t="s">
        <v>290</v>
      </c>
      <c r="G1206" s="83" t="s">
        <v>257</v>
      </c>
    </row>
    <row r="1207" spans="1:7" s="25" customFormat="1" x14ac:dyDescent="0.25">
      <c r="A1207" s="83" t="s">
        <v>1599</v>
      </c>
      <c r="B1207" s="83" t="s">
        <v>1546</v>
      </c>
      <c r="C1207" s="83" t="s">
        <v>3288</v>
      </c>
      <c r="D1207" s="83" t="s">
        <v>355</v>
      </c>
      <c r="E1207" s="83" t="s">
        <v>3698</v>
      </c>
      <c r="F1207" s="83" t="s">
        <v>3709</v>
      </c>
      <c r="G1207" s="83" t="s">
        <v>257</v>
      </c>
    </row>
    <row r="1208" spans="1:7" s="25" customFormat="1" x14ac:dyDescent="0.25">
      <c r="A1208" s="83" t="s">
        <v>1600</v>
      </c>
      <c r="B1208" s="83" t="s">
        <v>1548</v>
      </c>
      <c r="C1208" s="83" t="s">
        <v>3289</v>
      </c>
      <c r="D1208" s="83" t="s">
        <v>355</v>
      </c>
      <c r="E1208" s="83" t="s">
        <v>3698</v>
      </c>
      <c r="F1208" s="83" t="s">
        <v>3709</v>
      </c>
      <c r="G1208" s="83" t="s">
        <v>257</v>
      </c>
    </row>
    <row r="1209" spans="1:7" s="25" customFormat="1" x14ac:dyDescent="0.25">
      <c r="A1209" s="83" t="s">
        <v>1601</v>
      </c>
      <c r="B1209" s="83" t="s">
        <v>1550</v>
      </c>
      <c r="C1209" s="83" t="s">
        <v>3290</v>
      </c>
      <c r="D1209" s="83" t="s">
        <v>355</v>
      </c>
      <c r="E1209" s="83" t="s">
        <v>3698</v>
      </c>
      <c r="F1209" s="83" t="s">
        <v>3709</v>
      </c>
      <c r="G1209" s="83" t="s">
        <v>257</v>
      </c>
    </row>
    <row r="1210" spans="1:7" s="25" customFormat="1" x14ac:dyDescent="0.25">
      <c r="A1210" s="83" t="s">
        <v>1602</v>
      </c>
      <c r="B1210" s="83" t="s">
        <v>1552</v>
      </c>
      <c r="C1210" s="83" t="s">
        <v>3291</v>
      </c>
      <c r="D1210" s="83" t="s">
        <v>355</v>
      </c>
      <c r="E1210" s="83" t="s">
        <v>3698</v>
      </c>
      <c r="F1210" s="83" t="s">
        <v>3709</v>
      </c>
      <c r="G1210" s="83" t="s">
        <v>257</v>
      </c>
    </row>
    <row r="1211" spans="1:7" s="25" customFormat="1" x14ac:dyDescent="0.25">
      <c r="A1211" s="83" t="s">
        <v>1603</v>
      </c>
      <c r="B1211" s="83" t="s">
        <v>1556</v>
      </c>
      <c r="C1211" s="83" t="s">
        <v>3292</v>
      </c>
      <c r="D1211" s="83" t="s">
        <v>355</v>
      </c>
      <c r="E1211" s="83" t="s">
        <v>3698</v>
      </c>
      <c r="F1211" s="83" t="s">
        <v>3709</v>
      </c>
      <c r="G1211" s="83" t="s">
        <v>257</v>
      </c>
    </row>
    <row r="1212" spans="1:7" s="25" customFormat="1" x14ac:dyDescent="0.25">
      <c r="A1212" s="83" t="s">
        <v>1608</v>
      </c>
      <c r="B1212" s="83" t="s">
        <v>1609</v>
      </c>
      <c r="C1212" s="83" t="s">
        <v>3297</v>
      </c>
      <c r="D1212" s="83" t="s">
        <v>361</v>
      </c>
      <c r="E1212" s="83" t="s">
        <v>3698</v>
      </c>
      <c r="F1212" s="83" t="s">
        <v>3709</v>
      </c>
      <c r="G1212" s="83" t="s">
        <v>257</v>
      </c>
    </row>
    <row r="1213" spans="1:7" s="25" customFormat="1" x14ac:dyDescent="0.25">
      <c r="A1213" s="83" t="s">
        <v>1610</v>
      </c>
      <c r="B1213" s="83" t="s">
        <v>1611</v>
      </c>
      <c r="C1213" s="83" t="s">
        <v>3298</v>
      </c>
      <c r="D1213" s="83" t="s">
        <v>361</v>
      </c>
      <c r="E1213" s="83" t="s">
        <v>3698</v>
      </c>
      <c r="F1213" s="83" t="s">
        <v>3709</v>
      </c>
      <c r="G1213" s="83" t="s">
        <v>257</v>
      </c>
    </row>
    <row r="1214" spans="1:7" s="25" customFormat="1" x14ac:dyDescent="0.25">
      <c r="A1214" s="83" t="s">
        <v>1612</v>
      </c>
      <c r="B1214" s="83" t="s">
        <v>1564</v>
      </c>
      <c r="C1214" s="83" t="s">
        <v>3299</v>
      </c>
      <c r="D1214" s="83" t="s">
        <v>361</v>
      </c>
      <c r="E1214" s="83" t="s">
        <v>3698</v>
      </c>
      <c r="F1214" s="83" t="s">
        <v>3709</v>
      </c>
      <c r="G1214" s="83" t="s">
        <v>257</v>
      </c>
    </row>
    <row r="1215" spans="1:7" s="25" customFormat="1" x14ac:dyDescent="0.25">
      <c r="A1215" s="83" t="s">
        <v>1618</v>
      </c>
      <c r="B1215" s="83" t="s">
        <v>1546</v>
      </c>
      <c r="C1215" s="83" t="s">
        <v>3305</v>
      </c>
      <c r="D1215" s="83" t="s">
        <v>353</v>
      </c>
      <c r="E1215" s="83" t="s">
        <v>3698</v>
      </c>
      <c r="F1215" s="83" t="s">
        <v>3709</v>
      </c>
      <c r="G1215" s="83" t="s">
        <v>257</v>
      </c>
    </row>
    <row r="1216" spans="1:7" s="25" customFormat="1" x14ac:dyDescent="0.25">
      <c r="A1216" s="83" t="s">
        <v>1619</v>
      </c>
      <c r="B1216" s="83" t="s">
        <v>1548</v>
      </c>
      <c r="C1216" s="83" t="s">
        <v>3306</v>
      </c>
      <c r="D1216" s="83" t="s">
        <v>353</v>
      </c>
      <c r="E1216" s="83" t="s">
        <v>3698</v>
      </c>
      <c r="F1216" s="83" t="s">
        <v>3709</v>
      </c>
      <c r="G1216" s="83" t="s">
        <v>257</v>
      </c>
    </row>
    <row r="1217" spans="1:7" s="25" customFormat="1" x14ac:dyDescent="0.25">
      <c r="A1217" s="83" t="s">
        <v>1620</v>
      </c>
      <c r="B1217" s="83" t="s">
        <v>1550</v>
      </c>
      <c r="C1217" s="83" t="s">
        <v>3307</v>
      </c>
      <c r="D1217" s="83" t="s">
        <v>353</v>
      </c>
      <c r="E1217" s="83" t="s">
        <v>3698</v>
      </c>
      <c r="F1217" s="83" t="s">
        <v>3709</v>
      </c>
      <c r="G1217" s="83" t="s">
        <v>257</v>
      </c>
    </row>
    <row r="1218" spans="1:7" s="25" customFormat="1" x14ac:dyDescent="0.25">
      <c r="A1218" s="83" t="s">
        <v>1621</v>
      </c>
      <c r="B1218" s="83" t="s">
        <v>1609</v>
      </c>
      <c r="C1218" s="83" t="s">
        <v>3308</v>
      </c>
      <c r="D1218" s="83" t="s">
        <v>353</v>
      </c>
      <c r="E1218" s="83" t="s">
        <v>3698</v>
      </c>
      <c r="F1218" s="83" t="s">
        <v>3709</v>
      </c>
      <c r="G1218" s="83" t="s">
        <v>257</v>
      </c>
    </row>
    <row r="1219" spans="1:7" s="25" customFormat="1" x14ac:dyDescent="0.25">
      <c r="A1219" s="83" t="s">
        <v>1622</v>
      </c>
      <c r="B1219" s="83" t="s">
        <v>1611</v>
      </c>
      <c r="C1219" s="83" t="s">
        <v>3309</v>
      </c>
      <c r="D1219" s="83" t="s">
        <v>353</v>
      </c>
      <c r="E1219" s="83" t="s">
        <v>3698</v>
      </c>
      <c r="F1219" s="83" t="s">
        <v>3709</v>
      </c>
      <c r="G1219" s="83" t="s">
        <v>257</v>
      </c>
    </row>
    <row r="1220" spans="1:7" s="25" customFormat="1" x14ac:dyDescent="0.25">
      <c r="A1220" s="83" t="s">
        <v>1623</v>
      </c>
      <c r="B1220" s="83" t="s">
        <v>1564</v>
      </c>
      <c r="C1220" s="83" t="s">
        <v>3310</v>
      </c>
      <c r="D1220" s="83" t="s">
        <v>353</v>
      </c>
      <c r="E1220" s="83" t="s">
        <v>3698</v>
      </c>
      <c r="F1220" s="83" t="s">
        <v>3709</v>
      </c>
      <c r="G1220" s="83" t="s">
        <v>257</v>
      </c>
    </row>
    <row r="1221" spans="1:7" s="25" customFormat="1" x14ac:dyDescent="0.25">
      <c r="A1221" s="83" t="s">
        <v>1624</v>
      </c>
      <c r="B1221" s="83" t="s">
        <v>1609</v>
      </c>
      <c r="C1221" s="83" t="s">
        <v>3311</v>
      </c>
      <c r="D1221" s="83" t="s">
        <v>9</v>
      </c>
      <c r="E1221" s="83" t="s">
        <v>3698</v>
      </c>
      <c r="F1221" s="83" t="s">
        <v>3709</v>
      </c>
      <c r="G1221" s="83" t="s">
        <v>257</v>
      </c>
    </row>
    <row r="1222" spans="1:7" s="25" customFormat="1" x14ac:dyDescent="0.25">
      <c r="A1222" s="83" t="s">
        <v>1625</v>
      </c>
      <c r="B1222" s="83" t="s">
        <v>1611</v>
      </c>
      <c r="C1222" s="83" t="s">
        <v>3312</v>
      </c>
      <c r="D1222" s="83" t="s">
        <v>9</v>
      </c>
      <c r="E1222" s="83" t="s">
        <v>3698</v>
      </c>
      <c r="F1222" s="83" t="s">
        <v>3709</v>
      </c>
      <c r="G1222" s="83" t="s">
        <v>257</v>
      </c>
    </row>
    <row r="1223" spans="1:7" s="25" customFormat="1" x14ac:dyDescent="0.25">
      <c r="A1223" s="83" t="s">
        <v>1626</v>
      </c>
      <c r="B1223" s="83" t="s">
        <v>1564</v>
      </c>
      <c r="C1223" s="83" t="s">
        <v>3313</v>
      </c>
      <c r="D1223" s="83" t="s">
        <v>9</v>
      </c>
      <c r="E1223" s="83" t="s">
        <v>3698</v>
      </c>
      <c r="F1223" s="83" t="s">
        <v>3709</v>
      </c>
      <c r="G1223" s="83" t="s">
        <v>257</v>
      </c>
    </row>
    <row r="1224" spans="1:7" s="25" customFormat="1" x14ac:dyDescent="0.25">
      <c r="A1224" s="83" t="s">
        <v>1631</v>
      </c>
      <c r="B1224" s="83" t="s">
        <v>1609</v>
      </c>
      <c r="C1224" s="83" t="s">
        <v>3318</v>
      </c>
      <c r="D1224" s="83" t="s">
        <v>360</v>
      </c>
      <c r="E1224" s="83" t="s">
        <v>3698</v>
      </c>
      <c r="F1224" s="83" t="s">
        <v>3709</v>
      </c>
      <c r="G1224" s="83" t="s">
        <v>257</v>
      </c>
    </row>
    <row r="1225" spans="1:7" s="25" customFormat="1" x14ac:dyDescent="0.25">
      <c r="A1225" s="83" t="s">
        <v>1632</v>
      </c>
      <c r="B1225" s="83" t="s">
        <v>1611</v>
      </c>
      <c r="C1225" s="83" t="s">
        <v>3319</v>
      </c>
      <c r="D1225" s="83" t="s">
        <v>360</v>
      </c>
      <c r="E1225" s="83" t="s">
        <v>3698</v>
      </c>
      <c r="F1225" s="83" t="s">
        <v>3709</v>
      </c>
      <c r="G1225" s="83" t="s">
        <v>257</v>
      </c>
    </row>
    <row r="1226" spans="1:7" s="25" customFormat="1" x14ac:dyDescent="0.25">
      <c r="A1226" s="83" t="s">
        <v>1633</v>
      </c>
      <c r="B1226" s="83" t="s">
        <v>1564</v>
      </c>
      <c r="C1226" s="83" t="s">
        <v>3320</v>
      </c>
      <c r="D1226" s="83" t="s">
        <v>360</v>
      </c>
      <c r="E1226" s="83" t="s">
        <v>3698</v>
      </c>
      <c r="F1226" s="83" t="s">
        <v>3709</v>
      </c>
      <c r="G1226" s="83" t="s">
        <v>257</v>
      </c>
    </row>
    <row r="1227" spans="1:7" s="25" customFormat="1" x14ac:dyDescent="0.25">
      <c r="A1227" s="83" t="s">
        <v>1634</v>
      </c>
      <c r="B1227" s="83" t="s">
        <v>1536</v>
      </c>
      <c r="C1227" s="83" t="s">
        <v>3321</v>
      </c>
      <c r="D1227" s="83" t="s">
        <v>350</v>
      </c>
      <c r="E1227" s="83" t="s">
        <v>3641</v>
      </c>
      <c r="F1227" s="83" t="s">
        <v>290</v>
      </c>
      <c r="G1227" s="83" t="s">
        <v>257</v>
      </c>
    </row>
    <row r="1228" spans="1:7" s="25" customFormat="1" x14ac:dyDescent="0.25">
      <c r="A1228" s="83" t="s">
        <v>1635</v>
      </c>
      <c r="B1228" s="83" t="s">
        <v>1538</v>
      </c>
      <c r="C1228" s="83" t="s">
        <v>3322</v>
      </c>
      <c r="D1228" s="83" t="s">
        <v>350</v>
      </c>
      <c r="E1228" s="83" t="s">
        <v>3641</v>
      </c>
      <c r="F1228" s="83" t="s">
        <v>290</v>
      </c>
      <c r="G1228" s="83" t="s">
        <v>257</v>
      </c>
    </row>
    <row r="1229" spans="1:7" s="25" customFormat="1" x14ac:dyDescent="0.25">
      <c r="A1229" s="83" t="s">
        <v>1636</v>
      </c>
      <c r="B1229" s="83" t="s">
        <v>1540</v>
      </c>
      <c r="C1229" s="83" t="s">
        <v>3323</v>
      </c>
      <c r="D1229" s="83" t="s">
        <v>350</v>
      </c>
      <c r="E1229" s="83" t="s">
        <v>3641</v>
      </c>
      <c r="F1229" s="83" t="s">
        <v>290</v>
      </c>
      <c r="G1229" s="83" t="s">
        <v>257</v>
      </c>
    </row>
    <row r="1230" spans="1:7" s="25" customFormat="1" x14ac:dyDescent="0.25">
      <c r="A1230" s="83" t="s">
        <v>1637</v>
      </c>
      <c r="B1230" s="83" t="s">
        <v>1542</v>
      </c>
      <c r="C1230" s="83" t="s">
        <v>3324</v>
      </c>
      <c r="D1230" s="83" t="s">
        <v>350</v>
      </c>
      <c r="E1230" s="83" t="s">
        <v>3641</v>
      </c>
      <c r="F1230" s="83" t="s">
        <v>290</v>
      </c>
      <c r="G1230" s="83" t="s">
        <v>257</v>
      </c>
    </row>
    <row r="1231" spans="1:7" s="25" customFormat="1" x14ac:dyDescent="0.25">
      <c r="A1231" s="83" t="s">
        <v>1638</v>
      </c>
      <c r="B1231" s="83" t="s">
        <v>1639</v>
      </c>
      <c r="C1231" s="83" t="s">
        <v>3325</v>
      </c>
      <c r="D1231" s="83" t="s">
        <v>8</v>
      </c>
      <c r="E1231" s="83" t="s">
        <v>3698</v>
      </c>
      <c r="F1231" s="83" t="s">
        <v>3709</v>
      </c>
      <c r="G1231" s="83" t="s">
        <v>257</v>
      </c>
    </row>
    <row r="1232" spans="1:7" s="25" customFormat="1" x14ac:dyDescent="0.25">
      <c r="A1232" s="83" t="s">
        <v>1640</v>
      </c>
      <c r="B1232" s="83" t="s">
        <v>1641</v>
      </c>
      <c r="C1232" s="83" t="s">
        <v>3326</v>
      </c>
      <c r="D1232" s="83" t="s">
        <v>8</v>
      </c>
      <c r="E1232" s="83" t="s">
        <v>3698</v>
      </c>
      <c r="F1232" s="83" t="s">
        <v>3709</v>
      </c>
      <c r="G1232" s="83" t="s">
        <v>257</v>
      </c>
    </row>
    <row r="1233" spans="1:7" s="25" customFormat="1" x14ac:dyDescent="0.25">
      <c r="A1233" s="83" t="s">
        <v>1642</v>
      </c>
      <c r="B1233" s="83" t="s">
        <v>1643</v>
      </c>
      <c r="C1233" s="83" t="s">
        <v>3327</v>
      </c>
      <c r="D1233" s="83" t="s">
        <v>8</v>
      </c>
      <c r="E1233" s="83" t="s">
        <v>3698</v>
      </c>
      <c r="F1233" s="83" t="s">
        <v>3709</v>
      </c>
      <c r="G1233" s="83" t="s">
        <v>257</v>
      </c>
    </row>
    <row r="1234" spans="1:7" s="25" customFormat="1" x14ac:dyDescent="0.25">
      <c r="A1234" s="83" t="s">
        <v>1644</v>
      </c>
      <c r="B1234" s="83" t="s">
        <v>1645</v>
      </c>
      <c r="C1234" s="83" t="s">
        <v>3328</v>
      </c>
      <c r="D1234" s="83" t="s">
        <v>8</v>
      </c>
      <c r="E1234" s="83" t="s">
        <v>3698</v>
      </c>
      <c r="F1234" s="83" t="s">
        <v>3709</v>
      </c>
      <c r="G1234" s="83" t="s">
        <v>257</v>
      </c>
    </row>
    <row r="1235" spans="1:7" s="25" customFormat="1" x14ac:dyDescent="0.25">
      <c r="A1235" s="83" t="s">
        <v>1646</v>
      </c>
      <c r="B1235" s="83" t="s">
        <v>1647</v>
      </c>
      <c r="C1235" s="83" t="s">
        <v>3329</v>
      </c>
      <c r="D1235" s="83" t="s">
        <v>8</v>
      </c>
      <c r="E1235" s="83" t="s">
        <v>3698</v>
      </c>
      <c r="F1235" s="83" t="s">
        <v>3709</v>
      </c>
      <c r="G1235" s="83" t="s">
        <v>257</v>
      </c>
    </row>
    <row r="1236" spans="1:7" s="25" customFormat="1" x14ac:dyDescent="0.25">
      <c r="A1236" s="83" t="s">
        <v>1648</v>
      </c>
      <c r="B1236" s="83" t="s">
        <v>1548</v>
      </c>
      <c r="C1236" s="83" t="s">
        <v>3330</v>
      </c>
      <c r="D1236" s="83" t="s">
        <v>1649</v>
      </c>
      <c r="E1236" s="83" t="s">
        <v>3698</v>
      </c>
      <c r="F1236" s="83" t="s">
        <v>3709</v>
      </c>
      <c r="G1236" s="83" t="s">
        <v>257</v>
      </c>
    </row>
    <row r="1237" spans="1:7" s="25" customFormat="1" x14ac:dyDescent="0.25">
      <c r="A1237" s="83" t="s">
        <v>1650</v>
      </c>
      <c r="B1237" s="83" t="s">
        <v>1550</v>
      </c>
      <c r="C1237" s="83" t="s">
        <v>3331</v>
      </c>
      <c r="D1237" s="83" t="s">
        <v>1649</v>
      </c>
      <c r="E1237" s="83" t="s">
        <v>3698</v>
      </c>
      <c r="F1237" s="83" t="s">
        <v>3709</v>
      </c>
      <c r="G1237" s="83" t="s">
        <v>257</v>
      </c>
    </row>
    <row r="1238" spans="1:7" s="25" customFormat="1" x14ac:dyDescent="0.25">
      <c r="A1238" s="83" t="s">
        <v>1651</v>
      </c>
      <c r="B1238" s="83" t="s">
        <v>1546</v>
      </c>
      <c r="C1238" s="83" t="s">
        <v>3332</v>
      </c>
      <c r="D1238" s="83" t="s">
        <v>1649</v>
      </c>
      <c r="E1238" s="83" t="s">
        <v>3698</v>
      </c>
      <c r="F1238" s="83" t="s">
        <v>3709</v>
      </c>
      <c r="G1238" s="83" t="s">
        <v>257</v>
      </c>
    </row>
    <row r="1239" spans="1:7" s="25" customFormat="1" x14ac:dyDescent="0.25">
      <c r="A1239" s="83" t="s">
        <v>1652</v>
      </c>
      <c r="B1239" s="83" t="s">
        <v>1556</v>
      </c>
      <c r="C1239" s="83" t="s">
        <v>3333</v>
      </c>
      <c r="D1239" s="83" t="s">
        <v>1649</v>
      </c>
      <c r="E1239" s="83" t="s">
        <v>3698</v>
      </c>
      <c r="F1239" s="83" t="s">
        <v>3709</v>
      </c>
      <c r="G1239" s="83" t="s">
        <v>257</v>
      </c>
    </row>
    <row r="1240" spans="1:7" s="25" customFormat="1" x14ac:dyDescent="0.25">
      <c r="A1240" s="83" t="s">
        <v>1653</v>
      </c>
      <c r="B1240" s="83" t="s">
        <v>1558</v>
      </c>
      <c r="C1240" s="83" t="s">
        <v>3334</v>
      </c>
      <c r="D1240" s="83" t="s">
        <v>1649</v>
      </c>
      <c r="E1240" s="83" t="s">
        <v>3698</v>
      </c>
      <c r="F1240" s="83" t="s">
        <v>3709</v>
      </c>
      <c r="G1240" s="83" t="s">
        <v>257</v>
      </c>
    </row>
    <row r="1241" spans="1:7" s="25" customFormat="1" x14ac:dyDescent="0.25">
      <c r="A1241" s="83" t="s">
        <v>1654</v>
      </c>
      <c r="B1241" s="83" t="s">
        <v>1552</v>
      </c>
      <c r="C1241" s="83" t="s">
        <v>3335</v>
      </c>
      <c r="D1241" s="83" t="s">
        <v>1649</v>
      </c>
      <c r="E1241" s="83" t="s">
        <v>3698</v>
      </c>
      <c r="F1241" s="83" t="s">
        <v>3709</v>
      </c>
      <c r="G1241" s="83" t="s">
        <v>257</v>
      </c>
    </row>
    <row r="1242" spans="1:7" s="25" customFormat="1" x14ac:dyDescent="0.25">
      <c r="A1242" s="83" t="s">
        <v>1655</v>
      </c>
      <c r="B1242" s="83" t="s">
        <v>1554</v>
      </c>
      <c r="C1242" s="83" t="s">
        <v>3336</v>
      </c>
      <c r="D1242" s="83" t="s">
        <v>1649</v>
      </c>
      <c r="E1242" s="83" t="s">
        <v>3698</v>
      </c>
      <c r="F1242" s="83" t="s">
        <v>3709</v>
      </c>
      <c r="G1242" s="83" t="s">
        <v>257</v>
      </c>
    </row>
    <row r="1243" spans="1:7" s="25" customFormat="1" x14ac:dyDescent="0.25">
      <c r="A1243" s="83" t="s">
        <v>1656</v>
      </c>
      <c r="B1243" s="83" t="s">
        <v>1542</v>
      </c>
      <c r="C1243" s="83" t="s">
        <v>3337</v>
      </c>
      <c r="D1243" s="83" t="s">
        <v>1649</v>
      </c>
      <c r="E1243" s="83" t="s">
        <v>289</v>
      </c>
      <c r="F1243" s="83" t="s">
        <v>290</v>
      </c>
      <c r="G1243" s="83" t="s">
        <v>257</v>
      </c>
    </row>
    <row r="1244" spans="1:7" s="25" customFormat="1" x14ac:dyDescent="0.25">
      <c r="A1244" s="83" t="s">
        <v>1657</v>
      </c>
      <c r="B1244" s="83" t="s">
        <v>1538</v>
      </c>
      <c r="C1244" s="83" t="s">
        <v>3338</v>
      </c>
      <c r="D1244" s="83" t="s">
        <v>1649</v>
      </c>
      <c r="E1244" s="83" t="s">
        <v>289</v>
      </c>
      <c r="F1244" s="83" t="s">
        <v>290</v>
      </c>
      <c r="G1244" s="83" t="s">
        <v>257</v>
      </c>
    </row>
    <row r="1245" spans="1:7" s="25" customFormat="1" x14ac:dyDescent="0.25">
      <c r="A1245" s="83" t="s">
        <v>1658</v>
      </c>
      <c r="B1245" s="83" t="s">
        <v>1540</v>
      </c>
      <c r="C1245" s="83" t="s">
        <v>3339</v>
      </c>
      <c r="D1245" s="83" t="s">
        <v>1649</v>
      </c>
      <c r="E1245" s="83" t="s">
        <v>289</v>
      </c>
      <c r="F1245" s="83" t="s">
        <v>290</v>
      </c>
      <c r="G1245" s="83" t="s">
        <v>257</v>
      </c>
    </row>
    <row r="1246" spans="1:7" s="25" customFormat="1" x14ac:dyDescent="0.25">
      <c r="A1246" s="83" t="s">
        <v>1659</v>
      </c>
      <c r="B1246" s="83" t="s">
        <v>1536</v>
      </c>
      <c r="C1246" s="83" t="s">
        <v>3340</v>
      </c>
      <c r="D1246" s="83" t="s">
        <v>1649</v>
      </c>
      <c r="E1246" s="83" t="s">
        <v>289</v>
      </c>
      <c r="F1246" s="83" t="s">
        <v>290</v>
      </c>
      <c r="G1246" s="83" t="s">
        <v>257</v>
      </c>
    </row>
    <row r="1247" spans="1:7" s="25" customFormat="1" x14ac:dyDescent="0.25">
      <c r="A1247" s="83" t="s">
        <v>1660</v>
      </c>
      <c r="B1247" s="83" t="s">
        <v>1544</v>
      </c>
      <c r="C1247" s="83" t="s">
        <v>3341</v>
      </c>
      <c r="D1247" s="83" t="s">
        <v>1649</v>
      </c>
      <c r="E1247" s="83" t="s">
        <v>289</v>
      </c>
      <c r="F1247" s="83" t="s">
        <v>290</v>
      </c>
      <c r="G1247" s="83" t="s">
        <v>257</v>
      </c>
    </row>
    <row r="1248" spans="1:7" s="25" customFormat="1" x14ac:dyDescent="0.25">
      <c r="A1248" s="83" t="s">
        <v>1661</v>
      </c>
      <c r="B1248" s="83" t="s">
        <v>1548</v>
      </c>
      <c r="C1248" s="83" t="s">
        <v>3342</v>
      </c>
      <c r="D1248" s="83" t="s">
        <v>1649</v>
      </c>
      <c r="E1248" s="83" t="s">
        <v>289</v>
      </c>
      <c r="F1248" s="83" t="s">
        <v>290</v>
      </c>
      <c r="G1248" s="83" t="s">
        <v>257</v>
      </c>
    </row>
    <row r="1249" spans="1:7" s="25" customFormat="1" x14ac:dyDescent="0.25">
      <c r="A1249" s="83" t="s">
        <v>1662</v>
      </c>
      <c r="B1249" s="83" t="s">
        <v>1550</v>
      </c>
      <c r="C1249" s="83" t="s">
        <v>3343</v>
      </c>
      <c r="D1249" s="83" t="s">
        <v>1649</v>
      </c>
      <c r="E1249" s="83" t="s">
        <v>289</v>
      </c>
      <c r="F1249" s="83" t="s">
        <v>290</v>
      </c>
      <c r="G1249" s="83" t="s">
        <v>257</v>
      </c>
    </row>
    <row r="1250" spans="1:7" s="25" customFormat="1" x14ac:dyDescent="0.25">
      <c r="A1250" s="83" t="s">
        <v>1663</v>
      </c>
      <c r="B1250" s="83" t="s">
        <v>1546</v>
      </c>
      <c r="C1250" s="83" t="s">
        <v>3344</v>
      </c>
      <c r="D1250" s="83" t="s">
        <v>1649</v>
      </c>
      <c r="E1250" s="83" t="s">
        <v>289</v>
      </c>
      <c r="F1250" s="83" t="s">
        <v>290</v>
      </c>
      <c r="G1250" s="83" t="s">
        <v>257</v>
      </c>
    </row>
    <row r="1251" spans="1:7" s="25" customFormat="1" x14ac:dyDescent="0.25">
      <c r="A1251" s="83" t="s">
        <v>1664</v>
      </c>
      <c r="B1251" s="83" t="s">
        <v>1556</v>
      </c>
      <c r="C1251" s="83" t="s">
        <v>3345</v>
      </c>
      <c r="D1251" s="83" t="s">
        <v>1649</v>
      </c>
      <c r="E1251" s="83" t="s">
        <v>289</v>
      </c>
      <c r="F1251" s="83" t="s">
        <v>290</v>
      </c>
      <c r="G1251" s="83" t="s">
        <v>257</v>
      </c>
    </row>
    <row r="1252" spans="1:7" s="25" customFormat="1" x14ac:dyDescent="0.25">
      <c r="A1252" s="83" t="s">
        <v>1665</v>
      </c>
      <c r="B1252" s="83" t="s">
        <v>1558</v>
      </c>
      <c r="C1252" s="83" t="s">
        <v>3346</v>
      </c>
      <c r="D1252" s="83" t="s">
        <v>1649</v>
      </c>
      <c r="E1252" s="83" t="s">
        <v>289</v>
      </c>
      <c r="F1252" s="83" t="s">
        <v>290</v>
      </c>
      <c r="G1252" s="83" t="s">
        <v>257</v>
      </c>
    </row>
    <row r="1253" spans="1:7" s="25" customFormat="1" x14ac:dyDescent="0.25">
      <c r="A1253" s="83" t="s">
        <v>1666</v>
      </c>
      <c r="B1253" s="83" t="s">
        <v>1552</v>
      </c>
      <c r="C1253" s="83" t="s">
        <v>3347</v>
      </c>
      <c r="D1253" s="83" t="s">
        <v>1649</v>
      </c>
      <c r="E1253" s="83" t="s">
        <v>289</v>
      </c>
      <c r="F1253" s="83" t="s">
        <v>290</v>
      </c>
      <c r="G1253" s="83" t="s">
        <v>257</v>
      </c>
    </row>
    <row r="1254" spans="1:7" s="25" customFormat="1" x14ac:dyDescent="0.25">
      <c r="A1254" s="83" t="s">
        <v>1667</v>
      </c>
      <c r="B1254" s="83" t="s">
        <v>1554</v>
      </c>
      <c r="C1254" s="83" t="s">
        <v>3348</v>
      </c>
      <c r="D1254" s="83" t="s">
        <v>1649</v>
      </c>
      <c r="E1254" s="83" t="s">
        <v>289</v>
      </c>
      <c r="F1254" s="83" t="s">
        <v>290</v>
      </c>
      <c r="G1254" s="83" t="s">
        <v>257</v>
      </c>
    </row>
    <row r="1255" spans="1:7" s="25" customFormat="1" x14ac:dyDescent="0.25">
      <c r="A1255" s="83" t="s">
        <v>1668</v>
      </c>
      <c r="B1255" s="83" t="s">
        <v>1542</v>
      </c>
      <c r="C1255" s="83" t="s">
        <v>3349</v>
      </c>
      <c r="D1255" s="83" t="s">
        <v>1649</v>
      </c>
      <c r="E1255" s="83" t="s">
        <v>3698</v>
      </c>
      <c r="F1255" s="83" t="s">
        <v>3709</v>
      </c>
      <c r="G1255" s="83" t="s">
        <v>257</v>
      </c>
    </row>
    <row r="1256" spans="1:7" s="25" customFormat="1" x14ac:dyDescent="0.25">
      <c r="A1256" s="83" t="s">
        <v>1669</v>
      </c>
      <c r="B1256" s="83" t="s">
        <v>1538</v>
      </c>
      <c r="C1256" s="83" t="s">
        <v>3350</v>
      </c>
      <c r="D1256" s="83" t="s">
        <v>1649</v>
      </c>
      <c r="E1256" s="83" t="s">
        <v>3698</v>
      </c>
      <c r="F1256" s="83" t="s">
        <v>3709</v>
      </c>
      <c r="G1256" s="83" t="s">
        <v>257</v>
      </c>
    </row>
    <row r="1257" spans="1:7" s="25" customFormat="1" x14ac:dyDescent="0.25">
      <c r="A1257" s="83" t="s">
        <v>1670</v>
      </c>
      <c r="B1257" s="83" t="s">
        <v>1540</v>
      </c>
      <c r="C1257" s="83" t="s">
        <v>3351</v>
      </c>
      <c r="D1257" s="83" t="s">
        <v>1649</v>
      </c>
      <c r="E1257" s="83" t="s">
        <v>3698</v>
      </c>
      <c r="F1257" s="83" t="s">
        <v>3709</v>
      </c>
      <c r="G1257" s="83" t="s">
        <v>257</v>
      </c>
    </row>
    <row r="1258" spans="1:7" s="25" customFormat="1" x14ac:dyDescent="0.25">
      <c r="A1258" s="83" t="s">
        <v>1671</v>
      </c>
      <c r="B1258" s="83" t="s">
        <v>1536</v>
      </c>
      <c r="C1258" s="83" t="s">
        <v>3352</v>
      </c>
      <c r="D1258" s="83" t="s">
        <v>1649</v>
      </c>
      <c r="E1258" s="83" t="s">
        <v>3698</v>
      </c>
      <c r="F1258" s="83" t="s">
        <v>3709</v>
      </c>
      <c r="G1258" s="83" t="s">
        <v>257</v>
      </c>
    </row>
    <row r="1259" spans="1:7" s="25" customFormat="1" x14ac:dyDescent="0.25">
      <c r="A1259" s="83" t="s">
        <v>1672</v>
      </c>
      <c r="B1259" s="83" t="s">
        <v>1544</v>
      </c>
      <c r="C1259" s="83" t="s">
        <v>3353</v>
      </c>
      <c r="D1259" s="83" t="s">
        <v>1649</v>
      </c>
      <c r="E1259" s="83" t="s">
        <v>3698</v>
      </c>
      <c r="F1259" s="83" t="s">
        <v>3709</v>
      </c>
      <c r="G1259" s="83" t="s">
        <v>257</v>
      </c>
    </row>
    <row r="1260" spans="1:7" s="25" customFormat="1" x14ac:dyDescent="0.25">
      <c r="A1260" s="83" t="s">
        <v>1673</v>
      </c>
      <c r="B1260" s="83" t="s">
        <v>1536</v>
      </c>
      <c r="C1260" s="83" t="s">
        <v>3354</v>
      </c>
      <c r="D1260" s="83" t="s">
        <v>8</v>
      </c>
      <c r="E1260" s="83" t="s">
        <v>3698</v>
      </c>
      <c r="F1260" s="83" t="s">
        <v>3709</v>
      </c>
      <c r="G1260" s="83" t="s">
        <v>257</v>
      </c>
    </row>
    <row r="1261" spans="1:7" s="25" customFormat="1" x14ac:dyDescent="0.25">
      <c r="A1261" s="83" t="s">
        <v>1674</v>
      </c>
      <c r="B1261" s="83" t="s">
        <v>1538</v>
      </c>
      <c r="C1261" s="83" t="s">
        <v>3355</v>
      </c>
      <c r="D1261" s="83" t="s">
        <v>8</v>
      </c>
      <c r="E1261" s="83" t="s">
        <v>3698</v>
      </c>
      <c r="F1261" s="83" t="s">
        <v>3709</v>
      </c>
      <c r="G1261" s="83" t="s">
        <v>257</v>
      </c>
    </row>
    <row r="1262" spans="1:7" s="25" customFormat="1" x14ac:dyDescent="0.25">
      <c r="A1262" s="83" t="s">
        <v>1675</v>
      </c>
      <c r="B1262" s="83" t="s">
        <v>1540</v>
      </c>
      <c r="C1262" s="83" t="s">
        <v>3356</v>
      </c>
      <c r="D1262" s="83" t="s">
        <v>8</v>
      </c>
      <c r="E1262" s="83" t="s">
        <v>3698</v>
      </c>
      <c r="F1262" s="83" t="s">
        <v>3709</v>
      </c>
      <c r="G1262" s="83" t="s">
        <v>257</v>
      </c>
    </row>
    <row r="1263" spans="1:7" s="25" customFormat="1" x14ac:dyDescent="0.25">
      <c r="A1263" s="83" t="s">
        <v>1676</v>
      </c>
      <c r="B1263" s="83" t="s">
        <v>1542</v>
      </c>
      <c r="C1263" s="83" t="s">
        <v>3357</v>
      </c>
      <c r="D1263" s="83" t="s">
        <v>8</v>
      </c>
      <c r="E1263" s="83" t="s">
        <v>3698</v>
      </c>
      <c r="F1263" s="83" t="s">
        <v>3709</v>
      </c>
      <c r="G1263" s="83" t="s">
        <v>257</v>
      </c>
    </row>
    <row r="1264" spans="1:7" s="25" customFormat="1" x14ac:dyDescent="0.25">
      <c r="A1264" s="83" t="s">
        <v>1677</v>
      </c>
      <c r="B1264" s="83" t="s">
        <v>1544</v>
      </c>
      <c r="C1264" s="83" t="s">
        <v>3358</v>
      </c>
      <c r="D1264" s="83" t="s">
        <v>8</v>
      </c>
      <c r="E1264" s="83" t="s">
        <v>3698</v>
      </c>
      <c r="F1264" s="83" t="s">
        <v>3709</v>
      </c>
      <c r="G1264" s="83" t="s">
        <v>257</v>
      </c>
    </row>
    <row r="1265" spans="1:7" s="25" customFormat="1" x14ac:dyDescent="0.25">
      <c r="A1265" s="83" t="s">
        <v>1678</v>
      </c>
      <c r="B1265" s="83" t="s">
        <v>1546</v>
      </c>
      <c r="C1265" s="83" t="s">
        <v>3359</v>
      </c>
      <c r="D1265" s="83" t="s">
        <v>8</v>
      </c>
      <c r="E1265" s="83" t="s">
        <v>289</v>
      </c>
      <c r="F1265" s="83" t="s">
        <v>290</v>
      </c>
      <c r="G1265" s="83" t="s">
        <v>257</v>
      </c>
    </row>
    <row r="1266" spans="1:7" s="25" customFormat="1" x14ac:dyDescent="0.25">
      <c r="A1266" s="83" t="s">
        <v>1679</v>
      </c>
      <c r="B1266" s="83" t="s">
        <v>1548</v>
      </c>
      <c r="C1266" s="83" t="s">
        <v>3360</v>
      </c>
      <c r="D1266" s="83" t="s">
        <v>8</v>
      </c>
      <c r="E1266" s="83" t="s">
        <v>289</v>
      </c>
      <c r="F1266" s="83" t="s">
        <v>290</v>
      </c>
      <c r="G1266" s="83" t="s">
        <v>257</v>
      </c>
    </row>
    <row r="1267" spans="1:7" s="25" customFormat="1" x14ac:dyDescent="0.25">
      <c r="A1267" s="83" t="s">
        <v>1680</v>
      </c>
      <c r="B1267" s="83" t="s">
        <v>1550</v>
      </c>
      <c r="C1267" s="83" t="s">
        <v>3361</v>
      </c>
      <c r="D1267" s="83" t="s">
        <v>8</v>
      </c>
      <c r="E1267" s="83" t="s">
        <v>289</v>
      </c>
      <c r="F1267" s="83" t="s">
        <v>290</v>
      </c>
      <c r="G1267" s="83" t="s">
        <v>257</v>
      </c>
    </row>
    <row r="1268" spans="1:7" s="25" customFormat="1" x14ac:dyDescent="0.25">
      <c r="A1268" s="83" t="s">
        <v>1681</v>
      </c>
      <c r="B1268" s="83" t="s">
        <v>1552</v>
      </c>
      <c r="C1268" s="83" t="s">
        <v>3362</v>
      </c>
      <c r="D1268" s="83" t="s">
        <v>8</v>
      </c>
      <c r="E1268" s="83" t="s">
        <v>289</v>
      </c>
      <c r="F1268" s="83" t="s">
        <v>290</v>
      </c>
      <c r="G1268" s="83" t="s">
        <v>257</v>
      </c>
    </row>
    <row r="1269" spans="1:7" s="25" customFormat="1" x14ac:dyDescent="0.25">
      <c r="A1269" s="83" t="s">
        <v>1682</v>
      </c>
      <c r="B1269" s="83" t="s">
        <v>1554</v>
      </c>
      <c r="C1269" s="83" t="s">
        <v>3363</v>
      </c>
      <c r="D1269" s="83" t="s">
        <v>8</v>
      </c>
      <c r="E1269" s="83" t="s">
        <v>289</v>
      </c>
      <c r="F1269" s="83" t="s">
        <v>290</v>
      </c>
      <c r="G1269" s="83" t="s">
        <v>257</v>
      </c>
    </row>
    <row r="1270" spans="1:7" s="25" customFormat="1" x14ac:dyDescent="0.25">
      <c r="A1270" s="83" t="s">
        <v>1683</v>
      </c>
      <c r="B1270" s="83" t="s">
        <v>1556</v>
      </c>
      <c r="C1270" s="83" t="s">
        <v>3364</v>
      </c>
      <c r="D1270" s="83" t="s">
        <v>8</v>
      </c>
      <c r="E1270" s="83" t="s">
        <v>289</v>
      </c>
      <c r="F1270" s="83" t="s">
        <v>290</v>
      </c>
      <c r="G1270" s="83" t="s">
        <v>257</v>
      </c>
    </row>
    <row r="1271" spans="1:7" s="25" customFormat="1" x14ac:dyDescent="0.25">
      <c r="A1271" s="83" t="s">
        <v>1684</v>
      </c>
      <c r="B1271" s="83" t="s">
        <v>1558</v>
      </c>
      <c r="C1271" s="83" t="s">
        <v>3365</v>
      </c>
      <c r="D1271" s="83" t="s">
        <v>8</v>
      </c>
      <c r="E1271" s="83" t="s">
        <v>289</v>
      </c>
      <c r="F1271" s="83" t="s">
        <v>290</v>
      </c>
      <c r="G1271" s="83" t="s">
        <v>257</v>
      </c>
    </row>
    <row r="1272" spans="1:7" s="118" customFormat="1" x14ac:dyDescent="0.25">
      <c r="A1272" s="117" t="s">
        <v>1689</v>
      </c>
      <c r="B1272" s="117" t="s">
        <v>1564</v>
      </c>
      <c r="C1272" s="117" t="s">
        <v>3370</v>
      </c>
      <c r="D1272" s="117" t="s">
        <v>17</v>
      </c>
      <c r="E1272" s="117" t="s">
        <v>289</v>
      </c>
      <c r="F1272" s="117" t="s">
        <v>290</v>
      </c>
      <c r="G1272" s="117" t="s">
        <v>257</v>
      </c>
    </row>
    <row r="1273" spans="1:7" s="118" customFormat="1" x14ac:dyDescent="0.25">
      <c r="A1273" s="117" t="s">
        <v>1690</v>
      </c>
      <c r="B1273" s="117" t="s">
        <v>1536</v>
      </c>
      <c r="C1273" s="117" t="s">
        <v>3375</v>
      </c>
      <c r="D1273" s="117" t="s">
        <v>7</v>
      </c>
      <c r="E1273" s="117" t="s">
        <v>3698</v>
      </c>
      <c r="F1273" s="117" t="s">
        <v>3709</v>
      </c>
      <c r="G1273" s="117" t="s">
        <v>257</v>
      </c>
    </row>
    <row r="1274" spans="1:7" s="118" customFormat="1" x14ac:dyDescent="0.25">
      <c r="A1274" s="117" t="s">
        <v>1691</v>
      </c>
      <c r="B1274" s="117" t="s">
        <v>1538</v>
      </c>
      <c r="C1274" s="117" t="s">
        <v>3376</v>
      </c>
      <c r="D1274" s="117" t="s">
        <v>7</v>
      </c>
      <c r="E1274" s="117" t="s">
        <v>3698</v>
      </c>
      <c r="F1274" s="117" t="s">
        <v>3709</v>
      </c>
      <c r="G1274" s="117" t="s">
        <v>257</v>
      </c>
    </row>
    <row r="1275" spans="1:7" s="25" customFormat="1" x14ac:dyDescent="0.25">
      <c r="A1275" s="83" t="s">
        <v>1692</v>
      </c>
      <c r="B1275" s="83" t="s">
        <v>1540</v>
      </c>
      <c r="C1275" s="83" t="s">
        <v>3377</v>
      </c>
      <c r="D1275" s="83" t="s">
        <v>7</v>
      </c>
      <c r="E1275" s="83" t="s">
        <v>3698</v>
      </c>
      <c r="F1275" s="83" t="s">
        <v>3709</v>
      </c>
      <c r="G1275" s="83" t="s">
        <v>257</v>
      </c>
    </row>
    <row r="1276" spans="1:7" s="25" customFormat="1" x14ac:dyDescent="0.25">
      <c r="A1276" s="83" t="s">
        <v>1693</v>
      </c>
      <c r="B1276" s="83" t="s">
        <v>1542</v>
      </c>
      <c r="C1276" s="83" t="s">
        <v>3378</v>
      </c>
      <c r="D1276" s="83" t="s">
        <v>7</v>
      </c>
      <c r="E1276" s="83" t="s">
        <v>3698</v>
      </c>
      <c r="F1276" s="83" t="s">
        <v>3709</v>
      </c>
      <c r="G1276" s="83" t="s">
        <v>257</v>
      </c>
    </row>
    <row r="1277" spans="1:7" s="25" customFormat="1" x14ac:dyDescent="0.25">
      <c r="A1277" s="83" t="s">
        <v>1694</v>
      </c>
      <c r="B1277" s="83" t="s">
        <v>1544</v>
      </c>
      <c r="C1277" s="83" t="s">
        <v>3379</v>
      </c>
      <c r="D1277" s="83" t="s">
        <v>7</v>
      </c>
      <c r="E1277" s="83" t="s">
        <v>3698</v>
      </c>
      <c r="F1277" s="83" t="s">
        <v>3709</v>
      </c>
      <c r="G1277" s="83" t="s">
        <v>257</v>
      </c>
    </row>
    <row r="1278" spans="1:7" s="25" customFormat="1" x14ac:dyDescent="0.25">
      <c r="A1278" s="83" t="s">
        <v>1695</v>
      </c>
      <c r="B1278" s="83" t="s">
        <v>1546</v>
      </c>
      <c r="C1278" s="83" t="s">
        <v>3380</v>
      </c>
      <c r="D1278" s="83" t="s">
        <v>7</v>
      </c>
      <c r="E1278" s="83" t="s">
        <v>289</v>
      </c>
      <c r="F1278" s="83" t="s">
        <v>290</v>
      </c>
      <c r="G1278" s="83" t="s">
        <v>257</v>
      </c>
    </row>
    <row r="1279" spans="1:7" s="25" customFormat="1" x14ac:dyDescent="0.25">
      <c r="A1279" s="83" t="s">
        <v>1696</v>
      </c>
      <c r="B1279" s="83" t="s">
        <v>1548</v>
      </c>
      <c r="C1279" s="83" t="s">
        <v>3381</v>
      </c>
      <c r="D1279" s="83" t="s">
        <v>7</v>
      </c>
      <c r="E1279" s="83" t="s">
        <v>289</v>
      </c>
      <c r="F1279" s="83" t="s">
        <v>290</v>
      </c>
      <c r="G1279" s="83" t="s">
        <v>257</v>
      </c>
    </row>
    <row r="1280" spans="1:7" s="25" customFormat="1" x14ac:dyDescent="0.25">
      <c r="A1280" s="83" t="s">
        <v>1697</v>
      </c>
      <c r="B1280" s="83" t="s">
        <v>1550</v>
      </c>
      <c r="C1280" s="83" t="s">
        <v>3382</v>
      </c>
      <c r="D1280" s="83" t="s">
        <v>7</v>
      </c>
      <c r="E1280" s="83" t="s">
        <v>289</v>
      </c>
      <c r="F1280" s="83" t="s">
        <v>290</v>
      </c>
      <c r="G1280" s="83" t="s">
        <v>257</v>
      </c>
    </row>
    <row r="1281" spans="1:7" s="25" customFormat="1" x14ac:dyDescent="0.25">
      <c r="A1281" s="83" t="s">
        <v>1698</v>
      </c>
      <c r="B1281" s="83" t="s">
        <v>1552</v>
      </c>
      <c r="C1281" s="83" t="s">
        <v>3383</v>
      </c>
      <c r="D1281" s="83" t="s">
        <v>7</v>
      </c>
      <c r="E1281" s="83" t="s">
        <v>289</v>
      </c>
      <c r="F1281" s="83" t="s">
        <v>290</v>
      </c>
      <c r="G1281" s="83" t="s">
        <v>257</v>
      </c>
    </row>
    <row r="1282" spans="1:7" s="25" customFormat="1" x14ac:dyDescent="0.25">
      <c r="A1282" s="83" t="s">
        <v>1699</v>
      </c>
      <c r="B1282" s="83" t="s">
        <v>1554</v>
      </c>
      <c r="C1282" s="83" t="s">
        <v>3384</v>
      </c>
      <c r="D1282" s="83" t="s">
        <v>7</v>
      </c>
      <c r="E1282" s="83" t="s">
        <v>289</v>
      </c>
      <c r="F1282" s="83" t="s">
        <v>290</v>
      </c>
      <c r="G1282" s="83" t="s">
        <v>257</v>
      </c>
    </row>
    <row r="1283" spans="1:7" s="25" customFormat="1" x14ac:dyDescent="0.25">
      <c r="A1283" s="83" t="s">
        <v>1700</v>
      </c>
      <c r="B1283" s="83" t="s">
        <v>1556</v>
      </c>
      <c r="C1283" s="83" t="s">
        <v>3385</v>
      </c>
      <c r="D1283" s="83" t="s">
        <v>7</v>
      </c>
      <c r="E1283" s="83" t="s">
        <v>289</v>
      </c>
      <c r="F1283" s="83" t="s">
        <v>290</v>
      </c>
      <c r="G1283" s="83" t="s">
        <v>257</v>
      </c>
    </row>
    <row r="1284" spans="1:7" s="25" customFormat="1" x14ac:dyDescent="0.25">
      <c r="A1284" s="83" t="s">
        <v>1701</v>
      </c>
      <c r="B1284" s="83" t="s">
        <v>1558</v>
      </c>
      <c r="C1284" s="83" t="s">
        <v>3386</v>
      </c>
      <c r="D1284" s="83" t="s">
        <v>7</v>
      </c>
      <c r="E1284" s="83" t="s">
        <v>289</v>
      </c>
      <c r="F1284" s="83" t="s">
        <v>290</v>
      </c>
      <c r="G1284" s="83" t="s">
        <v>257</v>
      </c>
    </row>
    <row r="1285" spans="1:7" s="25" customFormat="1" x14ac:dyDescent="0.25">
      <c r="A1285" s="83" t="s">
        <v>1702</v>
      </c>
      <c r="B1285" s="83" t="s">
        <v>1536</v>
      </c>
      <c r="C1285" s="83" t="s">
        <v>3387</v>
      </c>
      <c r="D1285" s="83" t="s">
        <v>356</v>
      </c>
      <c r="E1285" s="83" t="s">
        <v>3698</v>
      </c>
      <c r="F1285" s="83" t="s">
        <v>3709</v>
      </c>
      <c r="G1285" s="83" t="s">
        <v>257</v>
      </c>
    </row>
    <row r="1286" spans="1:7" s="25" customFormat="1" x14ac:dyDescent="0.25">
      <c r="A1286" s="83" t="s">
        <v>1703</v>
      </c>
      <c r="B1286" s="83" t="s">
        <v>1538</v>
      </c>
      <c r="C1286" s="83" t="s">
        <v>3388</v>
      </c>
      <c r="D1286" s="83" t="s">
        <v>356</v>
      </c>
      <c r="E1286" s="83" t="s">
        <v>3698</v>
      </c>
      <c r="F1286" s="83" t="s">
        <v>3709</v>
      </c>
      <c r="G1286" s="83" t="s">
        <v>257</v>
      </c>
    </row>
    <row r="1287" spans="1:7" s="25" customFormat="1" x14ac:dyDescent="0.25">
      <c r="A1287" s="83" t="s">
        <v>1704</v>
      </c>
      <c r="B1287" s="83" t="s">
        <v>1540</v>
      </c>
      <c r="C1287" s="83" t="s">
        <v>3389</v>
      </c>
      <c r="D1287" s="83" t="s">
        <v>356</v>
      </c>
      <c r="E1287" s="83" t="s">
        <v>3698</v>
      </c>
      <c r="F1287" s="83" t="s">
        <v>3709</v>
      </c>
      <c r="G1287" s="83" t="s">
        <v>257</v>
      </c>
    </row>
    <row r="1288" spans="1:7" s="25" customFormat="1" x14ac:dyDescent="0.25">
      <c r="A1288" s="83" t="s">
        <v>1705</v>
      </c>
      <c r="B1288" s="83" t="s">
        <v>1542</v>
      </c>
      <c r="C1288" s="83" t="s">
        <v>3390</v>
      </c>
      <c r="D1288" s="83" t="s">
        <v>356</v>
      </c>
      <c r="E1288" s="83" t="s">
        <v>3698</v>
      </c>
      <c r="F1288" s="83" t="s">
        <v>3709</v>
      </c>
      <c r="G1288" s="83" t="s">
        <v>257</v>
      </c>
    </row>
    <row r="1289" spans="1:7" s="25" customFormat="1" x14ac:dyDescent="0.25">
      <c r="A1289" s="83" t="s">
        <v>1706</v>
      </c>
      <c r="B1289" s="83" t="s">
        <v>1544</v>
      </c>
      <c r="C1289" s="83" t="s">
        <v>3391</v>
      </c>
      <c r="D1289" s="83" t="s">
        <v>356</v>
      </c>
      <c r="E1289" s="83" t="s">
        <v>3698</v>
      </c>
      <c r="F1289" s="83" t="s">
        <v>3709</v>
      </c>
      <c r="G1289" s="83" t="s">
        <v>257</v>
      </c>
    </row>
    <row r="1290" spans="1:7" s="25" customFormat="1" x14ac:dyDescent="0.25">
      <c r="A1290" s="83" t="s">
        <v>1707</v>
      </c>
      <c r="B1290" s="83" t="s">
        <v>1546</v>
      </c>
      <c r="C1290" s="83" t="s">
        <v>3392</v>
      </c>
      <c r="D1290" s="83" t="s">
        <v>356</v>
      </c>
      <c r="E1290" s="83" t="s">
        <v>289</v>
      </c>
      <c r="F1290" s="83" t="s">
        <v>290</v>
      </c>
      <c r="G1290" s="83" t="s">
        <v>257</v>
      </c>
    </row>
    <row r="1291" spans="1:7" s="25" customFormat="1" x14ac:dyDescent="0.25">
      <c r="A1291" s="83" t="s">
        <v>1708</v>
      </c>
      <c r="B1291" s="83" t="s">
        <v>1548</v>
      </c>
      <c r="C1291" s="83" t="s">
        <v>3393</v>
      </c>
      <c r="D1291" s="83" t="s">
        <v>356</v>
      </c>
      <c r="E1291" s="83" t="s">
        <v>289</v>
      </c>
      <c r="F1291" s="83" t="s">
        <v>290</v>
      </c>
      <c r="G1291" s="83" t="s">
        <v>257</v>
      </c>
    </row>
    <row r="1292" spans="1:7" s="25" customFormat="1" x14ac:dyDescent="0.25">
      <c r="A1292" s="83" t="s">
        <v>1709</v>
      </c>
      <c r="B1292" s="83" t="s">
        <v>1550</v>
      </c>
      <c r="C1292" s="83" t="s">
        <v>3394</v>
      </c>
      <c r="D1292" s="83" t="s">
        <v>356</v>
      </c>
      <c r="E1292" s="83" t="s">
        <v>289</v>
      </c>
      <c r="F1292" s="83" t="s">
        <v>290</v>
      </c>
      <c r="G1292" s="83" t="s">
        <v>257</v>
      </c>
    </row>
    <row r="1293" spans="1:7" s="25" customFormat="1" x14ac:dyDescent="0.25">
      <c r="A1293" s="83" t="s">
        <v>1710</v>
      </c>
      <c r="B1293" s="83" t="s">
        <v>1536</v>
      </c>
      <c r="C1293" s="83" t="s">
        <v>3395</v>
      </c>
      <c r="D1293" s="83" t="s">
        <v>358</v>
      </c>
      <c r="E1293" s="83" t="s">
        <v>3698</v>
      </c>
      <c r="F1293" s="83" t="s">
        <v>3709</v>
      </c>
      <c r="G1293" s="83" t="s">
        <v>257</v>
      </c>
    </row>
    <row r="1294" spans="1:7" s="25" customFormat="1" x14ac:dyDescent="0.25">
      <c r="A1294" s="83" t="s">
        <v>1711</v>
      </c>
      <c r="B1294" s="83" t="s">
        <v>1538</v>
      </c>
      <c r="C1294" s="83" t="s">
        <v>3396</v>
      </c>
      <c r="D1294" s="83" t="s">
        <v>358</v>
      </c>
      <c r="E1294" s="83" t="s">
        <v>3698</v>
      </c>
      <c r="F1294" s="83" t="s">
        <v>3709</v>
      </c>
      <c r="G1294" s="83" t="s">
        <v>257</v>
      </c>
    </row>
    <row r="1295" spans="1:7" s="25" customFormat="1" x14ac:dyDescent="0.25">
      <c r="A1295" s="83" t="s">
        <v>1712</v>
      </c>
      <c r="B1295" s="83" t="s">
        <v>1540</v>
      </c>
      <c r="C1295" s="83" t="s">
        <v>3397</v>
      </c>
      <c r="D1295" s="83" t="s">
        <v>358</v>
      </c>
      <c r="E1295" s="83" t="s">
        <v>3698</v>
      </c>
      <c r="F1295" s="83" t="s">
        <v>3709</v>
      </c>
      <c r="G1295" s="83" t="s">
        <v>257</v>
      </c>
    </row>
    <row r="1296" spans="1:7" s="25" customFormat="1" x14ac:dyDescent="0.25">
      <c r="A1296" s="83" t="s">
        <v>1713</v>
      </c>
      <c r="B1296" s="83" t="s">
        <v>1542</v>
      </c>
      <c r="C1296" s="83" t="s">
        <v>3398</v>
      </c>
      <c r="D1296" s="83" t="s">
        <v>358</v>
      </c>
      <c r="E1296" s="83" t="s">
        <v>3698</v>
      </c>
      <c r="F1296" s="83" t="s">
        <v>3709</v>
      </c>
      <c r="G1296" s="83" t="s">
        <v>257</v>
      </c>
    </row>
    <row r="1297" spans="1:7" s="25" customFormat="1" x14ac:dyDescent="0.25">
      <c r="A1297" s="83" t="s">
        <v>1714</v>
      </c>
      <c r="B1297" s="83" t="s">
        <v>1544</v>
      </c>
      <c r="C1297" s="83" t="s">
        <v>3399</v>
      </c>
      <c r="D1297" s="83" t="s">
        <v>358</v>
      </c>
      <c r="E1297" s="83" t="s">
        <v>3698</v>
      </c>
      <c r="F1297" s="83" t="s">
        <v>3709</v>
      </c>
      <c r="G1297" s="83" t="s">
        <v>257</v>
      </c>
    </row>
    <row r="1298" spans="1:7" s="25" customFormat="1" x14ac:dyDescent="0.25">
      <c r="A1298" s="83" t="s">
        <v>1715</v>
      </c>
      <c r="B1298" s="83" t="s">
        <v>1546</v>
      </c>
      <c r="C1298" s="83" t="s">
        <v>3400</v>
      </c>
      <c r="D1298" s="83" t="s">
        <v>358</v>
      </c>
      <c r="E1298" s="83" t="s">
        <v>289</v>
      </c>
      <c r="F1298" s="83" t="s">
        <v>290</v>
      </c>
      <c r="G1298" s="83" t="s">
        <v>257</v>
      </c>
    </row>
    <row r="1299" spans="1:7" s="25" customFormat="1" x14ac:dyDescent="0.25">
      <c r="A1299" s="83" t="s">
        <v>1716</v>
      </c>
      <c r="B1299" s="83" t="s">
        <v>1548</v>
      </c>
      <c r="C1299" s="83" t="s">
        <v>3401</v>
      </c>
      <c r="D1299" s="83" t="s">
        <v>358</v>
      </c>
      <c r="E1299" s="83" t="s">
        <v>289</v>
      </c>
      <c r="F1299" s="83" t="s">
        <v>290</v>
      </c>
      <c r="G1299" s="83" t="s">
        <v>257</v>
      </c>
    </row>
    <row r="1300" spans="1:7" s="25" customFormat="1" x14ac:dyDescent="0.25">
      <c r="A1300" s="83" t="s">
        <v>1717</v>
      </c>
      <c r="B1300" s="83" t="s">
        <v>1550</v>
      </c>
      <c r="C1300" s="83" t="s">
        <v>3402</v>
      </c>
      <c r="D1300" s="83" t="s">
        <v>358</v>
      </c>
      <c r="E1300" s="83" t="s">
        <v>289</v>
      </c>
      <c r="F1300" s="83" t="s">
        <v>290</v>
      </c>
      <c r="G1300" s="83" t="s">
        <v>257</v>
      </c>
    </row>
    <row r="1301" spans="1:7" s="25" customFormat="1" x14ac:dyDescent="0.25">
      <c r="A1301" s="83" t="s">
        <v>1718</v>
      </c>
      <c r="B1301" s="83" t="s">
        <v>1552</v>
      </c>
      <c r="C1301" s="83" t="s">
        <v>3403</v>
      </c>
      <c r="D1301" s="83" t="s">
        <v>358</v>
      </c>
      <c r="E1301" s="83" t="s">
        <v>289</v>
      </c>
      <c r="F1301" s="83" t="s">
        <v>290</v>
      </c>
      <c r="G1301" s="83" t="s">
        <v>257</v>
      </c>
    </row>
    <row r="1302" spans="1:7" s="25" customFormat="1" x14ac:dyDescent="0.25">
      <c r="A1302" s="83" t="s">
        <v>1719</v>
      </c>
      <c r="B1302" s="83" t="s">
        <v>1556</v>
      </c>
      <c r="C1302" s="83" t="s">
        <v>3404</v>
      </c>
      <c r="D1302" s="83" t="s">
        <v>358</v>
      </c>
      <c r="E1302" s="83" t="s">
        <v>289</v>
      </c>
      <c r="F1302" s="83" t="s">
        <v>290</v>
      </c>
      <c r="G1302" s="83" t="s">
        <v>257</v>
      </c>
    </row>
    <row r="1303" spans="1:7" s="25" customFormat="1" x14ac:dyDescent="0.25">
      <c r="A1303" s="83" t="s">
        <v>1720</v>
      </c>
      <c r="B1303" s="83" t="s">
        <v>1558</v>
      </c>
      <c r="C1303" s="83" t="s">
        <v>3405</v>
      </c>
      <c r="D1303" s="83" t="s">
        <v>358</v>
      </c>
      <c r="E1303" s="83" t="s">
        <v>289</v>
      </c>
      <c r="F1303" s="83" t="s">
        <v>290</v>
      </c>
      <c r="G1303" s="83" t="s">
        <v>257</v>
      </c>
    </row>
    <row r="1304" spans="1:7" s="25" customFormat="1" x14ac:dyDescent="0.25">
      <c r="A1304" s="83" t="s">
        <v>1721</v>
      </c>
      <c r="B1304" s="83" t="s">
        <v>1536</v>
      </c>
      <c r="C1304" s="83" t="s">
        <v>3406</v>
      </c>
      <c r="D1304" s="83" t="s">
        <v>355</v>
      </c>
      <c r="E1304" s="83" t="s">
        <v>3698</v>
      </c>
      <c r="F1304" s="83" t="s">
        <v>3709</v>
      </c>
      <c r="G1304" s="83" t="s">
        <v>257</v>
      </c>
    </row>
    <row r="1305" spans="1:7" s="25" customFormat="1" x14ac:dyDescent="0.25">
      <c r="A1305" s="83" t="s">
        <v>1722</v>
      </c>
      <c r="B1305" s="83" t="s">
        <v>1538</v>
      </c>
      <c r="C1305" s="83" t="s">
        <v>3407</v>
      </c>
      <c r="D1305" s="83" t="s">
        <v>355</v>
      </c>
      <c r="E1305" s="83" t="s">
        <v>3698</v>
      </c>
      <c r="F1305" s="83" t="s">
        <v>3709</v>
      </c>
      <c r="G1305" s="83" t="s">
        <v>257</v>
      </c>
    </row>
    <row r="1306" spans="1:7" s="25" customFormat="1" x14ac:dyDescent="0.25">
      <c r="A1306" s="83" t="s">
        <v>1723</v>
      </c>
      <c r="B1306" s="83" t="s">
        <v>1540</v>
      </c>
      <c r="C1306" s="83" t="s">
        <v>3408</v>
      </c>
      <c r="D1306" s="83" t="s">
        <v>355</v>
      </c>
      <c r="E1306" s="83" t="s">
        <v>3698</v>
      </c>
      <c r="F1306" s="83" t="s">
        <v>3709</v>
      </c>
      <c r="G1306" s="83" t="s">
        <v>257</v>
      </c>
    </row>
    <row r="1307" spans="1:7" s="25" customFormat="1" x14ac:dyDescent="0.25">
      <c r="A1307" s="83" t="s">
        <v>1724</v>
      </c>
      <c r="B1307" s="83" t="s">
        <v>1546</v>
      </c>
      <c r="C1307" s="83" t="s">
        <v>3409</v>
      </c>
      <c r="D1307" s="83" t="s">
        <v>355</v>
      </c>
      <c r="E1307" s="83" t="s">
        <v>289</v>
      </c>
      <c r="F1307" s="83" t="s">
        <v>290</v>
      </c>
      <c r="G1307" s="83" t="s">
        <v>257</v>
      </c>
    </row>
    <row r="1308" spans="1:7" s="25" customFormat="1" x14ac:dyDescent="0.25">
      <c r="A1308" s="83" t="s">
        <v>1725</v>
      </c>
      <c r="B1308" s="83" t="s">
        <v>1548</v>
      </c>
      <c r="C1308" s="83" t="s">
        <v>3410</v>
      </c>
      <c r="D1308" s="83" t="s">
        <v>355</v>
      </c>
      <c r="E1308" s="83" t="s">
        <v>289</v>
      </c>
      <c r="F1308" s="83" t="s">
        <v>290</v>
      </c>
      <c r="G1308" s="83" t="s">
        <v>257</v>
      </c>
    </row>
    <row r="1309" spans="1:7" s="25" customFormat="1" x14ac:dyDescent="0.25">
      <c r="A1309" s="83" t="s">
        <v>1726</v>
      </c>
      <c r="B1309" s="83" t="s">
        <v>1550</v>
      </c>
      <c r="C1309" s="83" t="s">
        <v>3411</v>
      </c>
      <c r="D1309" s="83" t="s">
        <v>355</v>
      </c>
      <c r="E1309" s="83" t="s">
        <v>289</v>
      </c>
      <c r="F1309" s="83" t="s">
        <v>290</v>
      </c>
      <c r="G1309" s="83" t="s">
        <v>257</v>
      </c>
    </row>
    <row r="1310" spans="1:7" s="25" customFormat="1" x14ac:dyDescent="0.25">
      <c r="A1310" s="83" t="s">
        <v>1727</v>
      </c>
      <c r="B1310" s="83" t="s">
        <v>1552</v>
      </c>
      <c r="C1310" s="83" t="s">
        <v>3412</v>
      </c>
      <c r="D1310" s="83" t="s">
        <v>355</v>
      </c>
      <c r="E1310" s="83" t="s">
        <v>289</v>
      </c>
      <c r="F1310" s="83" t="s">
        <v>290</v>
      </c>
      <c r="G1310" s="83" t="s">
        <v>257</v>
      </c>
    </row>
    <row r="1311" spans="1:7" s="25" customFormat="1" x14ac:dyDescent="0.25">
      <c r="A1311" s="83" t="s">
        <v>1728</v>
      </c>
      <c r="B1311" s="83" t="s">
        <v>1556</v>
      </c>
      <c r="C1311" s="83" t="s">
        <v>3413</v>
      </c>
      <c r="D1311" s="83" t="s">
        <v>355</v>
      </c>
      <c r="E1311" s="83" t="s">
        <v>289</v>
      </c>
      <c r="F1311" s="83" t="s">
        <v>290</v>
      </c>
      <c r="G1311" s="83" t="s">
        <v>257</v>
      </c>
    </row>
    <row r="1312" spans="1:7" s="25" customFormat="1" x14ac:dyDescent="0.25">
      <c r="A1312" s="83" t="s">
        <v>1733</v>
      </c>
      <c r="B1312" s="83" t="s">
        <v>1609</v>
      </c>
      <c r="C1312" s="83" t="s">
        <v>3418</v>
      </c>
      <c r="D1312" s="83" t="s">
        <v>361</v>
      </c>
      <c r="E1312" s="83" t="s">
        <v>289</v>
      </c>
      <c r="F1312" s="83" t="s">
        <v>290</v>
      </c>
      <c r="G1312" s="83" t="s">
        <v>257</v>
      </c>
    </row>
    <row r="1313" spans="1:7" s="25" customFormat="1" x14ac:dyDescent="0.25">
      <c r="A1313" s="83" t="s">
        <v>1734</v>
      </c>
      <c r="B1313" s="83" t="s">
        <v>1611</v>
      </c>
      <c r="C1313" s="83" t="s">
        <v>3419</v>
      </c>
      <c r="D1313" s="83" t="s">
        <v>361</v>
      </c>
      <c r="E1313" s="83" t="s">
        <v>289</v>
      </c>
      <c r="F1313" s="83" t="s">
        <v>290</v>
      </c>
      <c r="G1313" s="83" t="s">
        <v>257</v>
      </c>
    </row>
    <row r="1314" spans="1:7" s="25" customFormat="1" x14ac:dyDescent="0.25">
      <c r="A1314" s="83" t="s">
        <v>1735</v>
      </c>
      <c r="B1314" s="83" t="s">
        <v>1564</v>
      </c>
      <c r="C1314" s="83" t="s">
        <v>3420</v>
      </c>
      <c r="D1314" s="83" t="s">
        <v>361</v>
      </c>
      <c r="E1314" s="83" t="s">
        <v>289</v>
      </c>
      <c r="F1314" s="83" t="s">
        <v>290</v>
      </c>
      <c r="G1314" s="83" t="s">
        <v>257</v>
      </c>
    </row>
    <row r="1315" spans="1:7" s="25" customFormat="1" x14ac:dyDescent="0.25">
      <c r="A1315" s="83" t="s">
        <v>1741</v>
      </c>
      <c r="B1315" s="83" t="s">
        <v>1546</v>
      </c>
      <c r="C1315" s="83" t="s">
        <v>3426</v>
      </c>
      <c r="D1315" s="83" t="s">
        <v>353</v>
      </c>
      <c r="E1315" s="83" t="s">
        <v>289</v>
      </c>
      <c r="F1315" s="83" t="s">
        <v>290</v>
      </c>
      <c r="G1315" s="83" t="s">
        <v>257</v>
      </c>
    </row>
    <row r="1316" spans="1:7" s="25" customFormat="1" x14ac:dyDescent="0.25">
      <c r="A1316" s="83" t="s">
        <v>1742</v>
      </c>
      <c r="B1316" s="83" t="s">
        <v>1548</v>
      </c>
      <c r="C1316" s="83" t="s">
        <v>3427</v>
      </c>
      <c r="D1316" s="83" t="s">
        <v>353</v>
      </c>
      <c r="E1316" s="83" t="s">
        <v>289</v>
      </c>
      <c r="F1316" s="83" t="s">
        <v>290</v>
      </c>
      <c r="G1316" s="83" t="s">
        <v>257</v>
      </c>
    </row>
    <row r="1317" spans="1:7" s="25" customFormat="1" x14ac:dyDescent="0.25">
      <c r="A1317" s="83" t="s">
        <v>1743</v>
      </c>
      <c r="B1317" s="83" t="s">
        <v>1550</v>
      </c>
      <c r="C1317" s="83" t="s">
        <v>3428</v>
      </c>
      <c r="D1317" s="83" t="s">
        <v>353</v>
      </c>
      <c r="E1317" s="83" t="s">
        <v>289</v>
      </c>
      <c r="F1317" s="83" t="s">
        <v>290</v>
      </c>
      <c r="G1317" s="83" t="s">
        <v>257</v>
      </c>
    </row>
    <row r="1318" spans="1:7" s="25" customFormat="1" x14ac:dyDescent="0.25">
      <c r="A1318" s="83" t="s">
        <v>1744</v>
      </c>
      <c r="B1318" s="83" t="s">
        <v>1609</v>
      </c>
      <c r="C1318" s="83" t="s">
        <v>3429</v>
      </c>
      <c r="D1318" s="83" t="s">
        <v>353</v>
      </c>
      <c r="E1318" s="83" t="s">
        <v>289</v>
      </c>
      <c r="F1318" s="83" t="s">
        <v>290</v>
      </c>
      <c r="G1318" s="83" t="s">
        <v>257</v>
      </c>
    </row>
    <row r="1319" spans="1:7" s="25" customFormat="1" x14ac:dyDescent="0.25">
      <c r="A1319" s="83" t="s">
        <v>1745</v>
      </c>
      <c r="B1319" s="83" t="s">
        <v>1611</v>
      </c>
      <c r="C1319" s="83" t="s">
        <v>3430</v>
      </c>
      <c r="D1319" s="83" t="s">
        <v>353</v>
      </c>
      <c r="E1319" s="83" t="s">
        <v>289</v>
      </c>
      <c r="F1319" s="83" t="s">
        <v>290</v>
      </c>
      <c r="G1319" s="83" t="s">
        <v>257</v>
      </c>
    </row>
    <row r="1320" spans="1:7" s="25" customFormat="1" x14ac:dyDescent="0.25">
      <c r="A1320" s="83" t="s">
        <v>1746</v>
      </c>
      <c r="B1320" s="83" t="s">
        <v>1564</v>
      </c>
      <c r="C1320" s="83" t="s">
        <v>3431</v>
      </c>
      <c r="D1320" s="83" t="s">
        <v>353</v>
      </c>
      <c r="E1320" s="83" t="s">
        <v>289</v>
      </c>
      <c r="F1320" s="83" t="s">
        <v>290</v>
      </c>
      <c r="G1320" s="83" t="s">
        <v>257</v>
      </c>
    </row>
    <row r="1321" spans="1:7" s="25" customFormat="1" x14ac:dyDescent="0.25">
      <c r="A1321" s="83" t="s">
        <v>1747</v>
      </c>
      <c r="B1321" s="83" t="s">
        <v>1609</v>
      </c>
      <c r="C1321" s="83" t="s">
        <v>3432</v>
      </c>
      <c r="D1321" s="83" t="s">
        <v>9</v>
      </c>
      <c r="E1321" s="83" t="s">
        <v>289</v>
      </c>
      <c r="F1321" s="83" t="s">
        <v>290</v>
      </c>
      <c r="G1321" s="83" t="s">
        <v>257</v>
      </c>
    </row>
    <row r="1322" spans="1:7" s="25" customFormat="1" x14ac:dyDescent="0.25">
      <c r="A1322" s="83" t="s">
        <v>1748</v>
      </c>
      <c r="B1322" s="83" t="s">
        <v>1611</v>
      </c>
      <c r="C1322" s="83" t="s">
        <v>3433</v>
      </c>
      <c r="D1322" s="83" t="s">
        <v>9</v>
      </c>
      <c r="E1322" s="83" t="s">
        <v>289</v>
      </c>
      <c r="F1322" s="83" t="s">
        <v>290</v>
      </c>
      <c r="G1322" s="83" t="s">
        <v>257</v>
      </c>
    </row>
    <row r="1323" spans="1:7" s="25" customFormat="1" x14ac:dyDescent="0.25">
      <c r="A1323" s="83" t="s">
        <v>1749</v>
      </c>
      <c r="B1323" s="83" t="s">
        <v>1564</v>
      </c>
      <c r="C1323" s="83" t="s">
        <v>3434</v>
      </c>
      <c r="D1323" s="83" t="s">
        <v>9</v>
      </c>
      <c r="E1323" s="83" t="s">
        <v>289</v>
      </c>
      <c r="F1323" s="83" t="s">
        <v>290</v>
      </c>
      <c r="G1323" s="83" t="s">
        <v>257</v>
      </c>
    </row>
    <row r="1324" spans="1:7" s="25" customFormat="1" x14ac:dyDescent="0.25">
      <c r="A1324" s="83" t="s">
        <v>1754</v>
      </c>
      <c r="B1324" s="83" t="s">
        <v>1609</v>
      </c>
      <c r="C1324" s="83" t="s">
        <v>3439</v>
      </c>
      <c r="D1324" s="83" t="s">
        <v>360</v>
      </c>
      <c r="E1324" s="83" t="s">
        <v>289</v>
      </c>
      <c r="F1324" s="83" t="s">
        <v>290</v>
      </c>
      <c r="G1324" s="83" t="s">
        <v>257</v>
      </c>
    </row>
    <row r="1325" spans="1:7" s="25" customFormat="1" x14ac:dyDescent="0.25">
      <c r="A1325" s="83" t="s">
        <v>1755</v>
      </c>
      <c r="B1325" s="83" t="s">
        <v>1611</v>
      </c>
      <c r="C1325" s="83" t="s">
        <v>3440</v>
      </c>
      <c r="D1325" s="83" t="s">
        <v>360</v>
      </c>
      <c r="E1325" s="83" t="s">
        <v>289</v>
      </c>
      <c r="F1325" s="83" t="s">
        <v>290</v>
      </c>
      <c r="G1325" s="83" t="s">
        <v>257</v>
      </c>
    </row>
    <row r="1326" spans="1:7" s="25" customFormat="1" x14ac:dyDescent="0.25">
      <c r="A1326" s="83" t="s">
        <v>1756</v>
      </c>
      <c r="B1326" s="83" t="s">
        <v>1564</v>
      </c>
      <c r="C1326" s="83" t="s">
        <v>3441</v>
      </c>
      <c r="D1326" s="83" t="s">
        <v>360</v>
      </c>
      <c r="E1326" s="83" t="s">
        <v>289</v>
      </c>
      <c r="F1326" s="83" t="s">
        <v>290</v>
      </c>
      <c r="G1326" s="83" t="s">
        <v>257</v>
      </c>
    </row>
    <row r="1327" spans="1:7" s="25" customFormat="1" x14ac:dyDescent="0.25">
      <c r="A1327" s="83" t="s">
        <v>1757</v>
      </c>
      <c r="B1327" s="83" t="s">
        <v>1536</v>
      </c>
      <c r="C1327" s="83" t="s">
        <v>3614</v>
      </c>
      <c r="D1327" s="83" t="s">
        <v>350</v>
      </c>
      <c r="E1327" s="83" t="s">
        <v>1341</v>
      </c>
      <c r="F1327" s="83" t="s">
        <v>3709</v>
      </c>
      <c r="G1327" s="83" t="s">
        <v>257</v>
      </c>
    </row>
    <row r="1328" spans="1:7" s="25" customFormat="1" x14ac:dyDescent="0.25">
      <c r="A1328" s="83" t="s">
        <v>1758</v>
      </c>
      <c r="B1328" s="83" t="s">
        <v>1538</v>
      </c>
      <c r="C1328" s="83" t="s">
        <v>3615</v>
      </c>
      <c r="D1328" s="83" t="s">
        <v>350</v>
      </c>
      <c r="E1328" s="83" t="s">
        <v>1341</v>
      </c>
      <c r="F1328" s="83" t="s">
        <v>3709</v>
      </c>
      <c r="G1328" s="83" t="s">
        <v>257</v>
      </c>
    </row>
    <row r="1329" spans="1:7" s="25" customFormat="1" x14ac:dyDescent="0.25">
      <c r="A1329" s="83" t="s">
        <v>1759</v>
      </c>
      <c r="B1329" s="83" t="s">
        <v>1540</v>
      </c>
      <c r="C1329" s="83" t="s">
        <v>3616</v>
      </c>
      <c r="D1329" s="83" t="s">
        <v>350</v>
      </c>
      <c r="E1329" s="83" t="s">
        <v>1341</v>
      </c>
      <c r="F1329" s="83" t="s">
        <v>3709</v>
      </c>
      <c r="G1329" s="83" t="s">
        <v>257</v>
      </c>
    </row>
    <row r="1330" spans="1:7" s="25" customFormat="1" x14ac:dyDescent="0.25">
      <c r="A1330" s="83" t="s">
        <v>1760</v>
      </c>
      <c r="B1330" s="83" t="s">
        <v>1542</v>
      </c>
      <c r="C1330" s="83" t="s">
        <v>3617</v>
      </c>
      <c r="D1330" s="83" t="s">
        <v>350</v>
      </c>
      <c r="E1330" s="83" t="s">
        <v>1341</v>
      </c>
      <c r="F1330" s="83" t="s">
        <v>3709</v>
      </c>
      <c r="G1330" s="83" t="s">
        <v>257</v>
      </c>
    </row>
    <row r="1331" spans="1:7" s="25" customFormat="1" x14ac:dyDescent="0.25">
      <c r="A1331" s="83" t="s">
        <v>1761</v>
      </c>
      <c r="B1331" s="83" t="s">
        <v>1639</v>
      </c>
      <c r="C1331" s="83" t="s">
        <v>3442</v>
      </c>
      <c r="D1331" s="83" t="s">
        <v>8</v>
      </c>
      <c r="E1331" s="83" t="s">
        <v>289</v>
      </c>
      <c r="F1331" s="83" t="s">
        <v>290</v>
      </c>
      <c r="G1331" s="83" t="s">
        <v>257</v>
      </c>
    </row>
    <row r="1332" spans="1:7" s="25" customFormat="1" x14ac:dyDescent="0.25">
      <c r="A1332" s="83" t="s">
        <v>1762</v>
      </c>
      <c r="B1332" s="83" t="s">
        <v>1641</v>
      </c>
      <c r="C1332" s="83" t="s">
        <v>3443</v>
      </c>
      <c r="D1332" s="83" t="s">
        <v>8</v>
      </c>
      <c r="E1332" s="83" t="s">
        <v>289</v>
      </c>
      <c r="F1332" s="83" t="s">
        <v>290</v>
      </c>
      <c r="G1332" s="83" t="s">
        <v>257</v>
      </c>
    </row>
    <row r="1333" spans="1:7" s="25" customFormat="1" x14ac:dyDescent="0.25">
      <c r="A1333" s="83" t="s">
        <v>1763</v>
      </c>
      <c r="B1333" s="83" t="s">
        <v>1643</v>
      </c>
      <c r="C1333" s="83" t="s">
        <v>3444</v>
      </c>
      <c r="D1333" s="83" t="s">
        <v>8</v>
      </c>
      <c r="E1333" s="83" t="s">
        <v>289</v>
      </c>
      <c r="F1333" s="83" t="s">
        <v>290</v>
      </c>
      <c r="G1333" s="83" t="s">
        <v>257</v>
      </c>
    </row>
    <row r="1334" spans="1:7" s="25" customFormat="1" x14ac:dyDescent="0.25">
      <c r="A1334" s="83" t="s">
        <v>1764</v>
      </c>
      <c r="B1334" s="83" t="s">
        <v>1645</v>
      </c>
      <c r="C1334" s="83" t="s">
        <v>3445</v>
      </c>
      <c r="D1334" s="83" t="s">
        <v>8</v>
      </c>
      <c r="E1334" s="83" t="s">
        <v>289</v>
      </c>
      <c r="F1334" s="83" t="s">
        <v>290</v>
      </c>
      <c r="G1334" s="83" t="s">
        <v>257</v>
      </c>
    </row>
    <row r="1335" spans="1:7" s="25" customFormat="1" x14ac:dyDescent="0.25">
      <c r="A1335" s="83" t="s">
        <v>1765</v>
      </c>
      <c r="B1335" s="83" t="s">
        <v>1647</v>
      </c>
      <c r="C1335" s="83" t="s">
        <v>3446</v>
      </c>
      <c r="D1335" s="83" t="s">
        <v>8</v>
      </c>
      <c r="E1335" s="83" t="s">
        <v>289</v>
      </c>
      <c r="F1335" s="83" t="s">
        <v>290</v>
      </c>
      <c r="G1335" s="83" t="s">
        <v>257</v>
      </c>
    </row>
    <row r="1336" spans="1:7" s="25" customFormat="1" x14ac:dyDescent="0.25">
      <c r="A1336" s="83" t="s">
        <v>2051</v>
      </c>
      <c r="B1336" s="83" t="s">
        <v>2052</v>
      </c>
      <c r="C1336" s="83" t="s">
        <v>3447</v>
      </c>
      <c r="D1336" s="83" t="s">
        <v>260</v>
      </c>
      <c r="E1336" s="83" t="s">
        <v>261</v>
      </c>
      <c r="F1336" s="83" t="s">
        <v>245</v>
      </c>
      <c r="G1336" s="83" t="s">
        <v>257</v>
      </c>
    </row>
    <row r="1337" spans="1:7" s="25" customFormat="1" x14ac:dyDescent="0.25">
      <c r="A1337" s="83" t="s">
        <v>2053</v>
      </c>
      <c r="B1337" s="83" t="s">
        <v>2054</v>
      </c>
      <c r="C1337" s="83" t="s">
        <v>3448</v>
      </c>
      <c r="D1337" s="83" t="s">
        <v>260</v>
      </c>
      <c r="E1337" s="83" t="s">
        <v>261</v>
      </c>
      <c r="F1337" s="83" t="s">
        <v>245</v>
      </c>
      <c r="G1337" s="83" t="s">
        <v>257</v>
      </c>
    </row>
    <row r="1338" spans="1:7" s="25" customFormat="1" x14ac:dyDescent="0.25">
      <c r="A1338" s="83" t="s">
        <v>2055</v>
      </c>
      <c r="B1338" s="83" t="s">
        <v>2052</v>
      </c>
      <c r="C1338" s="83" t="s">
        <v>3449</v>
      </c>
      <c r="D1338" s="83" t="s">
        <v>256</v>
      </c>
      <c r="E1338" s="83" t="s">
        <v>2097</v>
      </c>
      <c r="F1338" s="83" t="s">
        <v>245</v>
      </c>
      <c r="G1338" s="83" t="s">
        <v>246</v>
      </c>
    </row>
    <row r="1339" spans="1:7" s="25" customFormat="1" x14ac:dyDescent="0.25">
      <c r="A1339" s="83" t="s">
        <v>2056</v>
      </c>
      <c r="B1339" s="83" t="s">
        <v>2054</v>
      </c>
      <c r="C1339" s="83" t="s">
        <v>3450</v>
      </c>
      <c r="D1339" s="83" t="s">
        <v>256</v>
      </c>
      <c r="E1339" s="83" t="s">
        <v>2097</v>
      </c>
      <c r="F1339" s="83" t="s">
        <v>245</v>
      </c>
      <c r="G1339" s="83" t="s">
        <v>246</v>
      </c>
    </row>
    <row r="1340" spans="1:7" s="25" customFormat="1" x14ac:dyDescent="0.25">
      <c r="A1340" s="83" t="s">
        <v>2003</v>
      </c>
      <c r="B1340" s="83" t="s">
        <v>2004</v>
      </c>
      <c r="C1340" s="83" t="s">
        <v>3451</v>
      </c>
      <c r="D1340" s="83" t="s">
        <v>719</v>
      </c>
      <c r="E1340" s="83" t="s">
        <v>3698</v>
      </c>
      <c r="F1340" s="83" t="s">
        <v>245</v>
      </c>
      <c r="G1340" s="83" t="s">
        <v>246</v>
      </c>
    </row>
    <row r="1341" spans="1:7" s="25" customFormat="1" x14ac:dyDescent="0.25">
      <c r="A1341" s="83" t="s">
        <v>2079</v>
      </c>
      <c r="B1341" s="83" t="s">
        <v>1532</v>
      </c>
      <c r="C1341" s="83" t="s">
        <v>3452</v>
      </c>
      <c r="D1341" s="83" t="s">
        <v>593</v>
      </c>
      <c r="E1341" s="83" t="s">
        <v>2097</v>
      </c>
      <c r="F1341" s="83" t="s">
        <v>245</v>
      </c>
      <c r="G1341" s="83" t="s">
        <v>257</v>
      </c>
    </row>
    <row r="1342" spans="1:7" s="25" customFormat="1" x14ac:dyDescent="0.25">
      <c r="A1342" s="83" t="s">
        <v>3584</v>
      </c>
      <c r="B1342" s="83" t="s">
        <v>1509</v>
      </c>
      <c r="C1342" s="83" t="s">
        <v>3585</v>
      </c>
      <c r="D1342" s="83" t="s">
        <v>51</v>
      </c>
      <c r="E1342" s="83" t="s">
        <v>3698</v>
      </c>
      <c r="F1342" s="83" t="s">
        <v>245</v>
      </c>
      <c r="G1342" s="83" t="s">
        <v>320</v>
      </c>
    </row>
    <row r="1343" spans="1:7" s="25" customFormat="1" x14ac:dyDescent="0.25">
      <c r="A1343" s="83" t="s">
        <v>3586</v>
      </c>
      <c r="B1343" s="83" t="s">
        <v>2004</v>
      </c>
      <c r="C1343" s="83" t="s">
        <v>3587</v>
      </c>
      <c r="D1343" s="83" t="s">
        <v>51</v>
      </c>
      <c r="E1343" s="83" t="s">
        <v>3698</v>
      </c>
      <c r="F1343" s="83" t="s">
        <v>245</v>
      </c>
      <c r="G1343" s="83" t="s">
        <v>320</v>
      </c>
    </row>
    <row r="1344" spans="1:7" s="25" customFormat="1" x14ac:dyDescent="0.25">
      <c r="A1344" s="83" t="s">
        <v>4001</v>
      </c>
      <c r="B1344" s="83" t="s">
        <v>1536</v>
      </c>
      <c r="C1344" s="83" t="s">
        <v>4002</v>
      </c>
      <c r="D1344" s="83" t="s">
        <v>982</v>
      </c>
      <c r="E1344" s="83" t="s">
        <v>289</v>
      </c>
      <c r="F1344" s="83" t="s">
        <v>290</v>
      </c>
      <c r="G1344" s="83" t="s">
        <v>257</v>
      </c>
    </row>
    <row r="1345" spans="1:7" s="25" customFormat="1" x14ac:dyDescent="0.25">
      <c r="A1345" s="83" t="s">
        <v>4003</v>
      </c>
      <c r="B1345" s="83" t="s">
        <v>1538</v>
      </c>
      <c r="C1345" s="83" t="s">
        <v>4004</v>
      </c>
      <c r="D1345" s="83" t="s">
        <v>982</v>
      </c>
      <c r="E1345" s="83" t="s">
        <v>289</v>
      </c>
      <c r="F1345" s="83" t="s">
        <v>290</v>
      </c>
      <c r="G1345" s="83" t="s">
        <v>257</v>
      </c>
    </row>
    <row r="1346" spans="1:7" s="25" customFormat="1" x14ac:dyDescent="0.25">
      <c r="A1346" s="83" t="s">
        <v>4005</v>
      </c>
      <c r="B1346" s="83" t="s">
        <v>1540</v>
      </c>
      <c r="C1346" s="83" t="s">
        <v>4006</v>
      </c>
      <c r="D1346" s="83" t="s">
        <v>982</v>
      </c>
      <c r="E1346" s="83" t="s">
        <v>289</v>
      </c>
      <c r="F1346" s="83" t="s">
        <v>290</v>
      </c>
      <c r="G1346" s="83" t="s">
        <v>257</v>
      </c>
    </row>
    <row r="1347" spans="1:7" s="25" customFormat="1" x14ac:dyDescent="0.25">
      <c r="A1347" s="83" t="s">
        <v>4007</v>
      </c>
      <c r="B1347" s="83" t="s">
        <v>1542</v>
      </c>
      <c r="C1347" s="83" t="s">
        <v>4008</v>
      </c>
      <c r="D1347" s="83" t="s">
        <v>982</v>
      </c>
      <c r="E1347" s="83" t="s">
        <v>289</v>
      </c>
      <c r="F1347" s="83" t="s">
        <v>290</v>
      </c>
      <c r="G1347" s="83" t="s">
        <v>257</v>
      </c>
    </row>
    <row r="1348" spans="1:7" s="25" customFormat="1" x14ac:dyDescent="0.25">
      <c r="A1348" s="83" t="s">
        <v>4009</v>
      </c>
      <c r="B1348" s="83" t="s">
        <v>1544</v>
      </c>
      <c r="C1348" s="83" t="s">
        <v>4010</v>
      </c>
      <c r="D1348" s="83" t="s">
        <v>982</v>
      </c>
      <c r="E1348" s="83" t="s">
        <v>289</v>
      </c>
      <c r="F1348" s="83" t="s">
        <v>290</v>
      </c>
      <c r="G1348" s="83" t="s">
        <v>257</v>
      </c>
    </row>
    <row r="1349" spans="1:7" s="25" customFormat="1" x14ac:dyDescent="0.25">
      <c r="A1349" s="83" t="s">
        <v>4011</v>
      </c>
      <c r="B1349" s="83" t="s">
        <v>1536</v>
      </c>
      <c r="C1349" s="83" t="s">
        <v>4012</v>
      </c>
      <c r="D1349" s="83" t="s">
        <v>4013</v>
      </c>
      <c r="E1349" s="83" t="s">
        <v>289</v>
      </c>
      <c r="F1349" s="83" t="s">
        <v>290</v>
      </c>
      <c r="G1349" s="83" t="s">
        <v>257</v>
      </c>
    </row>
    <row r="1350" spans="1:7" s="25" customFormat="1" x14ac:dyDescent="0.25">
      <c r="A1350" s="83" t="s">
        <v>4014</v>
      </c>
      <c r="B1350" s="83" t="s">
        <v>1538</v>
      </c>
      <c r="C1350" s="83" t="s">
        <v>4015</v>
      </c>
      <c r="D1350" s="83" t="s">
        <v>4013</v>
      </c>
      <c r="E1350" s="83" t="s">
        <v>289</v>
      </c>
      <c r="F1350" s="83" t="s">
        <v>290</v>
      </c>
      <c r="G1350" s="83" t="s">
        <v>257</v>
      </c>
    </row>
    <row r="1351" spans="1:7" s="25" customFormat="1" x14ac:dyDescent="0.25">
      <c r="A1351" s="83" t="s">
        <v>4016</v>
      </c>
      <c r="B1351" s="83" t="s">
        <v>1540</v>
      </c>
      <c r="C1351" s="83" t="s">
        <v>4017</v>
      </c>
      <c r="D1351" s="83" t="s">
        <v>4013</v>
      </c>
      <c r="E1351" s="83" t="s">
        <v>289</v>
      </c>
      <c r="F1351" s="83" t="s">
        <v>290</v>
      </c>
      <c r="G1351" s="83" t="s">
        <v>257</v>
      </c>
    </row>
    <row r="1352" spans="1:7" s="25" customFormat="1" x14ac:dyDescent="0.25">
      <c r="A1352" s="83" t="s">
        <v>4018</v>
      </c>
      <c r="B1352" s="83" t="s">
        <v>1542</v>
      </c>
      <c r="C1352" s="83" t="s">
        <v>4019</v>
      </c>
      <c r="D1352" s="83" t="s">
        <v>4013</v>
      </c>
      <c r="E1352" s="83" t="s">
        <v>289</v>
      </c>
      <c r="F1352" s="83" t="s">
        <v>290</v>
      </c>
      <c r="G1352" s="83" t="s">
        <v>257</v>
      </c>
    </row>
    <row r="1353" spans="1:7" s="25" customFormat="1" x14ac:dyDescent="0.25">
      <c r="A1353" s="83" t="s">
        <v>4020</v>
      </c>
      <c r="B1353" s="83" t="s">
        <v>1536</v>
      </c>
      <c r="C1353" s="83" t="s">
        <v>4021</v>
      </c>
      <c r="D1353" s="83" t="s">
        <v>982</v>
      </c>
      <c r="E1353" s="83" t="s">
        <v>3698</v>
      </c>
      <c r="F1353" s="83" t="s">
        <v>3709</v>
      </c>
      <c r="G1353" s="83" t="s">
        <v>257</v>
      </c>
    </row>
    <row r="1354" spans="1:7" s="25" customFormat="1" x14ac:dyDescent="0.25">
      <c r="A1354" s="83" t="s">
        <v>4022</v>
      </c>
      <c r="B1354" s="83" t="s">
        <v>1538</v>
      </c>
      <c r="C1354" s="83" t="s">
        <v>4023</v>
      </c>
      <c r="D1354" s="83" t="s">
        <v>982</v>
      </c>
      <c r="E1354" s="83" t="s">
        <v>3698</v>
      </c>
      <c r="F1354" s="83" t="s">
        <v>3709</v>
      </c>
      <c r="G1354" s="83" t="s">
        <v>257</v>
      </c>
    </row>
    <row r="1355" spans="1:7" s="25" customFormat="1" x14ac:dyDescent="0.25">
      <c r="A1355" s="83" t="s">
        <v>4024</v>
      </c>
      <c r="B1355" s="83" t="s">
        <v>1540</v>
      </c>
      <c r="C1355" s="83" t="s">
        <v>4025</v>
      </c>
      <c r="D1355" s="83" t="s">
        <v>982</v>
      </c>
      <c r="E1355" s="83" t="s">
        <v>3698</v>
      </c>
      <c r="F1355" s="83" t="s">
        <v>3709</v>
      </c>
      <c r="G1355" s="83" t="s">
        <v>257</v>
      </c>
    </row>
    <row r="1356" spans="1:7" s="25" customFormat="1" x14ac:dyDescent="0.25">
      <c r="A1356" s="83" t="s">
        <v>4026</v>
      </c>
      <c r="B1356" s="83" t="s">
        <v>1542</v>
      </c>
      <c r="C1356" s="83" t="s">
        <v>4027</v>
      </c>
      <c r="D1356" s="83" t="s">
        <v>982</v>
      </c>
      <c r="E1356" s="83" t="s">
        <v>3698</v>
      </c>
      <c r="F1356" s="83" t="s">
        <v>3709</v>
      </c>
      <c r="G1356" s="83" t="s">
        <v>257</v>
      </c>
    </row>
    <row r="1357" spans="1:7" s="25" customFormat="1" x14ac:dyDescent="0.25">
      <c r="A1357" s="83" t="s">
        <v>4028</v>
      </c>
      <c r="B1357" s="83" t="s">
        <v>1544</v>
      </c>
      <c r="C1357" s="83" t="s">
        <v>4029</v>
      </c>
      <c r="D1357" s="83" t="s">
        <v>982</v>
      </c>
      <c r="E1357" s="83" t="s">
        <v>3698</v>
      </c>
      <c r="F1357" s="83" t="s">
        <v>3709</v>
      </c>
      <c r="G1357" s="83" t="s">
        <v>257</v>
      </c>
    </row>
    <row r="1358" spans="1:7" s="25" customFormat="1" x14ac:dyDescent="0.25">
      <c r="A1358" s="83" t="s">
        <v>4030</v>
      </c>
      <c r="B1358" s="83" t="s">
        <v>1536</v>
      </c>
      <c r="C1358" s="83" t="s">
        <v>4031</v>
      </c>
      <c r="D1358" s="83" t="s">
        <v>4013</v>
      </c>
      <c r="E1358" s="83" t="s">
        <v>3698</v>
      </c>
      <c r="F1358" s="83" t="s">
        <v>3709</v>
      </c>
      <c r="G1358" s="83" t="s">
        <v>257</v>
      </c>
    </row>
    <row r="1359" spans="1:7" s="25" customFormat="1" x14ac:dyDescent="0.25">
      <c r="A1359" s="83" t="s">
        <v>4032</v>
      </c>
      <c r="B1359" s="83" t="s">
        <v>1538</v>
      </c>
      <c r="C1359" s="83" t="s">
        <v>4033</v>
      </c>
      <c r="D1359" s="83" t="s">
        <v>4013</v>
      </c>
      <c r="E1359" s="83" t="s">
        <v>3698</v>
      </c>
      <c r="F1359" s="83" t="s">
        <v>3709</v>
      </c>
      <c r="G1359" s="83" t="s">
        <v>257</v>
      </c>
    </row>
    <row r="1360" spans="1:7" s="25" customFormat="1" x14ac:dyDescent="0.25">
      <c r="A1360" s="83" t="s">
        <v>4034</v>
      </c>
      <c r="B1360" s="83" t="s">
        <v>1540</v>
      </c>
      <c r="C1360" s="83" t="s">
        <v>4035</v>
      </c>
      <c r="D1360" s="83" t="s">
        <v>4013</v>
      </c>
      <c r="E1360" s="83" t="s">
        <v>3698</v>
      </c>
      <c r="F1360" s="83" t="s">
        <v>3709</v>
      </c>
      <c r="G1360" s="83" t="s">
        <v>257</v>
      </c>
    </row>
    <row r="1361" spans="1:7" s="25" customFormat="1" x14ac:dyDescent="0.25">
      <c r="A1361" s="83" t="s">
        <v>4036</v>
      </c>
      <c r="B1361" s="83" t="s">
        <v>1542</v>
      </c>
      <c r="C1361" s="83" t="s">
        <v>4037</v>
      </c>
      <c r="D1361" s="83" t="s">
        <v>4013</v>
      </c>
      <c r="E1361" s="83" t="s">
        <v>3698</v>
      </c>
      <c r="F1361" s="83" t="s">
        <v>3709</v>
      </c>
      <c r="G1361" s="83" t="s">
        <v>257</v>
      </c>
    </row>
    <row r="1362" spans="1:7" s="25" customFormat="1" x14ac:dyDescent="0.25">
      <c r="A1362" s="83" t="s">
        <v>3939</v>
      </c>
      <c r="B1362" s="83" t="s">
        <v>3940</v>
      </c>
      <c r="C1362" s="83" t="s">
        <v>3941</v>
      </c>
      <c r="D1362" s="83" t="s">
        <v>51</v>
      </c>
      <c r="E1362" s="83" t="s">
        <v>3698</v>
      </c>
      <c r="F1362" s="83" t="s">
        <v>290</v>
      </c>
      <c r="G1362" s="83" t="s">
        <v>246</v>
      </c>
    </row>
    <row r="1363" spans="1:7" s="25" customFormat="1" x14ac:dyDescent="0.25">
      <c r="A1363" s="83" t="s">
        <v>1766</v>
      </c>
      <c r="B1363" s="83" t="s">
        <v>1767</v>
      </c>
      <c r="C1363" s="83" t="s">
        <v>3453</v>
      </c>
      <c r="D1363" s="83" t="s">
        <v>466</v>
      </c>
      <c r="E1363" s="83" t="s">
        <v>3698</v>
      </c>
      <c r="F1363" s="83" t="s">
        <v>467</v>
      </c>
      <c r="G1363" s="83" t="s">
        <v>387</v>
      </c>
    </row>
    <row r="1364" spans="1:7" s="25" customFormat="1" x14ac:dyDescent="0.25">
      <c r="A1364" s="83" t="s">
        <v>1768</v>
      </c>
      <c r="B1364" s="83" t="s">
        <v>1767</v>
      </c>
      <c r="C1364" s="83" t="s">
        <v>3454</v>
      </c>
      <c r="D1364" s="83" t="s">
        <v>51</v>
      </c>
      <c r="E1364" s="83" t="s">
        <v>410</v>
      </c>
      <c r="F1364" s="83" t="s">
        <v>467</v>
      </c>
      <c r="G1364" s="83" t="s">
        <v>387</v>
      </c>
    </row>
    <row r="1365" spans="1:7" s="25" customFormat="1" x14ac:dyDescent="0.25">
      <c r="A1365" s="83" t="s">
        <v>1769</v>
      </c>
      <c r="B1365" s="83" t="s">
        <v>1770</v>
      </c>
      <c r="C1365" s="83" t="s">
        <v>3455</v>
      </c>
      <c r="D1365" s="83" t="s">
        <v>256</v>
      </c>
      <c r="E1365" s="83" t="s">
        <v>3698</v>
      </c>
      <c r="F1365" s="83" t="s">
        <v>290</v>
      </c>
      <c r="G1365" s="83" t="s">
        <v>246</v>
      </c>
    </row>
    <row r="1366" spans="1:7" s="25" customFormat="1" x14ac:dyDescent="0.25">
      <c r="A1366" s="83" t="s">
        <v>1771</v>
      </c>
      <c r="B1366" s="83" t="s">
        <v>1772</v>
      </c>
      <c r="C1366" s="83" t="s">
        <v>3456</v>
      </c>
      <c r="D1366" s="83" t="s">
        <v>256</v>
      </c>
      <c r="E1366" s="83" t="s">
        <v>3698</v>
      </c>
      <c r="F1366" s="83" t="s">
        <v>290</v>
      </c>
      <c r="G1366" s="83" t="s">
        <v>1181</v>
      </c>
    </row>
    <row r="1367" spans="1:7" s="25" customFormat="1" x14ac:dyDescent="0.25">
      <c r="A1367" s="83" t="s">
        <v>1775</v>
      </c>
      <c r="B1367" s="83" t="s">
        <v>1776</v>
      </c>
      <c r="C1367" s="83" t="s">
        <v>3458</v>
      </c>
      <c r="D1367" s="83" t="s">
        <v>297</v>
      </c>
      <c r="E1367" s="83" t="s">
        <v>3698</v>
      </c>
      <c r="F1367" s="83" t="s">
        <v>290</v>
      </c>
      <c r="G1367" s="83" t="s">
        <v>320</v>
      </c>
    </row>
    <row r="1368" spans="1:7" s="25" customFormat="1" x14ac:dyDescent="0.25">
      <c r="A1368" s="83" t="s">
        <v>1777</v>
      </c>
      <c r="B1368" s="83" t="s">
        <v>1778</v>
      </c>
      <c r="C1368" s="83" t="s">
        <v>3459</v>
      </c>
      <c r="D1368" s="83" t="s">
        <v>297</v>
      </c>
      <c r="E1368" s="83" t="s">
        <v>3698</v>
      </c>
      <c r="F1368" s="83" t="s">
        <v>290</v>
      </c>
      <c r="G1368" s="83" t="s">
        <v>320</v>
      </c>
    </row>
    <row r="1369" spans="1:7" s="25" customFormat="1" x14ac:dyDescent="0.25">
      <c r="A1369" s="83" t="s">
        <v>1779</v>
      </c>
      <c r="B1369" s="83" t="s">
        <v>1780</v>
      </c>
      <c r="C1369" s="83" t="s">
        <v>3460</v>
      </c>
      <c r="D1369" s="83" t="s">
        <v>297</v>
      </c>
      <c r="E1369" s="83" t="s">
        <v>3698</v>
      </c>
      <c r="F1369" s="83" t="s">
        <v>290</v>
      </c>
      <c r="G1369" s="83" t="s">
        <v>320</v>
      </c>
    </row>
    <row r="1370" spans="1:7" s="25" customFormat="1" x14ac:dyDescent="0.25">
      <c r="A1370" s="83" t="s">
        <v>1781</v>
      </c>
      <c r="B1370" s="83" t="s">
        <v>1782</v>
      </c>
      <c r="C1370" s="83" t="s">
        <v>3461</v>
      </c>
      <c r="D1370" s="83" t="s">
        <v>297</v>
      </c>
      <c r="E1370" s="83" t="s">
        <v>3698</v>
      </c>
      <c r="F1370" s="83" t="s">
        <v>290</v>
      </c>
      <c r="G1370" s="83" t="s">
        <v>320</v>
      </c>
    </row>
    <row r="1371" spans="1:7" s="25" customFormat="1" x14ac:dyDescent="0.25">
      <c r="A1371" s="83" t="s">
        <v>1783</v>
      </c>
      <c r="B1371" s="83" t="s">
        <v>1784</v>
      </c>
      <c r="C1371" s="83" t="s">
        <v>3462</v>
      </c>
      <c r="D1371" s="83" t="s">
        <v>297</v>
      </c>
      <c r="E1371" s="83" t="s">
        <v>3698</v>
      </c>
      <c r="F1371" s="83" t="s">
        <v>290</v>
      </c>
      <c r="G1371" s="83" t="s">
        <v>320</v>
      </c>
    </row>
    <row r="1372" spans="1:7" s="25" customFormat="1" x14ac:dyDescent="0.25">
      <c r="A1372" s="83" t="s">
        <v>1785</v>
      </c>
      <c r="B1372" s="83" t="s">
        <v>1786</v>
      </c>
      <c r="C1372" s="83" t="s">
        <v>3902</v>
      </c>
      <c r="D1372" s="83" t="s">
        <v>719</v>
      </c>
      <c r="E1372" s="83" t="s">
        <v>3698</v>
      </c>
      <c r="F1372" s="83" t="s">
        <v>245</v>
      </c>
      <c r="G1372" s="83" t="s">
        <v>413</v>
      </c>
    </row>
    <row r="1373" spans="1:7" s="25" customFormat="1" x14ac:dyDescent="0.25">
      <c r="A1373" s="83" t="s">
        <v>1787</v>
      </c>
      <c r="B1373" s="83" t="s">
        <v>1786</v>
      </c>
      <c r="C1373" s="83" t="s">
        <v>3903</v>
      </c>
      <c r="D1373" s="83" t="s">
        <v>1046</v>
      </c>
      <c r="E1373" s="83" t="s">
        <v>2097</v>
      </c>
      <c r="F1373" s="83" t="s">
        <v>245</v>
      </c>
      <c r="G1373" s="83" t="s">
        <v>246</v>
      </c>
    </row>
    <row r="1374" spans="1:7" s="25" customFormat="1" x14ac:dyDescent="0.25">
      <c r="A1374" s="83" t="s">
        <v>1788</v>
      </c>
      <c r="B1374" s="83" t="s">
        <v>1786</v>
      </c>
      <c r="C1374" s="83" t="s">
        <v>3904</v>
      </c>
      <c r="D1374" s="83" t="s">
        <v>297</v>
      </c>
      <c r="E1374" s="83" t="s">
        <v>3698</v>
      </c>
      <c r="F1374" s="83" t="s">
        <v>245</v>
      </c>
      <c r="G1374" s="83" t="s">
        <v>246</v>
      </c>
    </row>
    <row r="1375" spans="1:7" s="25" customFormat="1" x14ac:dyDescent="0.25">
      <c r="A1375" s="83" t="s">
        <v>1789</v>
      </c>
      <c r="B1375" s="83" t="s">
        <v>2141</v>
      </c>
      <c r="C1375" s="83" t="s">
        <v>3467</v>
      </c>
      <c r="D1375" s="83" t="s">
        <v>256</v>
      </c>
      <c r="E1375" s="83" t="s">
        <v>3698</v>
      </c>
      <c r="F1375" s="83" t="s">
        <v>290</v>
      </c>
      <c r="G1375" s="83" t="s">
        <v>391</v>
      </c>
    </row>
    <row r="1376" spans="1:7" s="25" customFormat="1" x14ac:dyDescent="0.25">
      <c r="A1376" s="83" t="s">
        <v>2140</v>
      </c>
      <c r="B1376" s="83" t="s">
        <v>2141</v>
      </c>
      <c r="C1376" s="83" t="s">
        <v>3468</v>
      </c>
      <c r="D1376" s="83" t="s">
        <v>51</v>
      </c>
      <c r="E1376" s="83" t="s">
        <v>3698</v>
      </c>
      <c r="F1376" s="83" t="s">
        <v>290</v>
      </c>
      <c r="G1376" s="83" t="s">
        <v>320</v>
      </c>
    </row>
    <row r="1377" spans="1:7" s="25" customFormat="1" x14ac:dyDescent="0.25">
      <c r="A1377" s="83" t="s">
        <v>3956</v>
      </c>
      <c r="B1377" s="83" t="s">
        <v>3957</v>
      </c>
      <c r="C1377" s="83" t="s">
        <v>3958</v>
      </c>
      <c r="D1377" s="83" t="s">
        <v>51</v>
      </c>
      <c r="E1377" s="83" t="s">
        <v>410</v>
      </c>
      <c r="F1377" s="83" t="s">
        <v>245</v>
      </c>
      <c r="G1377" s="83" t="s">
        <v>387</v>
      </c>
    </row>
    <row r="1378" spans="1:7" s="25" customFormat="1" x14ac:dyDescent="0.25">
      <c r="A1378" s="83" t="s">
        <v>3959</v>
      </c>
      <c r="B1378" s="83" t="s">
        <v>2141</v>
      </c>
      <c r="C1378" s="83" t="s">
        <v>3960</v>
      </c>
      <c r="D1378" s="83" t="s">
        <v>51</v>
      </c>
      <c r="E1378" s="83" t="s">
        <v>410</v>
      </c>
      <c r="F1378" s="83" t="s">
        <v>245</v>
      </c>
      <c r="G1378" s="83" t="s">
        <v>387</v>
      </c>
    </row>
    <row r="1379" spans="1:7" s="25" customFormat="1" x14ac:dyDescent="0.25">
      <c r="A1379" s="83" t="s">
        <v>1790</v>
      </c>
      <c r="B1379" s="83" t="s">
        <v>1791</v>
      </c>
      <c r="C1379" s="83" t="s">
        <v>3905</v>
      </c>
      <c r="D1379" s="83" t="s">
        <v>249</v>
      </c>
      <c r="E1379" s="83" t="s">
        <v>3698</v>
      </c>
      <c r="F1379" s="83" t="s">
        <v>245</v>
      </c>
      <c r="G1379" s="83" t="s">
        <v>246</v>
      </c>
    </row>
    <row r="1380" spans="1:7" s="25" customFormat="1" x14ac:dyDescent="0.25">
      <c r="A1380" s="83" t="s">
        <v>1792</v>
      </c>
      <c r="B1380" s="83" t="s">
        <v>1793</v>
      </c>
      <c r="C1380" s="83" t="s">
        <v>3470</v>
      </c>
      <c r="D1380" s="83" t="s">
        <v>51</v>
      </c>
      <c r="E1380" s="83" t="s">
        <v>410</v>
      </c>
      <c r="F1380" s="83" t="s">
        <v>245</v>
      </c>
      <c r="G1380" s="83" t="s">
        <v>387</v>
      </c>
    </row>
    <row r="1381" spans="1:7" s="25" customFormat="1" x14ac:dyDescent="0.25">
      <c r="A1381" s="83" t="s">
        <v>1794</v>
      </c>
      <c r="B1381" s="83" t="s">
        <v>1791</v>
      </c>
      <c r="C1381" s="83" t="s">
        <v>3471</v>
      </c>
      <c r="D1381" s="83" t="s">
        <v>51</v>
      </c>
      <c r="E1381" s="83" t="s">
        <v>3698</v>
      </c>
      <c r="F1381" s="83" t="s">
        <v>245</v>
      </c>
      <c r="G1381" s="83" t="s">
        <v>320</v>
      </c>
    </row>
    <row r="1382" spans="1:7" s="25" customFormat="1" x14ac:dyDescent="0.25">
      <c r="A1382" s="83" t="s">
        <v>1798</v>
      </c>
      <c r="B1382" s="83" t="s">
        <v>1795</v>
      </c>
      <c r="C1382" s="83" t="s">
        <v>3473</v>
      </c>
      <c r="D1382" s="83" t="s">
        <v>51</v>
      </c>
      <c r="E1382" s="83" t="s">
        <v>3698</v>
      </c>
      <c r="F1382" s="83" t="s">
        <v>245</v>
      </c>
      <c r="G1382" s="83" t="s">
        <v>246</v>
      </c>
    </row>
    <row r="1383" spans="1:7" s="25" customFormat="1" x14ac:dyDescent="0.25">
      <c r="A1383" s="83" t="s">
        <v>1799</v>
      </c>
      <c r="B1383" s="83" t="s">
        <v>1796</v>
      </c>
      <c r="C1383" s="83" t="s">
        <v>3474</v>
      </c>
      <c r="D1383" s="83" t="s">
        <v>51</v>
      </c>
      <c r="E1383" s="83" t="s">
        <v>3698</v>
      </c>
      <c r="F1383" s="83" t="s">
        <v>245</v>
      </c>
      <c r="G1383" s="83" t="s">
        <v>246</v>
      </c>
    </row>
    <row r="1384" spans="1:7" s="25" customFormat="1" x14ac:dyDescent="0.25">
      <c r="A1384" s="83" t="s">
        <v>2076</v>
      </c>
      <c r="B1384" s="83" t="s">
        <v>1795</v>
      </c>
      <c r="C1384" s="83" t="s">
        <v>3475</v>
      </c>
      <c r="D1384" s="83" t="s">
        <v>419</v>
      </c>
      <c r="E1384" s="83" t="s">
        <v>3698</v>
      </c>
      <c r="F1384" s="83" t="s">
        <v>245</v>
      </c>
      <c r="G1384" s="83" t="s">
        <v>246</v>
      </c>
    </row>
    <row r="1385" spans="1:7" s="25" customFormat="1" x14ac:dyDescent="0.25">
      <c r="A1385" s="83" t="s">
        <v>1800</v>
      </c>
      <c r="B1385" s="83" t="s">
        <v>1801</v>
      </c>
      <c r="C1385" s="83" t="s">
        <v>3476</v>
      </c>
      <c r="D1385" s="83" t="s">
        <v>249</v>
      </c>
      <c r="E1385" s="83" t="s">
        <v>3698</v>
      </c>
      <c r="F1385" s="83" t="s">
        <v>245</v>
      </c>
      <c r="G1385" s="83" t="s">
        <v>425</v>
      </c>
    </row>
    <row r="1386" spans="1:7" s="25" customFormat="1" x14ac:dyDescent="0.25">
      <c r="A1386" s="83" t="s">
        <v>1802</v>
      </c>
      <c r="B1386" s="83" t="s">
        <v>1803</v>
      </c>
      <c r="C1386" s="83" t="s">
        <v>3477</v>
      </c>
      <c r="D1386" s="83" t="s">
        <v>297</v>
      </c>
      <c r="E1386" s="83" t="s">
        <v>289</v>
      </c>
      <c r="F1386" s="83" t="s">
        <v>290</v>
      </c>
      <c r="G1386" s="83" t="s">
        <v>257</v>
      </c>
    </row>
    <row r="1387" spans="1:7" s="25" customFormat="1" x14ac:dyDescent="0.25">
      <c r="A1387" s="83" t="s">
        <v>1804</v>
      </c>
      <c r="B1387" s="83" t="s">
        <v>1805</v>
      </c>
      <c r="C1387" s="83" t="s">
        <v>3478</v>
      </c>
      <c r="D1387" s="83" t="s">
        <v>297</v>
      </c>
      <c r="E1387" s="83" t="s">
        <v>289</v>
      </c>
      <c r="F1387" s="83" t="s">
        <v>290</v>
      </c>
      <c r="G1387" s="83" t="s">
        <v>257</v>
      </c>
    </row>
    <row r="1388" spans="1:7" s="25" customFormat="1" x14ac:dyDescent="0.25">
      <c r="A1388" s="83" t="s">
        <v>1806</v>
      </c>
      <c r="B1388" s="83" t="s">
        <v>1807</v>
      </c>
      <c r="C1388" s="83" t="s">
        <v>3479</v>
      </c>
      <c r="D1388" s="83" t="s">
        <v>297</v>
      </c>
      <c r="E1388" s="83" t="s">
        <v>289</v>
      </c>
      <c r="F1388" s="83" t="s">
        <v>290</v>
      </c>
      <c r="G1388" s="83" t="s">
        <v>257</v>
      </c>
    </row>
    <row r="1389" spans="1:7" s="25" customFormat="1" x14ac:dyDescent="0.25">
      <c r="A1389" s="83" t="s">
        <v>1809</v>
      </c>
      <c r="B1389" s="83" t="s">
        <v>1801</v>
      </c>
      <c r="C1389" s="83" t="s">
        <v>3480</v>
      </c>
      <c r="D1389" s="83" t="s">
        <v>288</v>
      </c>
      <c r="E1389" s="83" t="s">
        <v>289</v>
      </c>
      <c r="F1389" s="83" t="s">
        <v>290</v>
      </c>
      <c r="G1389" s="83" t="s">
        <v>250</v>
      </c>
    </row>
    <row r="1390" spans="1:7" s="25" customFormat="1" x14ac:dyDescent="0.25">
      <c r="A1390" s="83" t="s">
        <v>1811</v>
      </c>
      <c r="B1390" s="83" t="s">
        <v>1812</v>
      </c>
      <c r="C1390" s="83" t="s">
        <v>3481</v>
      </c>
      <c r="D1390" s="83" t="s">
        <v>297</v>
      </c>
      <c r="E1390" s="83" t="s">
        <v>289</v>
      </c>
      <c r="F1390" s="83" t="s">
        <v>290</v>
      </c>
      <c r="G1390" s="83" t="s">
        <v>250</v>
      </c>
    </row>
    <row r="1391" spans="1:7" s="25" customFormat="1" x14ac:dyDescent="0.25">
      <c r="A1391" s="83" t="s">
        <v>1814</v>
      </c>
      <c r="B1391" s="83" t="s">
        <v>1815</v>
      </c>
      <c r="C1391" s="83" t="s">
        <v>3482</v>
      </c>
      <c r="D1391" s="83" t="s">
        <v>297</v>
      </c>
      <c r="E1391" s="83" t="s">
        <v>289</v>
      </c>
      <c r="F1391" s="83" t="s">
        <v>290</v>
      </c>
      <c r="G1391" s="83" t="s">
        <v>250</v>
      </c>
    </row>
    <row r="1392" spans="1:7" s="25" customFormat="1" x14ac:dyDescent="0.25">
      <c r="A1392" s="83" t="s">
        <v>1817</v>
      </c>
      <c r="B1392" s="83" t="s">
        <v>1818</v>
      </c>
      <c r="C1392" s="83" t="s">
        <v>3483</v>
      </c>
      <c r="D1392" s="83" t="s">
        <v>297</v>
      </c>
      <c r="E1392" s="83" t="s">
        <v>289</v>
      </c>
      <c r="F1392" s="83" t="s">
        <v>290</v>
      </c>
      <c r="G1392" s="83" t="s">
        <v>250</v>
      </c>
    </row>
    <row r="1393" spans="1:7" s="25" customFormat="1" x14ac:dyDescent="0.25">
      <c r="A1393" s="83" t="s">
        <v>1820</v>
      </c>
      <c r="B1393" s="83" t="s">
        <v>1821</v>
      </c>
      <c r="C1393" s="83" t="s">
        <v>3484</v>
      </c>
      <c r="D1393" s="83" t="s">
        <v>297</v>
      </c>
      <c r="E1393" s="83" t="s">
        <v>289</v>
      </c>
      <c r="F1393" s="83" t="s">
        <v>290</v>
      </c>
      <c r="G1393" s="83" t="s">
        <v>250</v>
      </c>
    </row>
    <row r="1394" spans="1:7" s="25" customFormat="1" x14ac:dyDescent="0.25">
      <c r="A1394" s="83" t="s">
        <v>1823</v>
      </c>
      <c r="B1394" s="83" t="s">
        <v>1824</v>
      </c>
      <c r="C1394" s="83" t="s">
        <v>3485</v>
      </c>
      <c r="D1394" s="83" t="s">
        <v>297</v>
      </c>
      <c r="E1394" s="83" t="s">
        <v>289</v>
      </c>
      <c r="F1394" s="83" t="s">
        <v>290</v>
      </c>
      <c r="G1394" s="83" t="s">
        <v>250</v>
      </c>
    </row>
    <row r="1395" spans="1:7" s="25" customFormat="1" x14ac:dyDescent="0.25">
      <c r="A1395" s="83" t="s">
        <v>1826</v>
      </c>
      <c r="B1395" s="83" t="s">
        <v>1827</v>
      </c>
      <c r="C1395" s="83" t="s">
        <v>3486</v>
      </c>
      <c r="D1395" s="83" t="s">
        <v>297</v>
      </c>
      <c r="E1395" s="83" t="s">
        <v>289</v>
      </c>
      <c r="F1395" s="83" t="s">
        <v>290</v>
      </c>
      <c r="G1395" s="83" t="s">
        <v>250</v>
      </c>
    </row>
    <row r="1396" spans="1:7" s="25" customFormat="1" x14ac:dyDescent="0.25">
      <c r="A1396" s="83" t="s">
        <v>1892</v>
      </c>
      <c r="B1396" s="83" t="s">
        <v>1874</v>
      </c>
      <c r="C1396" s="83" t="s">
        <v>3618</v>
      </c>
      <c r="D1396" s="83" t="s">
        <v>350</v>
      </c>
      <c r="E1396" s="83" t="s">
        <v>3641</v>
      </c>
      <c r="F1396" s="83" t="s">
        <v>290</v>
      </c>
      <c r="G1396" s="83" t="s">
        <v>257</v>
      </c>
    </row>
    <row r="1397" spans="1:7" s="25" customFormat="1" x14ac:dyDescent="0.25">
      <c r="A1397" s="83" t="s">
        <v>1909</v>
      </c>
      <c r="B1397" s="83" t="s">
        <v>3631</v>
      </c>
      <c r="C1397" s="83" t="s">
        <v>3527</v>
      </c>
      <c r="D1397" s="83" t="s">
        <v>297</v>
      </c>
      <c r="E1397" s="83" t="s">
        <v>289</v>
      </c>
      <c r="F1397" s="83" t="s">
        <v>290</v>
      </c>
      <c r="G1397" s="83" t="s">
        <v>250</v>
      </c>
    </row>
    <row r="1398" spans="1:7" s="25" customFormat="1" x14ac:dyDescent="0.25">
      <c r="A1398" s="83" t="s">
        <v>1912</v>
      </c>
      <c r="B1398" s="83" t="s">
        <v>1812</v>
      </c>
      <c r="C1398" s="83" t="s">
        <v>3528</v>
      </c>
      <c r="D1398" s="83" t="s">
        <v>297</v>
      </c>
      <c r="E1398" s="83" t="s">
        <v>289</v>
      </c>
      <c r="F1398" s="83" t="s">
        <v>290</v>
      </c>
      <c r="G1398" s="83" t="s">
        <v>250</v>
      </c>
    </row>
    <row r="1399" spans="1:7" s="25" customFormat="1" x14ac:dyDescent="0.25">
      <c r="A1399" s="83" t="s">
        <v>1914</v>
      </c>
      <c r="B1399" s="83" t="s">
        <v>1815</v>
      </c>
      <c r="C1399" s="83" t="s">
        <v>3529</v>
      </c>
      <c r="D1399" s="83" t="s">
        <v>297</v>
      </c>
      <c r="E1399" s="83" t="s">
        <v>289</v>
      </c>
      <c r="F1399" s="83" t="s">
        <v>290</v>
      </c>
      <c r="G1399" s="83" t="s">
        <v>250</v>
      </c>
    </row>
    <row r="1400" spans="1:7" s="25" customFormat="1" x14ac:dyDescent="0.25">
      <c r="A1400" s="83" t="s">
        <v>1916</v>
      </c>
      <c r="B1400" s="83" t="s">
        <v>1818</v>
      </c>
      <c r="C1400" s="83" t="s">
        <v>3530</v>
      </c>
      <c r="D1400" s="83" t="s">
        <v>297</v>
      </c>
      <c r="E1400" s="83" t="s">
        <v>289</v>
      </c>
      <c r="F1400" s="83" t="s">
        <v>290</v>
      </c>
      <c r="G1400" s="83" t="s">
        <v>250</v>
      </c>
    </row>
    <row r="1401" spans="1:7" s="25" customFormat="1" x14ac:dyDescent="0.25">
      <c r="A1401" s="83" t="s">
        <v>1918</v>
      </c>
      <c r="B1401" s="83" t="s">
        <v>1821</v>
      </c>
      <c r="C1401" s="83" t="s">
        <v>3531</v>
      </c>
      <c r="D1401" s="83" t="s">
        <v>297</v>
      </c>
      <c r="E1401" s="83" t="s">
        <v>289</v>
      </c>
      <c r="F1401" s="83" t="s">
        <v>290</v>
      </c>
      <c r="G1401" s="83" t="s">
        <v>250</v>
      </c>
    </row>
    <row r="1402" spans="1:7" s="25" customFormat="1" x14ac:dyDescent="0.25">
      <c r="A1402" s="83" t="s">
        <v>1920</v>
      </c>
      <c r="B1402" s="83" t="s">
        <v>1824</v>
      </c>
      <c r="C1402" s="83" t="s">
        <v>3532</v>
      </c>
      <c r="D1402" s="83" t="s">
        <v>297</v>
      </c>
      <c r="E1402" s="83" t="s">
        <v>289</v>
      </c>
      <c r="F1402" s="83" t="s">
        <v>290</v>
      </c>
      <c r="G1402" s="83" t="s">
        <v>250</v>
      </c>
    </row>
    <row r="1403" spans="1:7" s="25" customFormat="1" x14ac:dyDescent="0.25">
      <c r="A1403" s="83" t="s">
        <v>1922</v>
      </c>
      <c r="B1403" s="83" t="s">
        <v>1827</v>
      </c>
      <c r="C1403" s="83" t="s">
        <v>3533</v>
      </c>
      <c r="D1403" s="83" t="s">
        <v>297</v>
      </c>
      <c r="E1403" s="83" t="s">
        <v>289</v>
      </c>
      <c r="F1403" s="83" t="s">
        <v>290</v>
      </c>
      <c r="G1403" s="83" t="s">
        <v>250</v>
      </c>
    </row>
    <row r="1404" spans="1:7" s="25" customFormat="1" x14ac:dyDescent="0.25">
      <c r="A1404" s="83" t="s">
        <v>1924</v>
      </c>
      <c r="B1404" s="83" t="s">
        <v>3631</v>
      </c>
      <c r="C1404" s="83" t="s">
        <v>3535</v>
      </c>
      <c r="D1404" s="83" t="s">
        <v>389</v>
      </c>
      <c r="E1404" s="83" t="s">
        <v>390</v>
      </c>
      <c r="F1404" s="83" t="s">
        <v>245</v>
      </c>
      <c r="G1404" s="83" t="s">
        <v>391</v>
      </c>
    </row>
    <row r="1405" spans="1:7" s="25" customFormat="1" x14ac:dyDescent="0.25">
      <c r="A1405" s="83" t="s">
        <v>1926</v>
      </c>
      <c r="B1405" s="83" t="s">
        <v>3631</v>
      </c>
      <c r="C1405" s="83" t="s">
        <v>3536</v>
      </c>
      <c r="D1405" s="83" t="s">
        <v>260</v>
      </c>
      <c r="E1405" s="83" t="s">
        <v>261</v>
      </c>
      <c r="F1405" s="83" t="s">
        <v>245</v>
      </c>
      <c r="G1405" s="83" t="s">
        <v>257</v>
      </c>
    </row>
    <row r="1406" spans="1:7" s="25" customFormat="1" x14ac:dyDescent="0.25">
      <c r="A1406" s="83" t="s">
        <v>1928</v>
      </c>
      <c r="B1406" s="83" t="s">
        <v>3607</v>
      </c>
      <c r="C1406" s="83" t="s">
        <v>3537</v>
      </c>
      <c r="D1406" s="83" t="s">
        <v>344</v>
      </c>
      <c r="E1406" s="83" t="s">
        <v>3698</v>
      </c>
      <c r="F1406" s="83" t="s">
        <v>245</v>
      </c>
      <c r="G1406" s="83" t="s">
        <v>391</v>
      </c>
    </row>
    <row r="1407" spans="1:7" s="25" customFormat="1" x14ac:dyDescent="0.25">
      <c r="A1407" s="83" t="s">
        <v>1931</v>
      </c>
      <c r="B1407" s="83" t="s">
        <v>3607</v>
      </c>
      <c r="C1407" s="83" t="s">
        <v>3538</v>
      </c>
      <c r="D1407" s="83" t="s">
        <v>344</v>
      </c>
      <c r="E1407" s="83" t="s">
        <v>410</v>
      </c>
      <c r="F1407" s="83" t="s">
        <v>245</v>
      </c>
      <c r="G1407" s="83" t="s">
        <v>391</v>
      </c>
    </row>
    <row r="1408" spans="1:7" s="25" customFormat="1" x14ac:dyDescent="0.25">
      <c r="A1408" s="83" t="s">
        <v>1933</v>
      </c>
      <c r="B1408" s="83" t="s">
        <v>1801</v>
      </c>
      <c r="C1408" s="83" t="s">
        <v>3539</v>
      </c>
      <c r="D1408" s="83" t="s">
        <v>431</v>
      </c>
      <c r="E1408" s="83" t="s">
        <v>3698</v>
      </c>
      <c r="F1408" s="83" t="s">
        <v>245</v>
      </c>
      <c r="G1408" s="83" t="s">
        <v>246</v>
      </c>
    </row>
    <row r="1409" spans="1:7" s="25" customFormat="1" x14ac:dyDescent="0.25">
      <c r="A1409" s="83" t="s">
        <v>1940</v>
      </c>
      <c r="B1409" s="83" t="s">
        <v>1801</v>
      </c>
      <c r="C1409" s="83" t="s">
        <v>3542</v>
      </c>
      <c r="D1409" s="83" t="s">
        <v>423</v>
      </c>
      <c r="E1409" s="83" t="s">
        <v>3698</v>
      </c>
      <c r="F1409" s="83" t="s">
        <v>245</v>
      </c>
      <c r="G1409" s="83" t="s">
        <v>425</v>
      </c>
    </row>
    <row r="1410" spans="1:7" s="25" customFormat="1" x14ac:dyDescent="0.25">
      <c r="A1410" s="83" t="s">
        <v>1942</v>
      </c>
      <c r="B1410" s="83" t="s">
        <v>1801</v>
      </c>
      <c r="C1410" s="83" t="s">
        <v>3543</v>
      </c>
      <c r="D1410" s="83" t="s">
        <v>44</v>
      </c>
      <c r="E1410" s="83" t="s">
        <v>3698</v>
      </c>
      <c r="F1410" s="83" t="s">
        <v>245</v>
      </c>
      <c r="G1410" s="83" t="s">
        <v>250</v>
      </c>
    </row>
    <row r="1411" spans="1:7" s="25" customFormat="1" x14ac:dyDescent="0.25">
      <c r="A1411" s="83" t="s">
        <v>1944</v>
      </c>
      <c r="B1411" s="83" t="s">
        <v>1801</v>
      </c>
      <c r="C1411" s="83" t="s">
        <v>3544</v>
      </c>
      <c r="D1411" s="83" t="s">
        <v>44</v>
      </c>
      <c r="E1411" s="83" t="s">
        <v>3698</v>
      </c>
      <c r="F1411" s="83" t="s">
        <v>245</v>
      </c>
      <c r="G1411" s="83" t="s">
        <v>425</v>
      </c>
    </row>
    <row r="1412" spans="1:7" s="25" customFormat="1" x14ac:dyDescent="0.25">
      <c r="A1412" s="83" t="s">
        <v>1946</v>
      </c>
      <c r="B1412" s="83" t="s">
        <v>1947</v>
      </c>
      <c r="C1412" s="83" t="s">
        <v>3545</v>
      </c>
      <c r="D1412" s="83" t="s">
        <v>297</v>
      </c>
      <c r="E1412" s="83" t="s">
        <v>3698</v>
      </c>
      <c r="F1412" s="83" t="s">
        <v>245</v>
      </c>
      <c r="G1412" s="83" t="s">
        <v>391</v>
      </c>
    </row>
    <row r="1413" spans="1:7" s="25" customFormat="1" x14ac:dyDescent="0.25">
      <c r="A1413" s="83" t="s">
        <v>1949</v>
      </c>
      <c r="B1413" s="83" t="s">
        <v>1801</v>
      </c>
      <c r="C1413" s="83" t="s">
        <v>3546</v>
      </c>
      <c r="D1413" s="83" t="s">
        <v>344</v>
      </c>
      <c r="E1413" s="83" t="s">
        <v>3698</v>
      </c>
      <c r="F1413" s="83" t="s">
        <v>245</v>
      </c>
      <c r="G1413" s="83" t="s">
        <v>246</v>
      </c>
    </row>
    <row r="1414" spans="1:7" s="25" customFormat="1" x14ac:dyDescent="0.25">
      <c r="A1414" s="83" t="s">
        <v>1951</v>
      </c>
      <c r="B1414" s="83" t="s">
        <v>3607</v>
      </c>
      <c r="C1414" s="83" t="s">
        <v>3547</v>
      </c>
      <c r="D1414" s="83" t="s">
        <v>51</v>
      </c>
      <c r="E1414" s="83" t="s">
        <v>3698</v>
      </c>
      <c r="F1414" s="83" t="s">
        <v>245</v>
      </c>
      <c r="G1414" s="83" t="s">
        <v>246</v>
      </c>
    </row>
    <row r="1415" spans="1:7" s="25" customFormat="1" x14ac:dyDescent="0.25">
      <c r="A1415" s="83" t="s">
        <v>2148</v>
      </c>
      <c r="B1415" s="83" t="s">
        <v>3607</v>
      </c>
      <c r="C1415" s="83" t="s">
        <v>3548</v>
      </c>
      <c r="D1415" s="83" t="s">
        <v>51</v>
      </c>
      <c r="E1415" s="83" t="s">
        <v>3698</v>
      </c>
      <c r="F1415" s="83" t="s">
        <v>245</v>
      </c>
      <c r="G1415" s="83" t="s">
        <v>246</v>
      </c>
    </row>
    <row r="1416" spans="1:7" s="25" customFormat="1" x14ac:dyDescent="0.25">
      <c r="A1416" s="83" t="s">
        <v>1953</v>
      </c>
      <c r="B1416" s="83" t="s">
        <v>1801</v>
      </c>
      <c r="C1416" s="83" t="s">
        <v>3549</v>
      </c>
      <c r="D1416" s="83" t="s">
        <v>434</v>
      </c>
      <c r="E1416" s="83" t="s">
        <v>3698</v>
      </c>
      <c r="F1416" s="83" t="s">
        <v>245</v>
      </c>
      <c r="G1416" s="83" t="s">
        <v>347</v>
      </c>
    </row>
    <row r="1417" spans="1:7" s="25" customFormat="1" x14ac:dyDescent="0.25">
      <c r="A1417" s="83" t="s">
        <v>1957</v>
      </c>
      <c r="B1417" s="83" t="s">
        <v>1801</v>
      </c>
      <c r="C1417" s="83" t="s">
        <v>3550</v>
      </c>
      <c r="D1417" s="83" t="s">
        <v>435</v>
      </c>
      <c r="E1417" s="83" t="s">
        <v>3698</v>
      </c>
      <c r="F1417" s="83" t="s">
        <v>245</v>
      </c>
      <c r="G1417" s="83" t="s">
        <v>347</v>
      </c>
    </row>
    <row r="1418" spans="1:7" s="25" customFormat="1" x14ac:dyDescent="0.25">
      <c r="A1418" s="83" t="s">
        <v>1959</v>
      </c>
      <c r="B1418" s="83" t="s">
        <v>1801</v>
      </c>
      <c r="C1418" s="83" t="s">
        <v>3551</v>
      </c>
      <c r="D1418" s="83" t="s">
        <v>52</v>
      </c>
      <c r="E1418" s="83" t="s">
        <v>3698</v>
      </c>
      <c r="F1418" s="83" t="s">
        <v>245</v>
      </c>
      <c r="G1418" s="83" t="s">
        <v>246</v>
      </c>
    </row>
    <row r="1419" spans="1:7" s="25" customFormat="1" x14ac:dyDescent="0.25">
      <c r="A1419" s="83" t="s">
        <v>1961</v>
      </c>
      <c r="B1419" s="83" t="s">
        <v>1947</v>
      </c>
      <c r="C1419" s="83" t="s">
        <v>3552</v>
      </c>
      <c r="D1419" s="83" t="s">
        <v>593</v>
      </c>
      <c r="E1419" s="83" t="s">
        <v>3698</v>
      </c>
      <c r="F1419" s="83" t="s">
        <v>245</v>
      </c>
      <c r="G1419" s="83" t="s">
        <v>391</v>
      </c>
    </row>
    <row r="1420" spans="1:7" s="25" customFormat="1" x14ac:dyDescent="0.25">
      <c r="A1420" s="83" t="s">
        <v>1965</v>
      </c>
      <c r="B1420" s="83" t="s">
        <v>1801</v>
      </c>
      <c r="C1420" s="83" t="s">
        <v>3553</v>
      </c>
      <c r="D1420" s="83" t="s">
        <v>344</v>
      </c>
      <c r="E1420" s="83" t="s">
        <v>3698</v>
      </c>
      <c r="F1420" s="83" t="s">
        <v>245</v>
      </c>
      <c r="G1420" s="83" t="s">
        <v>391</v>
      </c>
    </row>
    <row r="1421" spans="1:7" s="25" customFormat="1" x14ac:dyDescent="0.25">
      <c r="A1421" s="83" t="s">
        <v>2059</v>
      </c>
      <c r="B1421" s="83" t="s">
        <v>3607</v>
      </c>
      <c r="C1421" s="83" t="s">
        <v>3554</v>
      </c>
      <c r="D1421" s="83" t="s">
        <v>1176</v>
      </c>
      <c r="E1421" s="83" t="s">
        <v>410</v>
      </c>
      <c r="F1421" s="83" t="s">
        <v>245</v>
      </c>
      <c r="G1421" s="83" t="s">
        <v>257</v>
      </c>
    </row>
    <row r="1422" spans="1:7" s="25" customFormat="1" x14ac:dyDescent="0.25">
      <c r="A1422" s="83" t="s">
        <v>2061</v>
      </c>
      <c r="B1422" s="83" t="s">
        <v>3607</v>
      </c>
      <c r="C1422" s="83" t="s">
        <v>3555</v>
      </c>
      <c r="D1422" s="83" t="s">
        <v>1091</v>
      </c>
      <c r="E1422" s="83" t="s">
        <v>410</v>
      </c>
      <c r="F1422" s="83" t="s">
        <v>245</v>
      </c>
      <c r="G1422" s="83" t="s">
        <v>257</v>
      </c>
    </row>
    <row r="1423" spans="1:7" s="25" customFormat="1" x14ac:dyDescent="0.25">
      <c r="A1423" s="83" t="s">
        <v>3696</v>
      </c>
      <c r="B1423" s="83" t="s">
        <v>1874</v>
      </c>
      <c r="C1423" s="83" t="s">
        <v>3697</v>
      </c>
      <c r="D1423" s="83" t="s">
        <v>297</v>
      </c>
      <c r="E1423" s="83" t="s">
        <v>289</v>
      </c>
      <c r="F1423" s="83" t="s">
        <v>290</v>
      </c>
      <c r="G1423" s="83" t="s">
        <v>257</v>
      </c>
    </row>
    <row r="1424" spans="1:7" s="25" customFormat="1" x14ac:dyDescent="0.25">
      <c r="A1424" s="83" t="s">
        <v>2061</v>
      </c>
      <c r="B1424" s="83" t="s">
        <v>3607</v>
      </c>
      <c r="C1424" s="83" t="s">
        <v>3555</v>
      </c>
      <c r="D1424" s="83" t="s">
        <v>1091</v>
      </c>
      <c r="E1424" s="83" t="s">
        <v>410</v>
      </c>
      <c r="F1424" s="83" t="s">
        <v>245</v>
      </c>
      <c r="G1424" s="83" t="s">
        <v>257</v>
      </c>
    </row>
    <row r="1425" spans="1:7" s="25" customFormat="1" x14ac:dyDescent="0.25">
      <c r="A1425" s="83" t="s">
        <v>3696</v>
      </c>
      <c r="B1425" s="83" t="s">
        <v>1874</v>
      </c>
      <c r="C1425" s="83" t="s">
        <v>3697</v>
      </c>
      <c r="D1425" s="83" t="s">
        <v>297</v>
      </c>
      <c r="E1425" s="83" t="s">
        <v>289</v>
      </c>
      <c r="F1425" s="83" t="s">
        <v>290</v>
      </c>
      <c r="G1425" s="83" t="s">
        <v>257</v>
      </c>
    </row>
    <row r="1426" spans="1:7" s="25" customFormat="1" x14ac:dyDescent="0.25">
      <c r="A1426" s="83" t="s">
        <v>2056</v>
      </c>
      <c r="B1426" s="83" t="s">
        <v>2054</v>
      </c>
      <c r="C1426" s="83" t="s">
        <v>3450</v>
      </c>
      <c r="D1426" s="83" t="s">
        <v>256</v>
      </c>
      <c r="E1426" s="83" t="s">
        <v>2097</v>
      </c>
      <c r="F1426" s="83" t="s">
        <v>245</v>
      </c>
      <c r="G1426" s="83" t="s">
        <v>246</v>
      </c>
    </row>
    <row r="1427" spans="1:7" s="25" customFormat="1" x14ac:dyDescent="0.25">
      <c r="A1427" s="83" t="s">
        <v>2003</v>
      </c>
      <c r="B1427" s="83" t="s">
        <v>2004</v>
      </c>
      <c r="C1427" s="83" t="s">
        <v>3451</v>
      </c>
      <c r="D1427" s="83" t="s">
        <v>719</v>
      </c>
      <c r="E1427" s="83" t="s">
        <v>3698</v>
      </c>
      <c r="F1427" s="83" t="s">
        <v>245</v>
      </c>
      <c r="G1427" s="83" t="s">
        <v>246</v>
      </c>
    </row>
    <row r="1428" spans="1:7" s="25" customFormat="1" x14ac:dyDescent="0.25">
      <c r="A1428" s="83" t="s">
        <v>2079</v>
      </c>
      <c r="B1428" s="83" t="s">
        <v>1532</v>
      </c>
      <c r="C1428" s="83" t="s">
        <v>3452</v>
      </c>
      <c r="D1428" s="83" t="s">
        <v>593</v>
      </c>
      <c r="E1428" s="83" t="s">
        <v>2097</v>
      </c>
      <c r="F1428" s="83" t="s">
        <v>245</v>
      </c>
      <c r="G1428" s="83" t="s">
        <v>257</v>
      </c>
    </row>
    <row r="1429" spans="1:7" s="25" customFormat="1" x14ac:dyDescent="0.25">
      <c r="A1429" s="83" t="s">
        <v>3584</v>
      </c>
      <c r="B1429" s="83" t="s">
        <v>1509</v>
      </c>
      <c r="C1429" s="83" t="s">
        <v>3585</v>
      </c>
      <c r="D1429" s="83" t="s">
        <v>51</v>
      </c>
      <c r="E1429" s="83" t="s">
        <v>3698</v>
      </c>
      <c r="F1429" s="83" t="s">
        <v>245</v>
      </c>
      <c r="G1429" s="83" t="s">
        <v>320</v>
      </c>
    </row>
    <row r="1430" spans="1:7" s="25" customFormat="1" x14ac:dyDescent="0.25">
      <c r="A1430" s="83" t="s">
        <v>3586</v>
      </c>
      <c r="B1430" s="83" t="s">
        <v>2004</v>
      </c>
      <c r="C1430" s="83" t="s">
        <v>3587</v>
      </c>
      <c r="D1430" s="83" t="s">
        <v>51</v>
      </c>
      <c r="E1430" s="83" t="s">
        <v>3698</v>
      </c>
      <c r="F1430" s="83" t="s">
        <v>245</v>
      </c>
      <c r="G1430" s="83" t="s">
        <v>320</v>
      </c>
    </row>
    <row r="1431" spans="1:7" s="25" customFormat="1" x14ac:dyDescent="0.25">
      <c r="A1431" s="83" t="s">
        <v>3939</v>
      </c>
      <c r="B1431" s="83" t="s">
        <v>3940</v>
      </c>
      <c r="C1431" s="83" t="s">
        <v>3941</v>
      </c>
      <c r="D1431" s="83" t="s">
        <v>51</v>
      </c>
      <c r="E1431" s="83" t="s">
        <v>3698</v>
      </c>
      <c r="F1431" s="83" t="s">
        <v>290</v>
      </c>
      <c r="G1431" s="83" t="s">
        <v>246</v>
      </c>
    </row>
    <row r="1432" spans="1:7" s="25" customFormat="1" x14ac:dyDescent="0.25">
      <c r="A1432" s="83" t="s">
        <v>1766</v>
      </c>
      <c r="B1432" s="83" t="s">
        <v>1767</v>
      </c>
      <c r="C1432" s="83" t="s">
        <v>3453</v>
      </c>
      <c r="D1432" s="83" t="s">
        <v>466</v>
      </c>
      <c r="E1432" s="83" t="s">
        <v>3698</v>
      </c>
      <c r="F1432" s="83" t="s">
        <v>467</v>
      </c>
      <c r="G1432" s="83" t="s">
        <v>387</v>
      </c>
    </row>
    <row r="1433" spans="1:7" s="25" customFormat="1" x14ac:dyDescent="0.25">
      <c r="A1433" s="83" t="s">
        <v>1768</v>
      </c>
      <c r="B1433" s="83" t="s">
        <v>1767</v>
      </c>
      <c r="C1433" s="83" t="s">
        <v>3454</v>
      </c>
      <c r="D1433" s="83" t="s">
        <v>51</v>
      </c>
      <c r="E1433" s="83" t="s">
        <v>410</v>
      </c>
      <c r="F1433" s="83" t="s">
        <v>467</v>
      </c>
      <c r="G1433" s="83" t="s">
        <v>387</v>
      </c>
    </row>
    <row r="1434" spans="1:7" s="25" customFormat="1" x14ac:dyDescent="0.25">
      <c r="A1434" s="83" t="s">
        <v>1769</v>
      </c>
      <c r="B1434" s="83" t="s">
        <v>1770</v>
      </c>
      <c r="C1434" s="83" t="s">
        <v>3455</v>
      </c>
      <c r="D1434" s="83" t="s">
        <v>256</v>
      </c>
      <c r="E1434" s="83" t="s">
        <v>3698</v>
      </c>
      <c r="F1434" s="83" t="s">
        <v>290</v>
      </c>
      <c r="G1434" s="83" t="s">
        <v>246</v>
      </c>
    </row>
    <row r="1435" spans="1:7" s="25" customFormat="1" x14ac:dyDescent="0.25">
      <c r="A1435" s="83" t="s">
        <v>1771</v>
      </c>
      <c r="B1435" s="83" t="s">
        <v>1772</v>
      </c>
      <c r="C1435" s="83" t="s">
        <v>3456</v>
      </c>
      <c r="D1435" s="83" t="s">
        <v>256</v>
      </c>
      <c r="E1435" s="83" t="s">
        <v>3698</v>
      </c>
      <c r="F1435" s="83" t="s">
        <v>290</v>
      </c>
      <c r="G1435" s="83" t="s">
        <v>1181</v>
      </c>
    </row>
    <row r="1436" spans="1:7" s="25" customFormat="1" x14ac:dyDescent="0.25">
      <c r="A1436" s="83" t="s">
        <v>1773</v>
      </c>
      <c r="B1436" s="83" t="s">
        <v>1774</v>
      </c>
      <c r="C1436" s="83" t="s">
        <v>3457</v>
      </c>
      <c r="D1436" s="83" t="s">
        <v>297</v>
      </c>
      <c r="E1436" s="83" t="s">
        <v>3698</v>
      </c>
      <c r="F1436" s="83" t="s">
        <v>290</v>
      </c>
      <c r="G1436" s="83" t="s">
        <v>320</v>
      </c>
    </row>
    <row r="1437" spans="1:7" s="25" customFormat="1" x14ac:dyDescent="0.25">
      <c r="A1437" s="83" t="s">
        <v>1775</v>
      </c>
      <c r="B1437" s="83" t="s">
        <v>1776</v>
      </c>
      <c r="C1437" s="83" t="s">
        <v>3458</v>
      </c>
      <c r="D1437" s="83" t="s">
        <v>297</v>
      </c>
      <c r="E1437" s="83" t="s">
        <v>3698</v>
      </c>
      <c r="F1437" s="83" t="s">
        <v>290</v>
      </c>
      <c r="G1437" s="83" t="s">
        <v>320</v>
      </c>
    </row>
    <row r="1438" spans="1:7" s="25" customFormat="1" x14ac:dyDescent="0.25">
      <c r="A1438" s="83" t="s">
        <v>1777</v>
      </c>
      <c r="B1438" s="83" t="s">
        <v>1778</v>
      </c>
      <c r="C1438" s="83" t="s">
        <v>3459</v>
      </c>
      <c r="D1438" s="83" t="s">
        <v>297</v>
      </c>
      <c r="E1438" s="83" t="s">
        <v>3698</v>
      </c>
      <c r="F1438" s="83" t="s">
        <v>290</v>
      </c>
      <c r="G1438" s="83" t="s">
        <v>320</v>
      </c>
    </row>
    <row r="1439" spans="1:7" s="25" customFormat="1" x14ac:dyDescent="0.25">
      <c r="A1439" s="83" t="s">
        <v>1779</v>
      </c>
      <c r="B1439" s="83" t="s">
        <v>1780</v>
      </c>
      <c r="C1439" s="83" t="s">
        <v>3460</v>
      </c>
      <c r="D1439" s="83" t="s">
        <v>297</v>
      </c>
      <c r="E1439" s="83" t="s">
        <v>3698</v>
      </c>
      <c r="F1439" s="83" t="s">
        <v>290</v>
      </c>
      <c r="G1439" s="83" t="s">
        <v>320</v>
      </c>
    </row>
    <row r="1440" spans="1:7" s="25" customFormat="1" x14ac:dyDescent="0.25">
      <c r="A1440" s="83" t="s">
        <v>1781</v>
      </c>
      <c r="B1440" s="83" t="s">
        <v>1782</v>
      </c>
      <c r="C1440" s="83" t="s">
        <v>3461</v>
      </c>
      <c r="D1440" s="83" t="s">
        <v>297</v>
      </c>
      <c r="E1440" s="83" t="s">
        <v>3698</v>
      </c>
      <c r="F1440" s="83" t="s">
        <v>290</v>
      </c>
      <c r="G1440" s="83" t="s">
        <v>320</v>
      </c>
    </row>
    <row r="1441" spans="1:7" s="25" customFormat="1" x14ac:dyDescent="0.25">
      <c r="A1441" s="83" t="s">
        <v>1783</v>
      </c>
      <c r="B1441" s="83" t="s">
        <v>1784</v>
      </c>
      <c r="C1441" s="83" t="s">
        <v>3462</v>
      </c>
      <c r="D1441" s="83" t="s">
        <v>297</v>
      </c>
      <c r="E1441" s="83" t="s">
        <v>3698</v>
      </c>
      <c r="F1441" s="83" t="s">
        <v>290</v>
      </c>
      <c r="G1441" s="83" t="s">
        <v>320</v>
      </c>
    </row>
    <row r="1442" spans="1:7" s="25" customFormat="1" x14ac:dyDescent="0.25">
      <c r="A1442" s="83" t="s">
        <v>1785</v>
      </c>
      <c r="B1442" s="83" t="s">
        <v>1786</v>
      </c>
      <c r="C1442" s="83" t="s">
        <v>3902</v>
      </c>
      <c r="D1442" s="83" t="s">
        <v>719</v>
      </c>
      <c r="E1442" s="83" t="s">
        <v>3698</v>
      </c>
      <c r="F1442" s="83" t="s">
        <v>245</v>
      </c>
      <c r="G1442" s="83" t="s">
        <v>413</v>
      </c>
    </row>
    <row r="1443" spans="1:7" s="25" customFormat="1" x14ac:dyDescent="0.25">
      <c r="A1443" s="83" t="s">
        <v>1787</v>
      </c>
      <c r="B1443" s="83" t="s">
        <v>1786</v>
      </c>
      <c r="C1443" s="83" t="s">
        <v>3903</v>
      </c>
      <c r="D1443" s="83" t="s">
        <v>1046</v>
      </c>
      <c r="E1443" s="83" t="s">
        <v>2097</v>
      </c>
      <c r="F1443" s="83" t="s">
        <v>245</v>
      </c>
      <c r="G1443" s="83" t="s">
        <v>246</v>
      </c>
    </row>
    <row r="1444" spans="1:7" s="25" customFormat="1" x14ac:dyDescent="0.25">
      <c r="A1444" s="83" t="s">
        <v>1788</v>
      </c>
      <c r="B1444" s="83" t="s">
        <v>1786</v>
      </c>
      <c r="C1444" s="83" t="s">
        <v>3904</v>
      </c>
      <c r="D1444" s="83" t="s">
        <v>297</v>
      </c>
      <c r="E1444" s="83" t="s">
        <v>3698</v>
      </c>
      <c r="F1444" s="83" t="s">
        <v>245</v>
      </c>
      <c r="G1444" s="83" t="s">
        <v>246</v>
      </c>
    </row>
    <row r="1445" spans="1:7" s="25" customFormat="1" x14ac:dyDescent="0.25">
      <c r="A1445" s="83" t="s">
        <v>2044</v>
      </c>
      <c r="B1445" s="83" t="s">
        <v>1786</v>
      </c>
      <c r="C1445" s="83" t="s">
        <v>3466</v>
      </c>
      <c r="D1445" s="83" t="s">
        <v>480</v>
      </c>
      <c r="E1445" s="83" t="s">
        <v>3698</v>
      </c>
      <c r="F1445" s="83" t="s">
        <v>290</v>
      </c>
      <c r="G1445" s="83" t="s">
        <v>246</v>
      </c>
    </row>
    <row r="1446" spans="1:7" s="25" customFormat="1" x14ac:dyDescent="0.25">
      <c r="A1446" s="83" t="s">
        <v>1789</v>
      </c>
      <c r="B1446" s="83" t="s">
        <v>2141</v>
      </c>
      <c r="C1446" s="83" t="s">
        <v>3467</v>
      </c>
      <c r="D1446" s="83" t="s">
        <v>256</v>
      </c>
      <c r="E1446" s="83" t="s">
        <v>3698</v>
      </c>
      <c r="F1446" s="83" t="s">
        <v>290</v>
      </c>
      <c r="G1446" s="83" t="s">
        <v>391</v>
      </c>
    </row>
    <row r="1447" spans="1:7" s="25" customFormat="1" x14ac:dyDescent="0.25">
      <c r="A1447" s="83" t="s">
        <v>2140</v>
      </c>
      <c r="B1447" s="83" t="s">
        <v>2141</v>
      </c>
      <c r="C1447" s="83" t="s">
        <v>3468</v>
      </c>
      <c r="D1447" s="83" t="s">
        <v>51</v>
      </c>
      <c r="E1447" s="83" t="s">
        <v>3698</v>
      </c>
      <c r="F1447" s="83" t="s">
        <v>290</v>
      </c>
      <c r="G1447" s="83" t="s">
        <v>320</v>
      </c>
    </row>
    <row r="1448" spans="1:7" s="25" customFormat="1" x14ac:dyDescent="0.25">
      <c r="A1448" s="83" t="s">
        <v>1790</v>
      </c>
      <c r="B1448" s="83" t="s">
        <v>1791</v>
      </c>
      <c r="C1448" s="83" t="s">
        <v>3905</v>
      </c>
      <c r="D1448" s="83" t="s">
        <v>249</v>
      </c>
      <c r="E1448" s="83" t="s">
        <v>3698</v>
      </c>
      <c r="F1448" s="83" t="s">
        <v>245</v>
      </c>
      <c r="G1448" s="83" t="s">
        <v>246</v>
      </c>
    </row>
    <row r="1449" spans="1:7" s="25" customFormat="1" x14ac:dyDescent="0.25">
      <c r="A1449" s="83" t="s">
        <v>1792</v>
      </c>
      <c r="B1449" s="83" t="s">
        <v>1793</v>
      </c>
      <c r="C1449" s="83" t="s">
        <v>3470</v>
      </c>
      <c r="D1449" s="83" t="s">
        <v>51</v>
      </c>
      <c r="E1449" s="83" t="s">
        <v>410</v>
      </c>
      <c r="F1449" s="83" t="s">
        <v>245</v>
      </c>
      <c r="G1449" s="83" t="s">
        <v>387</v>
      </c>
    </row>
    <row r="1450" spans="1:7" s="25" customFormat="1" x14ac:dyDescent="0.25">
      <c r="A1450" s="83" t="s">
        <v>1794</v>
      </c>
      <c r="B1450" s="83" t="s">
        <v>1791</v>
      </c>
      <c r="C1450" s="83" t="s">
        <v>3471</v>
      </c>
      <c r="D1450" s="83" t="s">
        <v>51</v>
      </c>
      <c r="E1450" s="83" t="s">
        <v>3698</v>
      </c>
      <c r="F1450" s="83" t="s">
        <v>245</v>
      </c>
      <c r="G1450" s="83" t="s">
        <v>320</v>
      </c>
    </row>
    <row r="1451" spans="1:7" s="25" customFormat="1" x14ac:dyDescent="0.25">
      <c r="A1451" s="83" t="s">
        <v>1798</v>
      </c>
      <c r="B1451" s="83" t="s">
        <v>1795</v>
      </c>
      <c r="C1451" s="83" t="s">
        <v>3473</v>
      </c>
      <c r="D1451" s="83" t="s">
        <v>51</v>
      </c>
      <c r="E1451" s="83" t="s">
        <v>3698</v>
      </c>
      <c r="F1451" s="83" t="s">
        <v>245</v>
      </c>
      <c r="G1451" s="83" t="s">
        <v>246</v>
      </c>
    </row>
    <row r="1452" spans="1:7" s="25" customFormat="1" x14ac:dyDescent="0.25">
      <c r="A1452" s="83" t="s">
        <v>1799</v>
      </c>
      <c r="B1452" s="83" t="s">
        <v>1796</v>
      </c>
      <c r="C1452" s="83" t="s">
        <v>3474</v>
      </c>
      <c r="D1452" s="83" t="s">
        <v>51</v>
      </c>
      <c r="E1452" s="83" t="s">
        <v>3698</v>
      </c>
      <c r="F1452" s="83" t="s">
        <v>245</v>
      </c>
      <c r="G1452" s="83" t="s">
        <v>246</v>
      </c>
    </row>
    <row r="1453" spans="1:7" s="25" customFormat="1" x14ac:dyDescent="0.25">
      <c r="A1453" s="83" t="s">
        <v>2076</v>
      </c>
      <c r="B1453" s="83" t="s">
        <v>1795</v>
      </c>
      <c r="C1453" s="83" t="s">
        <v>3475</v>
      </c>
      <c r="D1453" s="83" t="s">
        <v>419</v>
      </c>
      <c r="E1453" s="83" t="s">
        <v>3698</v>
      </c>
      <c r="F1453" s="83" t="s">
        <v>245</v>
      </c>
      <c r="G1453" s="83" t="s">
        <v>246</v>
      </c>
    </row>
    <row r="1454" spans="1:7" s="25" customFormat="1" x14ac:dyDescent="0.25">
      <c r="A1454" s="83" t="s">
        <v>1800</v>
      </c>
      <c r="B1454" s="83" t="s">
        <v>1801</v>
      </c>
      <c r="C1454" s="83" t="s">
        <v>3476</v>
      </c>
      <c r="D1454" s="83" t="s">
        <v>249</v>
      </c>
      <c r="E1454" s="83" t="s">
        <v>3698</v>
      </c>
      <c r="F1454" s="83" t="s">
        <v>245</v>
      </c>
      <c r="G1454" s="83" t="s">
        <v>425</v>
      </c>
    </row>
    <row r="1455" spans="1:7" s="25" customFormat="1" x14ac:dyDescent="0.25">
      <c r="A1455" s="83" t="s">
        <v>1802</v>
      </c>
      <c r="B1455" s="83" t="s">
        <v>1803</v>
      </c>
      <c r="C1455" s="83" t="s">
        <v>3477</v>
      </c>
      <c r="D1455" s="83" t="s">
        <v>297</v>
      </c>
      <c r="E1455" s="83" t="s">
        <v>289</v>
      </c>
      <c r="F1455" s="83" t="s">
        <v>290</v>
      </c>
      <c r="G1455" s="83" t="s">
        <v>257</v>
      </c>
    </row>
    <row r="1456" spans="1:7" s="25" customFormat="1" x14ac:dyDescent="0.25">
      <c r="A1456" s="83" t="s">
        <v>1804</v>
      </c>
      <c r="B1456" s="83" t="s">
        <v>1805</v>
      </c>
      <c r="C1456" s="83" t="s">
        <v>3478</v>
      </c>
      <c r="D1456" s="83" t="s">
        <v>297</v>
      </c>
      <c r="E1456" s="83" t="s">
        <v>289</v>
      </c>
      <c r="F1456" s="83" t="s">
        <v>290</v>
      </c>
      <c r="G1456" s="83" t="s">
        <v>257</v>
      </c>
    </row>
    <row r="1457" spans="1:7" s="25" customFormat="1" x14ac:dyDescent="0.25">
      <c r="A1457" s="83" t="s">
        <v>1806</v>
      </c>
      <c r="B1457" s="83" t="s">
        <v>1807</v>
      </c>
      <c r="C1457" s="83" t="s">
        <v>3479</v>
      </c>
      <c r="D1457" s="83" t="s">
        <v>297</v>
      </c>
      <c r="E1457" s="83" t="s">
        <v>289</v>
      </c>
      <c r="F1457" s="83" t="s">
        <v>290</v>
      </c>
      <c r="G1457" s="83" t="s">
        <v>257</v>
      </c>
    </row>
    <row r="1458" spans="1:7" s="25" customFormat="1" x14ac:dyDescent="0.25">
      <c r="A1458" s="83" t="s">
        <v>1809</v>
      </c>
      <c r="B1458" s="83" t="s">
        <v>1801</v>
      </c>
      <c r="C1458" s="83" t="s">
        <v>3480</v>
      </c>
      <c r="D1458" s="83" t="s">
        <v>288</v>
      </c>
      <c r="E1458" s="83" t="s">
        <v>289</v>
      </c>
      <c r="F1458" s="83" t="s">
        <v>290</v>
      </c>
      <c r="G1458" s="83" t="s">
        <v>250</v>
      </c>
    </row>
    <row r="1459" spans="1:7" s="25" customFormat="1" x14ac:dyDescent="0.25">
      <c r="A1459" s="83" t="s">
        <v>1811</v>
      </c>
      <c r="B1459" s="83" t="s">
        <v>1812</v>
      </c>
      <c r="C1459" s="83" t="s">
        <v>3481</v>
      </c>
      <c r="D1459" s="83" t="s">
        <v>297</v>
      </c>
      <c r="E1459" s="83" t="s">
        <v>289</v>
      </c>
      <c r="F1459" s="83" t="s">
        <v>290</v>
      </c>
      <c r="G1459" s="83" t="s">
        <v>250</v>
      </c>
    </row>
    <row r="1460" spans="1:7" s="25" customFormat="1" x14ac:dyDescent="0.25">
      <c r="A1460" s="83" t="s">
        <v>1814</v>
      </c>
      <c r="B1460" s="83" t="s">
        <v>1815</v>
      </c>
      <c r="C1460" s="83" t="s">
        <v>3482</v>
      </c>
      <c r="D1460" s="83" t="s">
        <v>297</v>
      </c>
      <c r="E1460" s="83" t="s">
        <v>289</v>
      </c>
      <c r="F1460" s="83" t="s">
        <v>290</v>
      </c>
      <c r="G1460" s="83" t="s">
        <v>250</v>
      </c>
    </row>
    <row r="1461" spans="1:7" s="25" customFormat="1" x14ac:dyDescent="0.25">
      <c r="A1461" s="83" t="s">
        <v>1817</v>
      </c>
      <c r="B1461" s="83" t="s">
        <v>1818</v>
      </c>
      <c r="C1461" s="83" t="s">
        <v>3483</v>
      </c>
      <c r="D1461" s="83" t="s">
        <v>297</v>
      </c>
      <c r="E1461" s="83" t="s">
        <v>289</v>
      </c>
      <c r="F1461" s="83" t="s">
        <v>290</v>
      </c>
      <c r="G1461" s="83" t="s">
        <v>250</v>
      </c>
    </row>
    <row r="1462" spans="1:7" s="25" customFormat="1" x14ac:dyDescent="0.25">
      <c r="A1462" s="83" t="s">
        <v>1820</v>
      </c>
      <c r="B1462" s="83" t="s">
        <v>1821</v>
      </c>
      <c r="C1462" s="83" t="s">
        <v>3484</v>
      </c>
      <c r="D1462" s="83" t="s">
        <v>297</v>
      </c>
      <c r="E1462" s="83" t="s">
        <v>289</v>
      </c>
      <c r="F1462" s="83" t="s">
        <v>290</v>
      </c>
      <c r="G1462" s="83" t="s">
        <v>250</v>
      </c>
    </row>
    <row r="1463" spans="1:7" s="25" customFormat="1" x14ac:dyDescent="0.25">
      <c r="A1463" s="83" t="s">
        <v>1823</v>
      </c>
      <c r="B1463" s="83" t="s">
        <v>1824</v>
      </c>
      <c r="C1463" s="83" t="s">
        <v>3485</v>
      </c>
      <c r="D1463" s="83" t="s">
        <v>297</v>
      </c>
      <c r="E1463" s="83" t="s">
        <v>289</v>
      </c>
      <c r="F1463" s="83" t="s">
        <v>290</v>
      </c>
      <c r="G1463" s="83" t="s">
        <v>250</v>
      </c>
    </row>
    <row r="1464" spans="1:7" s="25" customFormat="1" x14ac:dyDescent="0.25">
      <c r="A1464" s="83" t="s">
        <v>1826</v>
      </c>
      <c r="B1464" s="83" t="s">
        <v>1827</v>
      </c>
      <c r="C1464" s="83" t="s">
        <v>3486</v>
      </c>
      <c r="D1464" s="83" t="s">
        <v>297</v>
      </c>
      <c r="E1464" s="83" t="s">
        <v>289</v>
      </c>
      <c r="F1464" s="83" t="s">
        <v>290</v>
      </c>
      <c r="G1464" s="83" t="s">
        <v>250</v>
      </c>
    </row>
    <row r="1465" spans="1:7" s="25" customFormat="1" x14ac:dyDescent="0.25">
      <c r="A1465" s="83" t="s">
        <v>1892</v>
      </c>
      <c r="B1465" s="83" t="s">
        <v>1874</v>
      </c>
      <c r="C1465" s="83" t="s">
        <v>3618</v>
      </c>
      <c r="D1465" s="83" t="s">
        <v>350</v>
      </c>
      <c r="E1465" s="83" t="s">
        <v>3641</v>
      </c>
      <c r="F1465" s="83" t="s">
        <v>290</v>
      </c>
      <c r="G1465" s="83" t="s">
        <v>257</v>
      </c>
    </row>
    <row r="1466" spans="1:7" s="25" customFormat="1" x14ac:dyDescent="0.25">
      <c r="A1466" s="83" t="s">
        <v>1909</v>
      </c>
      <c r="B1466" s="83" t="s">
        <v>3631</v>
      </c>
      <c r="C1466" s="83" t="s">
        <v>3527</v>
      </c>
      <c r="D1466" s="83" t="s">
        <v>297</v>
      </c>
      <c r="E1466" s="83" t="s">
        <v>289</v>
      </c>
      <c r="F1466" s="83" t="s">
        <v>290</v>
      </c>
      <c r="G1466" s="83" t="s">
        <v>250</v>
      </c>
    </row>
    <row r="1467" spans="1:7" s="25" customFormat="1" x14ac:dyDescent="0.25">
      <c r="A1467" s="83" t="s">
        <v>1912</v>
      </c>
      <c r="B1467" s="83" t="s">
        <v>1812</v>
      </c>
      <c r="C1467" s="83" t="s">
        <v>3528</v>
      </c>
      <c r="D1467" s="83" t="s">
        <v>297</v>
      </c>
      <c r="E1467" s="83" t="s">
        <v>289</v>
      </c>
      <c r="F1467" s="83" t="s">
        <v>290</v>
      </c>
      <c r="G1467" s="83" t="s">
        <v>250</v>
      </c>
    </row>
    <row r="1468" spans="1:7" s="25" customFormat="1" x14ac:dyDescent="0.25">
      <c r="A1468" s="83" t="s">
        <v>1914</v>
      </c>
      <c r="B1468" s="83" t="s">
        <v>1815</v>
      </c>
      <c r="C1468" s="83" t="s">
        <v>3529</v>
      </c>
      <c r="D1468" s="83" t="s">
        <v>297</v>
      </c>
      <c r="E1468" s="83" t="s">
        <v>289</v>
      </c>
      <c r="F1468" s="83" t="s">
        <v>290</v>
      </c>
      <c r="G1468" s="83" t="s">
        <v>250</v>
      </c>
    </row>
    <row r="1469" spans="1:7" s="25" customFormat="1" x14ac:dyDescent="0.25">
      <c r="A1469" s="83" t="s">
        <v>1916</v>
      </c>
      <c r="B1469" s="83" t="s">
        <v>1818</v>
      </c>
      <c r="C1469" s="83" t="s">
        <v>3530</v>
      </c>
      <c r="D1469" s="83" t="s">
        <v>297</v>
      </c>
      <c r="E1469" s="83" t="s">
        <v>289</v>
      </c>
      <c r="F1469" s="83" t="s">
        <v>290</v>
      </c>
      <c r="G1469" s="83" t="s">
        <v>250</v>
      </c>
    </row>
    <row r="1470" spans="1:7" s="25" customFormat="1" x14ac:dyDescent="0.25">
      <c r="A1470" s="83" t="s">
        <v>1918</v>
      </c>
      <c r="B1470" s="83" t="s">
        <v>1821</v>
      </c>
      <c r="C1470" s="83" t="s">
        <v>3531</v>
      </c>
      <c r="D1470" s="83" t="s">
        <v>297</v>
      </c>
      <c r="E1470" s="83" t="s">
        <v>289</v>
      </c>
      <c r="F1470" s="83" t="s">
        <v>290</v>
      </c>
      <c r="G1470" s="83" t="s">
        <v>250</v>
      </c>
    </row>
    <row r="1471" spans="1:7" s="25" customFormat="1" x14ac:dyDescent="0.25">
      <c r="A1471" s="83" t="s">
        <v>1920</v>
      </c>
      <c r="B1471" s="83" t="s">
        <v>1824</v>
      </c>
      <c r="C1471" s="83" t="s">
        <v>3532</v>
      </c>
      <c r="D1471" s="83" t="s">
        <v>297</v>
      </c>
      <c r="E1471" s="83" t="s">
        <v>289</v>
      </c>
      <c r="F1471" s="83" t="s">
        <v>290</v>
      </c>
      <c r="G1471" s="83" t="s">
        <v>250</v>
      </c>
    </row>
    <row r="1472" spans="1:7" s="25" customFormat="1" x14ac:dyDescent="0.25">
      <c r="A1472" s="83" t="s">
        <v>1922</v>
      </c>
      <c r="B1472" s="83" t="s">
        <v>1827</v>
      </c>
      <c r="C1472" s="83" t="s">
        <v>3533</v>
      </c>
      <c r="D1472" s="83" t="s">
        <v>297</v>
      </c>
      <c r="E1472" s="83" t="s">
        <v>289</v>
      </c>
      <c r="F1472" s="83" t="s">
        <v>290</v>
      </c>
      <c r="G1472" s="83" t="s">
        <v>250</v>
      </c>
    </row>
    <row r="1473" spans="1:7" s="25" customFormat="1" x14ac:dyDescent="0.25">
      <c r="A1473" s="83" t="s">
        <v>1924</v>
      </c>
      <c r="B1473" s="83" t="s">
        <v>3631</v>
      </c>
      <c r="C1473" s="83" t="s">
        <v>3535</v>
      </c>
      <c r="D1473" s="83" t="s">
        <v>389</v>
      </c>
      <c r="E1473" s="83" t="s">
        <v>390</v>
      </c>
      <c r="F1473" s="83" t="s">
        <v>245</v>
      </c>
      <c r="G1473" s="83" t="s">
        <v>391</v>
      </c>
    </row>
    <row r="1474" spans="1:7" s="25" customFormat="1" x14ac:dyDescent="0.25">
      <c r="A1474" s="83" t="s">
        <v>1926</v>
      </c>
      <c r="B1474" s="83" t="s">
        <v>3631</v>
      </c>
      <c r="C1474" s="83" t="s">
        <v>3536</v>
      </c>
      <c r="D1474" s="83" t="s">
        <v>260</v>
      </c>
      <c r="E1474" s="83" t="s">
        <v>261</v>
      </c>
      <c r="F1474" s="83" t="s">
        <v>245</v>
      </c>
      <c r="G1474" s="83" t="s">
        <v>257</v>
      </c>
    </row>
    <row r="1475" spans="1:7" s="25" customFormat="1" x14ac:dyDescent="0.25">
      <c r="A1475" s="83" t="s">
        <v>1928</v>
      </c>
      <c r="B1475" s="83" t="s">
        <v>3607</v>
      </c>
      <c r="C1475" s="83" t="s">
        <v>3537</v>
      </c>
      <c r="D1475" s="83" t="s">
        <v>344</v>
      </c>
      <c r="E1475" s="83" t="s">
        <v>3698</v>
      </c>
      <c r="F1475" s="83" t="s">
        <v>245</v>
      </c>
      <c r="G1475" s="83" t="s">
        <v>391</v>
      </c>
    </row>
    <row r="1476" spans="1:7" s="25" customFormat="1" x14ac:dyDescent="0.25">
      <c r="A1476" s="83" t="s">
        <v>1931</v>
      </c>
      <c r="B1476" s="83" t="s">
        <v>3607</v>
      </c>
      <c r="C1476" s="83" t="s">
        <v>3538</v>
      </c>
      <c r="D1476" s="83" t="s">
        <v>344</v>
      </c>
      <c r="E1476" s="83" t="s">
        <v>410</v>
      </c>
      <c r="F1476" s="83" t="s">
        <v>245</v>
      </c>
      <c r="G1476" s="83" t="s">
        <v>391</v>
      </c>
    </row>
    <row r="1477" spans="1:7" s="25" customFormat="1" x14ac:dyDescent="0.25">
      <c r="A1477" s="83" t="s">
        <v>1933</v>
      </c>
      <c r="B1477" s="83" t="s">
        <v>1801</v>
      </c>
      <c r="C1477" s="83" t="s">
        <v>3539</v>
      </c>
      <c r="D1477" s="83" t="s">
        <v>431</v>
      </c>
      <c r="E1477" s="83" t="s">
        <v>3698</v>
      </c>
      <c r="F1477" s="83" t="s">
        <v>245</v>
      </c>
      <c r="G1477" s="83" t="s">
        <v>246</v>
      </c>
    </row>
    <row r="1478" spans="1:7" s="25" customFormat="1" x14ac:dyDescent="0.25">
      <c r="A1478" s="83" t="s">
        <v>1940</v>
      </c>
      <c r="B1478" s="83" t="s">
        <v>1801</v>
      </c>
      <c r="C1478" s="83" t="s">
        <v>3542</v>
      </c>
      <c r="D1478" s="83" t="s">
        <v>423</v>
      </c>
      <c r="E1478" s="83" t="s">
        <v>3698</v>
      </c>
      <c r="F1478" s="83" t="s">
        <v>245</v>
      </c>
      <c r="G1478" s="83" t="s">
        <v>425</v>
      </c>
    </row>
    <row r="1479" spans="1:7" s="25" customFormat="1" x14ac:dyDescent="0.25">
      <c r="A1479" s="83" t="s">
        <v>1942</v>
      </c>
      <c r="B1479" s="83" t="s">
        <v>1801</v>
      </c>
      <c r="C1479" s="83" t="s">
        <v>3543</v>
      </c>
      <c r="D1479" s="83" t="s">
        <v>44</v>
      </c>
      <c r="E1479" s="83" t="s">
        <v>3698</v>
      </c>
      <c r="F1479" s="83" t="s">
        <v>245</v>
      </c>
      <c r="G1479" s="83" t="s">
        <v>250</v>
      </c>
    </row>
    <row r="1480" spans="1:7" s="25" customFormat="1" x14ac:dyDescent="0.25">
      <c r="A1480" s="83" t="s">
        <v>1944</v>
      </c>
      <c r="B1480" s="83" t="s">
        <v>1801</v>
      </c>
      <c r="C1480" s="83" t="s">
        <v>3544</v>
      </c>
      <c r="D1480" s="83" t="s">
        <v>44</v>
      </c>
      <c r="E1480" s="83" t="s">
        <v>3698</v>
      </c>
      <c r="F1480" s="83" t="s">
        <v>245</v>
      </c>
      <c r="G1480" s="83" t="s">
        <v>425</v>
      </c>
    </row>
    <row r="1481" spans="1:7" s="25" customFormat="1" x14ac:dyDescent="0.25">
      <c r="A1481" s="83" t="s">
        <v>1946</v>
      </c>
      <c r="B1481" s="83" t="s">
        <v>1947</v>
      </c>
      <c r="C1481" s="83" t="s">
        <v>3545</v>
      </c>
      <c r="D1481" s="83" t="s">
        <v>297</v>
      </c>
      <c r="E1481" s="83" t="s">
        <v>3698</v>
      </c>
      <c r="F1481" s="83" t="s">
        <v>245</v>
      </c>
      <c r="G1481" s="83" t="s">
        <v>391</v>
      </c>
    </row>
    <row r="1482" spans="1:7" s="25" customFormat="1" x14ac:dyDescent="0.25">
      <c r="A1482" s="83" t="s">
        <v>1949</v>
      </c>
      <c r="B1482" s="83" t="s">
        <v>1801</v>
      </c>
      <c r="C1482" s="83" t="s">
        <v>3546</v>
      </c>
      <c r="D1482" s="83" t="s">
        <v>344</v>
      </c>
      <c r="E1482" s="83" t="s">
        <v>3698</v>
      </c>
      <c r="F1482" s="83" t="s">
        <v>245</v>
      </c>
      <c r="G1482" s="83" t="s">
        <v>246</v>
      </c>
    </row>
    <row r="1483" spans="1:7" s="25" customFormat="1" x14ac:dyDescent="0.25">
      <c r="A1483" s="83" t="s">
        <v>1951</v>
      </c>
      <c r="B1483" s="83" t="s">
        <v>3607</v>
      </c>
      <c r="C1483" s="83" t="s">
        <v>3547</v>
      </c>
      <c r="D1483" s="83" t="s">
        <v>51</v>
      </c>
      <c r="E1483" s="83" t="s">
        <v>3698</v>
      </c>
      <c r="F1483" s="83" t="s">
        <v>245</v>
      </c>
      <c r="G1483" s="83" t="s">
        <v>246</v>
      </c>
    </row>
    <row r="1484" spans="1:7" s="25" customFormat="1" x14ac:dyDescent="0.25">
      <c r="A1484" s="83" t="s">
        <v>2148</v>
      </c>
      <c r="B1484" s="83" t="s">
        <v>3607</v>
      </c>
      <c r="C1484" s="83" t="s">
        <v>3548</v>
      </c>
      <c r="D1484" s="83" t="s">
        <v>51</v>
      </c>
      <c r="E1484" s="83" t="s">
        <v>3698</v>
      </c>
      <c r="F1484" s="83" t="s">
        <v>245</v>
      </c>
      <c r="G1484" s="83" t="s">
        <v>246</v>
      </c>
    </row>
    <row r="1485" spans="1:7" s="25" customFormat="1" x14ac:dyDescent="0.25">
      <c r="A1485" s="83" t="s">
        <v>1953</v>
      </c>
      <c r="B1485" s="83" t="s">
        <v>1801</v>
      </c>
      <c r="C1485" s="83" t="s">
        <v>3549</v>
      </c>
      <c r="D1485" s="83" t="s">
        <v>434</v>
      </c>
      <c r="E1485" s="83" t="s">
        <v>3698</v>
      </c>
      <c r="F1485" s="83" t="s">
        <v>245</v>
      </c>
      <c r="G1485" s="83" t="s">
        <v>347</v>
      </c>
    </row>
    <row r="1486" spans="1:7" s="25" customFormat="1" x14ac:dyDescent="0.25">
      <c r="A1486" s="83" t="s">
        <v>1955</v>
      </c>
      <c r="B1486" s="83" t="s">
        <v>1801</v>
      </c>
      <c r="C1486" s="83" t="s">
        <v>1956</v>
      </c>
      <c r="D1486" s="83" t="s">
        <v>435</v>
      </c>
      <c r="E1486" s="83" t="s">
        <v>3698</v>
      </c>
      <c r="F1486" s="83" t="s">
        <v>3705</v>
      </c>
      <c r="G1486" s="83" t="s">
        <v>391</v>
      </c>
    </row>
    <row r="1487" spans="1:7" s="25" customFormat="1" x14ac:dyDescent="0.25">
      <c r="A1487" s="83" t="s">
        <v>1957</v>
      </c>
      <c r="B1487" s="83" t="s">
        <v>1801</v>
      </c>
      <c r="C1487" s="83" t="s">
        <v>3550</v>
      </c>
      <c r="D1487" s="83" t="s">
        <v>435</v>
      </c>
      <c r="E1487" s="83" t="s">
        <v>3698</v>
      </c>
      <c r="F1487" s="83" t="s">
        <v>245</v>
      </c>
      <c r="G1487" s="83" t="s">
        <v>347</v>
      </c>
    </row>
    <row r="1488" spans="1:7" s="25" customFormat="1" x14ac:dyDescent="0.25">
      <c r="A1488" s="83" t="s">
        <v>1959</v>
      </c>
      <c r="B1488" s="83" t="s">
        <v>1801</v>
      </c>
      <c r="C1488" s="83" t="s">
        <v>3551</v>
      </c>
      <c r="D1488" s="83" t="s">
        <v>52</v>
      </c>
      <c r="E1488" s="83" t="s">
        <v>3698</v>
      </c>
      <c r="F1488" s="83" t="s">
        <v>245</v>
      </c>
      <c r="G1488" s="83" t="s">
        <v>246</v>
      </c>
    </row>
    <row r="1489" spans="1:7" s="25" customFormat="1" x14ac:dyDescent="0.25">
      <c r="A1489" s="83" t="s">
        <v>1961</v>
      </c>
      <c r="B1489" s="83" t="s">
        <v>1947</v>
      </c>
      <c r="C1489" s="83" t="s">
        <v>3552</v>
      </c>
      <c r="D1489" s="83" t="s">
        <v>593</v>
      </c>
      <c r="E1489" s="83" t="s">
        <v>3698</v>
      </c>
      <c r="F1489" s="83" t="s">
        <v>245</v>
      </c>
      <c r="G1489" s="83" t="s">
        <v>391</v>
      </c>
    </row>
    <row r="1490" spans="1:7" s="25" customFormat="1" x14ac:dyDescent="0.25">
      <c r="A1490" s="83" t="s">
        <v>1965</v>
      </c>
      <c r="B1490" s="83" t="s">
        <v>1801</v>
      </c>
      <c r="C1490" s="83" t="s">
        <v>3553</v>
      </c>
      <c r="D1490" s="83" t="s">
        <v>344</v>
      </c>
      <c r="E1490" s="83" t="s">
        <v>3698</v>
      </c>
      <c r="F1490" s="83" t="s">
        <v>245</v>
      </c>
      <c r="G1490" s="83" t="s">
        <v>391</v>
      </c>
    </row>
    <row r="1491" spans="1:7" s="25" customFormat="1" x14ac:dyDescent="0.25">
      <c r="A1491" s="83" t="s">
        <v>2059</v>
      </c>
      <c r="B1491" s="83" t="s">
        <v>3607</v>
      </c>
      <c r="C1491" s="83" t="s">
        <v>3554</v>
      </c>
      <c r="D1491" s="83" t="s">
        <v>1176</v>
      </c>
      <c r="E1491" s="83" t="s">
        <v>410</v>
      </c>
      <c r="F1491" s="83" t="s">
        <v>245</v>
      </c>
      <c r="G1491" s="83" t="s">
        <v>257</v>
      </c>
    </row>
    <row r="1492" spans="1:7" s="25" customFormat="1" x14ac:dyDescent="0.25">
      <c r="A1492" s="83" t="s">
        <v>2061</v>
      </c>
      <c r="B1492" s="83" t="s">
        <v>3607</v>
      </c>
      <c r="C1492" s="83" t="s">
        <v>3555</v>
      </c>
      <c r="D1492" s="83" t="s">
        <v>1091</v>
      </c>
      <c r="E1492" s="83" t="s">
        <v>410</v>
      </c>
      <c r="F1492" s="83" t="s">
        <v>245</v>
      </c>
      <c r="G1492" s="83" t="s">
        <v>257</v>
      </c>
    </row>
    <row r="1493" spans="1:7" s="25" customFormat="1" x14ac:dyDescent="0.25">
      <c r="A1493" s="83" t="s">
        <v>3696</v>
      </c>
      <c r="B1493" s="83" t="s">
        <v>1874</v>
      </c>
      <c r="C1493" s="83" t="s">
        <v>3697</v>
      </c>
      <c r="D1493" s="83" t="s">
        <v>297</v>
      </c>
      <c r="E1493" s="83" t="s">
        <v>289</v>
      </c>
      <c r="F1493" s="83" t="s">
        <v>290</v>
      </c>
      <c r="G1493" s="83" t="s">
        <v>257</v>
      </c>
    </row>
    <row r="1494" spans="1:7" s="25" customFormat="1" x14ac:dyDescent="0.25">
      <c r="A1494" s="83" t="s">
        <v>1957</v>
      </c>
      <c r="B1494" s="83" t="s">
        <v>1801</v>
      </c>
      <c r="C1494" s="83" t="s">
        <v>3550</v>
      </c>
      <c r="D1494" s="83" t="s">
        <v>435</v>
      </c>
      <c r="E1494" s="83" t="s">
        <v>3698</v>
      </c>
      <c r="F1494" s="83" t="s">
        <v>245</v>
      </c>
      <c r="G1494" s="83" t="s">
        <v>347</v>
      </c>
    </row>
    <row r="1495" spans="1:7" s="25" customFormat="1" x14ac:dyDescent="0.25">
      <c r="A1495" s="83" t="s">
        <v>1959</v>
      </c>
      <c r="B1495" s="83" t="s">
        <v>1801</v>
      </c>
      <c r="C1495" s="83" t="s">
        <v>3551</v>
      </c>
      <c r="D1495" s="83" t="s">
        <v>52</v>
      </c>
      <c r="E1495" s="83" t="s">
        <v>3698</v>
      </c>
      <c r="F1495" s="83" t="s">
        <v>245</v>
      </c>
      <c r="G1495" s="83" t="s">
        <v>246</v>
      </c>
    </row>
    <row r="1496" spans="1:7" s="25" customFormat="1" x14ac:dyDescent="0.25">
      <c r="A1496" s="83" t="s">
        <v>1961</v>
      </c>
      <c r="B1496" s="83" t="s">
        <v>1947</v>
      </c>
      <c r="C1496" s="83" t="s">
        <v>3552</v>
      </c>
      <c r="D1496" s="83" t="s">
        <v>593</v>
      </c>
      <c r="E1496" s="83" t="s">
        <v>3698</v>
      </c>
      <c r="F1496" s="83" t="s">
        <v>245</v>
      </c>
      <c r="G1496" s="83" t="s">
        <v>391</v>
      </c>
    </row>
    <row r="1497" spans="1:7" s="25" customFormat="1" x14ac:dyDescent="0.25">
      <c r="A1497" s="83" t="s">
        <v>1965</v>
      </c>
      <c r="B1497" s="83" t="s">
        <v>1801</v>
      </c>
      <c r="C1497" s="83" t="s">
        <v>3553</v>
      </c>
      <c r="D1497" s="83" t="s">
        <v>344</v>
      </c>
      <c r="E1497" s="83" t="s">
        <v>3698</v>
      </c>
      <c r="F1497" s="83" t="s">
        <v>245</v>
      </c>
      <c r="G1497" s="83" t="s">
        <v>391</v>
      </c>
    </row>
    <row r="1498" spans="1:7" s="25" customFormat="1" x14ac:dyDescent="0.25">
      <c r="A1498" s="83" t="s">
        <v>2059</v>
      </c>
      <c r="B1498" s="83" t="s">
        <v>3607</v>
      </c>
      <c r="C1498" s="83" t="s">
        <v>3554</v>
      </c>
      <c r="D1498" s="83" t="s">
        <v>1176</v>
      </c>
      <c r="E1498" s="83" t="s">
        <v>410</v>
      </c>
      <c r="F1498" s="83" t="s">
        <v>245</v>
      </c>
      <c r="G1498" s="83" t="s">
        <v>257</v>
      </c>
    </row>
    <row r="1499" spans="1:7" s="118" customFormat="1" x14ac:dyDescent="0.25">
      <c r="A1499" s="117" t="s">
        <v>2061</v>
      </c>
      <c r="B1499" s="117" t="s">
        <v>3607</v>
      </c>
      <c r="C1499" s="117" t="s">
        <v>3555</v>
      </c>
      <c r="D1499" s="117" t="s">
        <v>1091</v>
      </c>
      <c r="E1499" s="117" t="s">
        <v>410</v>
      </c>
      <c r="F1499" s="117" t="s">
        <v>245</v>
      </c>
      <c r="G1499" s="117" t="s">
        <v>257</v>
      </c>
    </row>
    <row r="1500" spans="1:7" s="118" customFormat="1" x14ac:dyDescent="0.25">
      <c r="A1500" s="117" t="s">
        <v>3696</v>
      </c>
      <c r="B1500" s="117" t="s">
        <v>1874</v>
      </c>
      <c r="C1500" s="117" t="s">
        <v>3697</v>
      </c>
      <c r="D1500" s="117" t="s">
        <v>297</v>
      </c>
      <c r="E1500" s="117" t="s">
        <v>289</v>
      </c>
      <c r="F1500" s="117" t="s">
        <v>290</v>
      </c>
      <c r="G1500" s="117" t="s">
        <v>257</v>
      </c>
    </row>
    <row r="1501" spans="1:7" s="25" customFormat="1" x14ac:dyDescent="0.25">
      <c r="A1501" s="83" t="s">
        <v>1460</v>
      </c>
      <c r="B1501" s="83" t="s">
        <v>1248</v>
      </c>
      <c r="C1501" s="83" t="s">
        <v>3128</v>
      </c>
      <c r="D1501" s="83" t="s">
        <v>1461</v>
      </c>
      <c r="E1501" s="83" t="s">
        <v>3698</v>
      </c>
      <c r="F1501" s="83" t="s">
        <v>245</v>
      </c>
      <c r="G1501" s="83" t="s">
        <v>257</v>
      </c>
    </row>
    <row r="1502" spans="1:7" s="118" customFormat="1" x14ac:dyDescent="0.25">
      <c r="A1502" s="117" t="s">
        <v>1462</v>
      </c>
      <c r="B1502" s="117" t="s">
        <v>1248</v>
      </c>
      <c r="C1502" s="117" t="s">
        <v>3128</v>
      </c>
      <c r="D1502" s="117" t="s">
        <v>1461</v>
      </c>
      <c r="E1502" s="117" t="s">
        <v>1449</v>
      </c>
      <c r="F1502" s="117" t="s">
        <v>245</v>
      </c>
      <c r="G1502" s="117" t="s">
        <v>257</v>
      </c>
    </row>
    <row r="1503" spans="1:7" s="25" customFormat="1" x14ac:dyDescent="0.25">
      <c r="A1503" s="83" t="s">
        <v>1463</v>
      </c>
      <c r="B1503" s="83" t="s">
        <v>1246</v>
      </c>
      <c r="C1503" s="83" t="s">
        <v>3129</v>
      </c>
      <c r="D1503" s="83" t="s">
        <v>1461</v>
      </c>
      <c r="E1503" s="83" t="s">
        <v>3698</v>
      </c>
      <c r="F1503" s="83" t="s">
        <v>245</v>
      </c>
      <c r="G1503" s="83" t="s">
        <v>257</v>
      </c>
    </row>
    <row r="1504" spans="1:7" s="25" customFormat="1" x14ac:dyDescent="0.25">
      <c r="A1504" s="83" t="s">
        <v>1464</v>
      </c>
      <c r="B1504" s="83" t="s">
        <v>1246</v>
      </c>
      <c r="C1504" s="83" t="s">
        <v>3130</v>
      </c>
      <c r="D1504" s="83" t="s">
        <v>1461</v>
      </c>
      <c r="E1504" s="83" t="s">
        <v>1449</v>
      </c>
      <c r="F1504" s="83" t="s">
        <v>245</v>
      </c>
      <c r="G1504" s="83" t="s">
        <v>257</v>
      </c>
    </row>
    <row r="1505" spans="1:7" s="25" customFormat="1" x14ac:dyDescent="0.25">
      <c r="A1505" s="83" t="s">
        <v>1465</v>
      </c>
      <c r="B1505" s="83" t="s">
        <v>1243</v>
      </c>
      <c r="C1505" s="83" t="s">
        <v>3131</v>
      </c>
      <c r="D1505" s="83" t="s">
        <v>1461</v>
      </c>
      <c r="E1505" s="83" t="s">
        <v>3698</v>
      </c>
      <c r="F1505" s="83" t="s">
        <v>245</v>
      </c>
      <c r="G1505" s="83" t="s">
        <v>257</v>
      </c>
    </row>
    <row r="1506" spans="1:7" s="25" customFormat="1" x14ac:dyDescent="0.25">
      <c r="A1506" s="83" t="s">
        <v>1466</v>
      </c>
      <c r="B1506" s="83" t="s">
        <v>1243</v>
      </c>
      <c r="C1506" s="83" t="s">
        <v>3132</v>
      </c>
      <c r="D1506" s="83" t="s">
        <v>1461</v>
      </c>
      <c r="E1506" s="83" t="s">
        <v>1449</v>
      </c>
      <c r="F1506" s="83" t="s">
        <v>245</v>
      </c>
      <c r="G1506" s="83" t="s">
        <v>257</v>
      </c>
    </row>
    <row r="1507" spans="1:7" s="25" customFormat="1" x14ac:dyDescent="0.25">
      <c r="A1507" s="83" t="s">
        <v>1467</v>
      </c>
      <c r="B1507" s="83" t="s">
        <v>1238</v>
      </c>
      <c r="C1507" s="83" t="s">
        <v>3133</v>
      </c>
      <c r="D1507" s="83" t="s">
        <v>1461</v>
      </c>
      <c r="E1507" s="83" t="s">
        <v>3698</v>
      </c>
      <c r="F1507" s="83" t="s">
        <v>245</v>
      </c>
      <c r="G1507" s="83" t="s">
        <v>257</v>
      </c>
    </row>
    <row r="1508" spans="1:7" s="25" customFormat="1" x14ac:dyDescent="0.25">
      <c r="A1508" s="83" t="s">
        <v>1468</v>
      </c>
      <c r="B1508" s="83" t="s">
        <v>1238</v>
      </c>
      <c r="C1508" s="83" t="s">
        <v>3134</v>
      </c>
      <c r="D1508" s="83" t="s">
        <v>1461</v>
      </c>
      <c r="E1508" s="83" t="s">
        <v>1449</v>
      </c>
      <c r="F1508" s="83" t="s">
        <v>245</v>
      </c>
      <c r="G1508" s="83" t="s">
        <v>257</v>
      </c>
    </row>
    <row r="1509" spans="1:7" s="25" customFormat="1" x14ac:dyDescent="0.25">
      <c r="A1509" s="83" t="s">
        <v>1469</v>
      </c>
      <c r="B1509" s="83" t="s">
        <v>1244</v>
      </c>
      <c r="C1509" s="83" t="s">
        <v>3135</v>
      </c>
      <c r="D1509" s="83" t="s">
        <v>1461</v>
      </c>
      <c r="E1509" s="83" t="s">
        <v>3698</v>
      </c>
      <c r="F1509" s="83" t="s">
        <v>245</v>
      </c>
      <c r="G1509" s="83" t="s">
        <v>257</v>
      </c>
    </row>
    <row r="1510" spans="1:7" s="25" customFormat="1" x14ac:dyDescent="0.25">
      <c r="A1510" s="83" t="s">
        <v>1470</v>
      </c>
      <c r="B1510" s="83" t="s">
        <v>1244</v>
      </c>
      <c r="C1510" s="83" t="s">
        <v>3136</v>
      </c>
      <c r="D1510" s="83" t="s">
        <v>1461</v>
      </c>
      <c r="E1510" s="83" t="s">
        <v>1449</v>
      </c>
      <c r="F1510" s="83" t="s">
        <v>245</v>
      </c>
      <c r="G1510" s="83" t="s">
        <v>257</v>
      </c>
    </row>
    <row r="1511" spans="1:7" s="25" customFormat="1" x14ac:dyDescent="0.25">
      <c r="A1511" s="83" t="s">
        <v>1471</v>
      </c>
      <c r="B1511" s="83" t="s">
        <v>1139</v>
      </c>
      <c r="C1511" s="83" t="s">
        <v>3137</v>
      </c>
      <c r="D1511" s="83" t="s">
        <v>687</v>
      </c>
      <c r="E1511" s="83" t="s">
        <v>3698</v>
      </c>
      <c r="F1511" s="83" t="s">
        <v>245</v>
      </c>
      <c r="G1511" s="83" t="s">
        <v>320</v>
      </c>
    </row>
    <row r="1512" spans="1:7" s="25" customFormat="1" x14ac:dyDescent="0.25">
      <c r="A1512" s="83" t="s">
        <v>2129</v>
      </c>
      <c r="B1512" s="83" t="s">
        <v>2130</v>
      </c>
      <c r="C1512" s="83" t="s">
        <v>3138</v>
      </c>
      <c r="D1512" s="83" t="s">
        <v>297</v>
      </c>
      <c r="E1512" s="83" t="s">
        <v>3698</v>
      </c>
      <c r="F1512" s="83" t="s">
        <v>3707</v>
      </c>
      <c r="G1512" s="83" t="s">
        <v>387</v>
      </c>
    </row>
    <row r="1513" spans="1:7" s="25" customFormat="1" x14ac:dyDescent="0.25">
      <c r="A1513" s="83" t="s">
        <v>2131</v>
      </c>
      <c r="B1513" s="83" t="s">
        <v>2132</v>
      </c>
      <c r="C1513" s="83" t="s">
        <v>3139</v>
      </c>
      <c r="D1513" s="83" t="s">
        <v>297</v>
      </c>
      <c r="E1513" s="83" t="s">
        <v>3698</v>
      </c>
      <c r="F1513" s="83" t="s">
        <v>3707</v>
      </c>
      <c r="G1513" s="83" t="s">
        <v>320</v>
      </c>
    </row>
    <row r="1514" spans="1:7" s="25" customFormat="1" x14ac:dyDescent="0.25">
      <c r="A1514" s="83" t="s">
        <v>2133</v>
      </c>
      <c r="B1514" s="83" t="s">
        <v>2132</v>
      </c>
      <c r="C1514" s="83" t="s">
        <v>3140</v>
      </c>
      <c r="D1514" s="83" t="s">
        <v>466</v>
      </c>
      <c r="E1514" s="83" t="s">
        <v>3698</v>
      </c>
      <c r="F1514" s="83" t="s">
        <v>3707</v>
      </c>
      <c r="G1514" s="83" t="s">
        <v>246</v>
      </c>
    </row>
    <row r="1515" spans="1:7" s="25" customFormat="1" x14ac:dyDescent="0.25">
      <c r="A1515" s="83" t="s">
        <v>2134</v>
      </c>
      <c r="B1515" s="83" t="s">
        <v>1032</v>
      </c>
      <c r="C1515" s="83" t="s">
        <v>3141</v>
      </c>
      <c r="D1515" s="83" t="s">
        <v>293</v>
      </c>
      <c r="E1515" s="83" t="s">
        <v>3698</v>
      </c>
      <c r="F1515" s="83" t="s">
        <v>245</v>
      </c>
      <c r="G1515" s="83" t="s">
        <v>320</v>
      </c>
    </row>
    <row r="1516" spans="1:7" s="25" customFormat="1" x14ac:dyDescent="0.25">
      <c r="A1516" s="83" t="s">
        <v>2150</v>
      </c>
      <c r="B1516" s="83" t="s">
        <v>2151</v>
      </c>
      <c r="C1516" s="83" t="s">
        <v>3142</v>
      </c>
      <c r="D1516" s="83" t="s">
        <v>7</v>
      </c>
      <c r="E1516" s="83" t="s">
        <v>3698</v>
      </c>
      <c r="F1516" s="83" t="s">
        <v>3705</v>
      </c>
      <c r="G1516" s="83" t="s">
        <v>257</v>
      </c>
    </row>
    <row r="1517" spans="1:7" s="25" customFormat="1" x14ac:dyDescent="0.25">
      <c r="A1517" s="83" t="s">
        <v>2152</v>
      </c>
      <c r="B1517" s="83" t="s">
        <v>2153</v>
      </c>
      <c r="C1517" s="83" t="s">
        <v>3143</v>
      </c>
      <c r="D1517" s="83" t="s">
        <v>7</v>
      </c>
      <c r="E1517" s="83" t="s">
        <v>3698</v>
      </c>
      <c r="F1517" s="83" t="s">
        <v>3705</v>
      </c>
      <c r="G1517" s="83" t="s">
        <v>257</v>
      </c>
    </row>
    <row r="1518" spans="1:7" s="25" customFormat="1" x14ac:dyDescent="0.25">
      <c r="A1518" s="83" t="s">
        <v>2154</v>
      </c>
      <c r="B1518" s="83" t="s">
        <v>2155</v>
      </c>
      <c r="C1518" s="83" t="s">
        <v>3144</v>
      </c>
      <c r="D1518" s="83" t="s">
        <v>7</v>
      </c>
      <c r="E1518" s="83" t="s">
        <v>3698</v>
      </c>
      <c r="F1518" s="83" t="s">
        <v>3705</v>
      </c>
      <c r="G1518" s="83" t="s">
        <v>257</v>
      </c>
    </row>
    <row r="1519" spans="1:7" s="25" customFormat="1" x14ac:dyDescent="0.25">
      <c r="A1519" s="83" t="s">
        <v>2156</v>
      </c>
      <c r="B1519" s="83" t="s">
        <v>2157</v>
      </c>
      <c r="C1519" s="83" t="s">
        <v>3145</v>
      </c>
      <c r="D1519" s="83" t="s">
        <v>8</v>
      </c>
      <c r="E1519" s="83" t="s">
        <v>3698</v>
      </c>
      <c r="F1519" s="83" t="s">
        <v>3705</v>
      </c>
      <c r="G1519" s="83" t="s">
        <v>257</v>
      </c>
    </row>
    <row r="1520" spans="1:7" s="25" customFormat="1" x14ac:dyDescent="0.25">
      <c r="A1520" s="83" t="s">
        <v>2158</v>
      </c>
      <c r="B1520" s="83" t="s">
        <v>1238</v>
      </c>
      <c r="C1520" s="83" t="s">
        <v>3146</v>
      </c>
      <c r="D1520" s="83" t="s">
        <v>359</v>
      </c>
      <c r="E1520" s="83" t="s">
        <v>3698</v>
      </c>
      <c r="F1520" s="83" t="s">
        <v>3705</v>
      </c>
      <c r="G1520" s="83" t="s">
        <v>257</v>
      </c>
    </row>
    <row r="1521" spans="1:7" s="25" customFormat="1" x14ac:dyDescent="0.25">
      <c r="A1521" s="83" t="s">
        <v>2159</v>
      </c>
      <c r="B1521" s="83" t="s">
        <v>1240</v>
      </c>
      <c r="C1521" s="83" t="s">
        <v>3147</v>
      </c>
      <c r="D1521" s="83" t="s">
        <v>359</v>
      </c>
      <c r="E1521" s="83" t="s">
        <v>3698</v>
      </c>
      <c r="F1521" s="83" t="s">
        <v>3705</v>
      </c>
      <c r="G1521" s="83" t="s">
        <v>257</v>
      </c>
    </row>
    <row r="1522" spans="1:7" s="25" customFormat="1" x14ac:dyDescent="0.25">
      <c r="A1522" s="83" t="s">
        <v>2160</v>
      </c>
      <c r="B1522" s="83" t="s">
        <v>1243</v>
      </c>
      <c r="C1522" s="83" t="s">
        <v>3148</v>
      </c>
      <c r="D1522" s="83" t="s">
        <v>359</v>
      </c>
      <c r="E1522" s="83" t="s">
        <v>3698</v>
      </c>
      <c r="F1522" s="83" t="s">
        <v>3705</v>
      </c>
      <c r="G1522" s="83" t="s">
        <v>257</v>
      </c>
    </row>
    <row r="1523" spans="1:7" s="25" customFormat="1" x14ac:dyDescent="0.25">
      <c r="A1523" s="83" t="s">
        <v>2161</v>
      </c>
      <c r="B1523" s="83" t="s">
        <v>1472</v>
      </c>
      <c r="C1523" s="83" t="s">
        <v>3149</v>
      </c>
      <c r="D1523" s="83" t="s">
        <v>359</v>
      </c>
      <c r="E1523" s="83" t="s">
        <v>3698</v>
      </c>
      <c r="F1523" s="83" t="s">
        <v>3705</v>
      </c>
      <c r="G1523" s="83" t="s">
        <v>257</v>
      </c>
    </row>
    <row r="1524" spans="1:7" s="25" customFormat="1" x14ac:dyDescent="0.25">
      <c r="A1524" s="83" t="s">
        <v>2162</v>
      </c>
      <c r="B1524" s="83" t="s">
        <v>1473</v>
      </c>
      <c r="C1524" s="83" t="s">
        <v>3150</v>
      </c>
      <c r="D1524" s="83" t="s">
        <v>359</v>
      </c>
      <c r="E1524" s="83" t="s">
        <v>3698</v>
      </c>
      <c r="F1524" s="83" t="s">
        <v>3705</v>
      </c>
      <c r="G1524" s="83" t="s">
        <v>257</v>
      </c>
    </row>
    <row r="1525" spans="1:7" s="25" customFormat="1" x14ac:dyDescent="0.25">
      <c r="A1525" s="83" t="s">
        <v>2163</v>
      </c>
      <c r="B1525" s="83" t="s">
        <v>1246</v>
      </c>
      <c r="C1525" s="83" t="s">
        <v>3151</v>
      </c>
      <c r="D1525" s="83" t="s">
        <v>359</v>
      </c>
      <c r="E1525" s="83" t="s">
        <v>3698</v>
      </c>
      <c r="F1525" s="83" t="s">
        <v>3705</v>
      </c>
      <c r="G1525" s="83" t="s">
        <v>257</v>
      </c>
    </row>
    <row r="1526" spans="1:7" s="25" customFormat="1" x14ac:dyDescent="0.25">
      <c r="A1526" s="83" t="s">
        <v>2164</v>
      </c>
      <c r="B1526" s="83" t="s">
        <v>1250</v>
      </c>
      <c r="C1526" s="83" t="s">
        <v>3152</v>
      </c>
      <c r="D1526" s="83" t="s">
        <v>359</v>
      </c>
      <c r="E1526" s="83" t="s">
        <v>3698</v>
      </c>
      <c r="F1526" s="83" t="s">
        <v>3705</v>
      </c>
      <c r="G1526" s="83" t="s">
        <v>257</v>
      </c>
    </row>
    <row r="1527" spans="1:7" s="25" customFormat="1" x14ac:dyDescent="0.25">
      <c r="A1527" s="83" t="s">
        <v>2165</v>
      </c>
      <c r="B1527" s="83" t="s">
        <v>1238</v>
      </c>
      <c r="C1527" s="83" t="s">
        <v>3153</v>
      </c>
      <c r="D1527" s="83" t="s">
        <v>358</v>
      </c>
      <c r="E1527" s="83" t="s">
        <v>3698</v>
      </c>
      <c r="F1527" s="83" t="s">
        <v>3705</v>
      </c>
      <c r="G1527" s="83" t="s">
        <v>257</v>
      </c>
    </row>
    <row r="1528" spans="1:7" s="25" customFormat="1" x14ac:dyDescent="0.25">
      <c r="A1528" s="83" t="s">
        <v>2166</v>
      </c>
      <c r="B1528" s="83" t="s">
        <v>1472</v>
      </c>
      <c r="C1528" s="83" t="s">
        <v>3154</v>
      </c>
      <c r="D1528" s="83" t="s">
        <v>358</v>
      </c>
      <c r="E1528" s="83" t="s">
        <v>3698</v>
      </c>
      <c r="F1528" s="83" t="s">
        <v>3705</v>
      </c>
      <c r="G1528" s="83" t="s">
        <v>257</v>
      </c>
    </row>
    <row r="1529" spans="1:7" s="25" customFormat="1" x14ac:dyDescent="0.25">
      <c r="A1529" s="83" t="s">
        <v>2167</v>
      </c>
      <c r="B1529" s="83" t="s">
        <v>1243</v>
      </c>
      <c r="C1529" s="83" t="s">
        <v>3155</v>
      </c>
      <c r="D1529" s="83" t="s">
        <v>358</v>
      </c>
      <c r="E1529" s="83" t="s">
        <v>3698</v>
      </c>
      <c r="F1529" s="83" t="s">
        <v>3705</v>
      </c>
      <c r="G1529" s="83" t="s">
        <v>257</v>
      </c>
    </row>
    <row r="1530" spans="1:7" s="25" customFormat="1" x14ac:dyDescent="0.25">
      <c r="A1530" s="83" t="s">
        <v>2168</v>
      </c>
      <c r="B1530" s="83" t="s">
        <v>1473</v>
      </c>
      <c r="C1530" s="83" t="s">
        <v>3156</v>
      </c>
      <c r="D1530" s="83" t="s">
        <v>358</v>
      </c>
      <c r="E1530" s="83" t="s">
        <v>3698</v>
      </c>
      <c r="F1530" s="83" t="s">
        <v>3705</v>
      </c>
      <c r="G1530" s="83" t="s">
        <v>257</v>
      </c>
    </row>
    <row r="1531" spans="1:7" s="25" customFormat="1" x14ac:dyDescent="0.25">
      <c r="A1531" s="83" t="s">
        <v>2169</v>
      </c>
      <c r="B1531" s="83" t="s">
        <v>1250</v>
      </c>
      <c r="C1531" s="83" t="s">
        <v>3157</v>
      </c>
      <c r="D1531" s="83" t="s">
        <v>358</v>
      </c>
      <c r="E1531" s="83" t="s">
        <v>3698</v>
      </c>
      <c r="F1531" s="83" t="s">
        <v>3705</v>
      </c>
      <c r="G1531" s="83" t="s">
        <v>257</v>
      </c>
    </row>
    <row r="1532" spans="1:7" s="25" customFormat="1" x14ac:dyDescent="0.25">
      <c r="A1532" s="83" t="s">
        <v>2170</v>
      </c>
      <c r="B1532" s="83" t="s">
        <v>1246</v>
      </c>
      <c r="C1532" s="83" t="s">
        <v>3158</v>
      </c>
      <c r="D1532" s="83" t="s">
        <v>358</v>
      </c>
      <c r="E1532" s="83" t="s">
        <v>3698</v>
      </c>
      <c r="F1532" s="83" t="s">
        <v>3705</v>
      </c>
      <c r="G1532" s="83" t="s">
        <v>257</v>
      </c>
    </row>
    <row r="1533" spans="1:7" s="25" customFormat="1" x14ac:dyDescent="0.25">
      <c r="A1533" s="83" t="s">
        <v>2207</v>
      </c>
      <c r="B1533" s="83" t="s">
        <v>1263</v>
      </c>
      <c r="C1533" s="83" t="s">
        <v>3159</v>
      </c>
      <c r="D1533" s="83" t="s">
        <v>358</v>
      </c>
      <c r="E1533" s="83" t="s">
        <v>3698</v>
      </c>
      <c r="F1533" s="83" t="s">
        <v>3705</v>
      </c>
      <c r="G1533" s="83" t="s">
        <v>257</v>
      </c>
    </row>
    <row r="1534" spans="1:7" s="25" customFormat="1" x14ac:dyDescent="0.25">
      <c r="A1534" s="83" t="s">
        <v>2171</v>
      </c>
      <c r="B1534" s="83" t="s">
        <v>1238</v>
      </c>
      <c r="C1534" s="83" t="s">
        <v>3160</v>
      </c>
      <c r="D1534" s="83" t="s">
        <v>356</v>
      </c>
      <c r="E1534" s="83" t="s">
        <v>3698</v>
      </c>
      <c r="F1534" s="83" t="s">
        <v>3705</v>
      </c>
      <c r="G1534" s="83" t="s">
        <v>257</v>
      </c>
    </row>
    <row r="1535" spans="1:7" s="25" customFormat="1" x14ac:dyDescent="0.25">
      <c r="A1535" s="83" t="s">
        <v>2172</v>
      </c>
      <c r="B1535" s="83" t="s">
        <v>1472</v>
      </c>
      <c r="C1535" s="83" t="s">
        <v>3161</v>
      </c>
      <c r="D1535" s="83" t="s">
        <v>356</v>
      </c>
      <c r="E1535" s="83" t="s">
        <v>3698</v>
      </c>
      <c r="F1535" s="83" t="s">
        <v>3705</v>
      </c>
      <c r="G1535" s="83" t="s">
        <v>257</v>
      </c>
    </row>
    <row r="1536" spans="1:7" s="25" customFormat="1" x14ac:dyDescent="0.25">
      <c r="A1536" s="83" t="s">
        <v>2173</v>
      </c>
      <c r="B1536" s="83" t="s">
        <v>1243</v>
      </c>
      <c r="C1536" s="83" t="s">
        <v>3162</v>
      </c>
      <c r="D1536" s="83" t="s">
        <v>356</v>
      </c>
      <c r="E1536" s="83" t="s">
        <v>3698</v>
      </c>
      <c r="F1536" s="83" t="s">
        <v>3705</v>
      </c>
      <c r="G1536" s="83" t="s">
        <v>257</v>
      </c>
    </row>
    <row r="1537" spans="1:7" s="25" customFormat="1" x14ac:dyDescent="0.25">
      <c r="A1537" s="83" t="s">
        <v>2174</v>
      </c>
      <c r="B1537" s="83" t="s">
        <v>1473</v>
      </c>
      <c r="C1537" s="83" t="s">
        <v>3163</v>
      </c>
      <c r="D1537" s="83" t="s">
        <v>356</v>
      </c>
      <c r="E1537" s="83" t="s">
        <v>3698</v>
      </c>
      <c r="F1537" s="83" t="s">
        <v>3705</v>
      </c>
      <c r="G1537" s="83" t="s">
        <v>257</v>
      </c>
    </row>
    <row r="1538" spans="1:7" s="25" customFormat="1" x14ac:dyDescent="0.25">
      <c r="A1538" s="83" t="s">
        <v>2175</v>
      </c>
      <c r="B1538" s="83" t="s">
        <v>1246</v>
      </c>
      <c r="C1538" s="83" t="s">
        <v>3164</v>
      </c>
      <c r="D1538" s="83" t="s">
        <v>356</v>
      </c>
      <c r="E1538" s="83" t="s">
        <v>3698</v>
      </c>
      <c r="F1538" s="83" t="s">
        <v>3705</v>
      </c>
      <c r="G1538" s="83" t="s">
        <v>257</v>
      </c>
    </row>
    <row r="1539" spans="1:7" s="25" customFormat="1" x14ac:dyDescent="0.25">
      <c r="A1539" s="83" t="s">
        <v>2176</v>
      </c>
      <c r="B1539" s="83" t="s">
        <v>1250</v>
      </c>
      <c r="C1539" s="83" t="s">
        <v>3165</v>
      </c>
      <c r="D1539" s="83" t="s">
        <v>356</v>
      </c>
      <c r="E1539" s="83" t="s">
        <v>3698</v>
      </c>
      <c r="F1539" s="83" t="s">
        <v>3705</v>
      </c>
      <c r="G1539" s="83" t="s">
        <v>257</v>
      </c>
    </row>
    <row r="1540" spans="1:7" s="25" customFormat="1" x14ac:dyDescent="0.25">
      <c r="A1540" s="83" t="s">
        <v>2177</v>
      </c>
      <c r="B1540" s="83" t="s">
        <v>2157</v>
      </c>
      <c r="C1540" s="83" t="s">
        <v>3166</v>
      </c>
      <c r="D1540" s="83" t="s">
        <v>356</v>
      </c>
      <c r="E1540" s="83" t="s">
        <v>3698</v>
      </c>
      <c r="F1540" s="83" t="s">
        <v>3705</v>
      </c>
      <c r="G1540" s="83" t="s">
        <v>257</v>
      </c>
    </row>
    <row r="1541" spans="1:7" s="25" customFormat="1" x14ac:dyDescent="0.25">
      <c r="A1541" s="83" t="s">
        <v>2178</v>
      </c>
      <c r="B1541" s="83" t="s">
        <v>1238</v>
      </c>
      <c r="C1541" s="83" t="s">
        <v>3167</v>
      </c>
      <c r="D1541" s="83" t="s">
        <v>357</v>
      </c>
      <c r="E1541" s="83" t="s">
        <v>3698</v>
      </c>
      <c r="F1541" s="83" t="s">
        <v>3705</v>
      </c>
      <c r="G1541" s="83" t="s">
        <v>257</v>
      </c>
    </row>
    <row r="1542" spans="1:7" s="25" customFormat="1" x14ac:dyDescent="0.25">
      <c r="A1542" s="83" t="s">
        <v>2179</v>
      </c>
      <c r="B1542" s="83" t="s">
        <v>1472</v>
      </c>
      <c r="C1542" s="83" t="s">
        <v>3168</v>
      </c>
      <c r="D1542" s="83" t="s">
        <v>357</v>
      </c>
      <c r="E1542" s="83" t="s">
        <v>3698</v>
      </c>
      <c r="F1542" s="83" t="s">
        <v>3705</v>
      </c>
      <c r="G1542" s="83" t="s">
        <v>257</v>
      </c>
    </row>
    <row r="1543" spans="1:7" s="25" customFormat="1" x14ac:dyDescent="0.25">
      <c r="A1543" s="83" t="s">
        <v>2180</v>
      </c>
      <c r="B1543" s="83" t="s">
        <v>1243</v>
      </c>
      <c r="C1543" s="83" t="s">
        <v>3169</v>
      </c>
      <c r="D1543" s="83" t="s">
        <v>357</v>
      </c>
      <c r="E1543" s="83" t="s">
        <v>3698</v>
      </c>
      <c r="F1543" s="83" t="s">
        <v>3705</v>
      </c>
      <c r="G1543" s="83" t="s">
        <v>257</v>
      </c>
    </row>
    <row r="1544" spans="1:7" s="25" customFormat="1" x14ac:dyDescent="0.25">
      <c r="A1544" s="83" t="s">
        <v>2181</v>
      </c>
      <c r="B1544" s="83" t="s">
        <v>1473</v>
      </c>
      <c r="C1544" s="83" t="s">
        <v>3170</v>
      </c>
      <c r="D1544" s="83" t="s">
        <v>357</v>
      </c>
      <c r="E1544" s="83" t="s">
        <v>3698</v>
      </c>
      <c r="F1544" s="83" t="s">
        <v>3705</v>
      </c>
      <c r="G1544" s="83" t="s">
        <v>257</v>
      </c>
    </row>
    <row r="1545" spans="1:7" s="25" customFormat="1" x14ac:dyDescent="0.25">
      <c r="A1545" s="83" t="s">
        <v>2182</v>
      </c>
      <c r="B1545" s="83" t="s">
        <v>1246</v>
      </c>
      <c r="C1545" s="83" t="s">
        <v>3171</v>
      </c>
      <c r="D1545" s="83" t="s">
        <v>357</v>
      </c>
      <c r="E1545" s="83" t="s">
        <v>3698</v>
      </c>
      <c r="F1545" s="83" t="s">
        <v>3705</v>
      </c>
      <c r="G1545" s="83" t="s">
        <v>257</v>
      </c>
    </row>
    <row r="1546" spans="1:7" s="25" customFormat="1" x14ac:dyDescent="0.25">
      <c r="A1546" s="83" t="s">
        <v>2183</v>
      </c>
      <c r="B1546" s="83" t="s">
        <v>1250</v>
      </c>
      <c r="C1546" s="83" t="s">
        <v>3172</v>
      </c>
      <c r="D1546" s="83" t="s">
        <v>357</v>
      </c>
      <c r="E1546" s="83" t="s">
        <v>3698</v>
      </c>
      <c r="F1546" s="83" t="s">
        <v>3705</v>
      </c>
      <c r="G1546" s="83" t="s">
        <v>257</v>
      </c>
    </row>
    <row r="1547" spans="1:7" s="25" customFormat="1" x14ac:dyDescent="0.25">
      <c r="A1547" s="83" t="s">
        <v>2184</v>
      </c>
      <c r="B1547" s="83" t="s">
        <v>1238</v>
      </c>
      <c r="C1547" s="83" t="s">
        <v>3173</v>
      </c>
      <c r="D1547" s="83" t="s">
        <v>2185</v>
      </c>
      <c r="E1547" s="83" t="s">
        <v>3698</v>
      </c>
      <c r="F1547" s="83" t="s">
        <v>3705</v>
      </c>
      <c r="G1547" s="83" t="s">
        <v>257</v>
      </c>
    </row>
    <row r="1548" spans="1:7" s="25" customFormat="1" x14ac:dyDescent="0.25">
      <c r="A1548" s="83" t="s">
        <v>2186</v>
      </c>
      <c r="B1548" s="83" t="s">
        <v>1472</v>
      </c>
      <c r="C1548" s="83" t="s">
        <v>3174</v>
      </c>
      <c r="D1548" s="83" t="s">
        <v>2185</v>
      </c>
      <c r="E1548" s="83" t="s">
        <v>3698</v>
      </c>
      <c r="F1548" s="83" t="s">
        <v>3705</v>
      </c>
      <c r="G1548" s="83" t="s">
        <v>257</v>
      </c>
    </row>
    <row r="1549" spans="1:7" s="25" customFormat="1" x14ac:dyDescent="0.25">
      <c r="A1549" s="83" t="s">
        <v>2187</v>
      </c>
      <c r="B1549" s="83" t="s">
        <v>1473</v>
      </c>
      <c r="C1549" s="83" t="s">
        <v>3175</v>
      </c>
      <c r="D1549" s="83" t="s">
        <v>2185</v>
      </c>
      <c r="E1549" s="83" t="s">
        <v>3698</v>
      </c>
      <c r="F1549" s="83" t="s">
        <v>3705</v>
      </c>
      <c r="G1549" s="83" t="s">
        <v>257</v>
      </c>
    </row>
    <row r="1550" spans="1:7" s="25" customFormat="1" x14ac:dyDescent="0.25">
      <c r="A1550" s="83" t="s">
        <v>2188</v>
      </c>
      <c r="B1550" s="83" t="s">
        <v>1246</v>
      </c>
      <c r="C1550" s="83" t="s">
        <v>3176</v>
      </c>
      <c r="D1550" s="83" t="s">
        <v>2185</v>
      </c>
      <c r="E1550" s="83" t="s">
        <v>3698</v>
      </c>
      <c r="F1550" s="83" t="s">
        <v>3705</v>
      </c>
      <c r="G1550" s="83" t="s">
        <v>257</v>
      </c>
    </row>
    <row r="1551" spans="1:7" s="25" customFormat="1" x14ac:dyDescent="0.25">
      <c r="A1551" s="83" t="s">
        <v>2189</v>
      </c>
      <c r="B1551" s="83" t="s">
        <v>1250</v>
      </c>
      <c r="C1551" s="83" t="s">
        <v>3177</v>
      </c>
      <c r="D1551" s="83" t="s">
        <v>2185</v>
      </c>
      <c r="E1551" s="83" t="s">
        <v>3698</v>
      </c>
      <c r="F1551" s="83" t="s">
        <v>3705</v>
      </c>
      <c r="G1551" s="83" t="s">
        <v>257</v>
      </c>
    </row>
    <row r="1552" spans="1:7" s="25" customFormat="1" x14ac:dyDescent="0.25">
      <c r="A1552" s="83" t="s">
        <v>2190</v>
      </c>
      <c r="B1552" s="83" t="s">
        <v>1238</v>
      </c>
      <c r="C1552" s="83" t="s">
        <v>3178</v>
      </c>
      <c r="D1552" s="83" t="s">
        <v>1474</v>
      </c>
      <c r="E1552" s="83" t="s">
        <v>3698</v>
      </c>
      <c r="F1552" s="83" t="s">
        <v>3705</v>
      </c>
      <c r="G1552" s="83" t="s">
        <v>257</v>
      </c>
    </row>
    <row r="1553" spans="1:7" s="25" customFormat="1" x14ac:dyDescent="0.25">
      <c r="A1553" s="83" t="s">
        <v>2191</v>
      </c>
      <c r="B1553" s="83" t="s">
        <v>1240</v>
      </c>
      <c r="C1553" s="83" t="s">
        <v>3179</v>
      </c>
      <c r="D1553" s="83" t="s">
        <v>1474</v>
      </c>
      <c r="E1553" s="83" t="s">
        <v>3698</v>
      </c>
      <c r="F1553" s="83" t="s">
        <v>3705</v>
      </c>
      <c r="G1553" s="83" t="s">
        <v>257</v>
      </c>
    </row>
    <row r="1554" spans="1:7" s="25" customFormat="1" x14ac:dyDescent="0.25">
      <c r="A1554" s="83" t="s">
        <v>2192</v>
      </c>
      <c r="B1554" s="83" t="s">
        <v>1472</v>
      </c>
      <c r="C1554" s="83" t="s">
        <v>3180</v>
      </c>
      <c r="D1554" s="83" t="s">
        <v>1474</v>
      </c>
      <c r="E1554" s="83" t="s">
        <v>3698</v>
      </c>
      <c r="F1554" s="83" t="s">
        <v>3705</v>
      </c>
      <c r="G1554" s="83" t="s">
        <v>257</v>
      </c>
    </row>
    <row r="1555" spans="1:7" s="25" customFormat="1" x14ac:dyDescent="0.25">
      <c r="A1555" s="83" t="s">
        <v>2193</v>
      </c>
      <c r="B1555" s="83" t="s">
        <v>1243</v>
      </c>
      <c r="C1555" s="83" t="s">
        <v>3181</v>
      </c>
      <c r="D1555" s="83" t="s">
        <v>1474</v>
      </c>
      <c r="E1555" s="83" t="s">
        <v>3698</v>
      </c>
      <c r="F1555" s="83" t="s">
        <v>3705</v>
      </c>
      <c r="G1555" s="83" t="s">
        <v>257</v>
      </c>
    </row>
    <row r="1556" spans="1:7" s="25" customFormat="1" x14ac:dyDescent="0.25">
      <c r="A1556" s="83" t="s">
        <v>2194</v>
      </c>
      <c r="B1556" s="83" t="s">
        <v>1473</v>
      </c>
      <c r="C1556" s="83" t="s">
        <v>3182</v>
      </c>
      <c r="D1556" s="83" t="s">
        <v>1474</v>
      </c>
      <c r="E1556" s="83" t="s">
        <v>3698</v>
      </c>
      <c r="F1556" s="83" t="s">
        <v>3705</v>
      </c>
      <c r="G1556" s="83" t="s">
        <v>257</v>
      </c>
    </row>
    <row r="1557" spans="1:7" s="25" customFormat="1" x14ac:dyDescent="0.25">
      <c r="A1557" s="83" t="s">
        <v>2195</v>
      </c>
      <c r="B1557" s="83" t="s">
        <v>1246</v>
      </c>
      <c r="C1557" s="83" t="s">
        <v>3183</v>
      </c>
      <c r="D1557" s="83" t="s">
        <v>1474</v>
      </c>
      <c r="E1557" s="83" t="s">
        <v>3698</v>
      </c>
      <c r="F1557" s="83" t="s">
        <v>3705</v>
      </c>
      <c r="G1557" s="83" t="s">
        <v>257</v>
      </c>
    </row>
    <row r="1558" spans="1:7" s="25" customFormat="1" x14ac:dyDescent="0.25">
      <c r="A1558" s="83" t="s">
        <v>1475</v>
      </c>
      <c r="B1558" s="83" t="s">
        <v>1250</v>
      </c>
      <c r="C1558" s="83" t="s">
        <v>3184</v>
      </c>
      <c r="D1558" s="83" t="s">
        <v>1474</v>
      </c>
      <c r="E1558" s="83" t="s">
        <v>3698</v>
      </c>
      <c r="F1558" s="83" t="s">
        <v>3705</v>
      </c>
      <c r="G1558" s="83" t="s">
        <v>257</v>
      </c>
    </row>
    <row r="1559" spans="1:7" s="25" customFormat="1" x14ac:dyDescent="0.25">
      <c r="A1559" s="83" t="s">
        <v>1476</v>
      </c>
      <c r="B1559" s="83" t="s">
        <v>1238</v>
      </c>
      <c r="C1559" s="83" t="s">
        <v>3185</v>
      </c>
      <c r="D1559" s="83" t="s">
        <v>355</v>
      </c>
      <c r="E1559" s="83" t="s">
        <v>3698</v>
      </c>
      <c r="F1559" s="83" t="s">
        <v>3705</v>
      </c>
      <c r="G1559" s="83" t="s">
        <v>257</v>
      </c>
    </row>
    <row r="1560" spans="1:7" s="25" customFormat="1" x14ac:dyDescent="0.25">
      <c r="A1560" s="83" t="s">
        <v>1477</v>
      </c>
      <c r="B1560" s="83" t="s">
        <v>1240</v>
      </c>
      <c r="C1560" s="83" t="s">
        <v>3186</v>
      </c>
      <c r="D1560" s="83" t="s">
        <v>355</v>
      </c>
      <c r="E1560" s="83" t="s">
        <v>3698</v>
      </c>
      <c r="F1560" s="83" t="s">
        <v>3705</v>
      </c>
      <c r="G1560" s="83" t="s">
        <v>257</v>
      </c>
    </row>
    <row r="1561" spans="1:7" s="25" customFormat="1" x14ac:dyDescent="0.25">
      <c r="A1561" s="83" t="s">
        <v>1478</v>
      </c>
      <c r="B1561" s="83" t="s">
        <v>1243</v>
      </c>
      <c r="C1561" s="83" t="s">
        <v>3187</v>
      </c>
      <c r="D1561" s="83" t="s">
        <v>355</v>
      </c>
      <c r="E1561" s="83" t="s">
        <v>3698</v>
      </c>
      <c r="F1561" s="83" t="s">
        <v>3705</v>
      </c>
      <c r="G1561" s="83" t="s">
        <v>257</v>
      </c>
    </row>
    <row r="1562" spans="1:7" s="25" customFormat="1" x14ac:dyDescent="0.25">
      <c r="A1562" s="83" t="s">
        <v>1479</v>
      </c>
      <c r="B1562" s="83" t="s">
        <v>1473</v>
      </c>
      <c r="C1562" s="83" t="s">
        <v>3188</v>
      </c>
      <c r="D1562" s="83" t="s">
        <v>355</v>
      </c>
      <c r="E1562" s="83" t="s">
        <v>3698</v>
      </c>
      <c r="F1562" s="83" t="s">
        <v>3705</v>
      </c>
      <c r="G1562" s="83" t="s">
        <v>257</v>
      </c>
    </row>
    <row r="1563" spans="1:7" s="25" customFormat="1" x14ac:dyDescent="0.25">
      <c r="A1563" s="83" t="s">
        <v>1480</v>
      </c>
      <c r="B1563" s="83" t="s">
        <v>1246</v>
      </c>
      <c r="C1563" s="83" t="s">
        <v>3189</v>
      </c>
      <c r="D1563" s="83" t="s">
        <v>355</v>
      </c>
      <c r="E1563" s="83" t="s">
        <v>3698</v>
      </c>
      <c r="F1563" s="83" t="s">
        <v>3705</v>
      </c>
      <c r="G1563" s="83" t="s">
        <v>257</v>
      </c>
    </row>
    <row r="1564" spans="1:7" s="25" customFormat="1" x14ac:dyDescent="0.25">
      <c r="A1564" s="83" t="s">
        <v>1481</v>
      </c>
      <c r="B1564" s="83" t="s">
        <v>1250</v>
      </c>
      <c r="C1564" s="83" t="s">
        <v>3190</v>
      </c>
      <c r="D1564" s="83" t="s">
        <v>355</v>
      </c>
      <c r="E1564" s="83" t="s">
        <v>3698</v>
      </c>
      <c r="F1564" s="83" t="s">
        <v>3705</v>
      </c>
      <c r="G1564" s="83" t="s">
        <v>257</v>
      </c>
    </row>
    <row r="1565" spans="1:7" s="25" customFormat="1" x14ac:dyDescent="0.25">
      <c r="A1565" s="83" t="s">
        <v>1482</v>
      </c>
      <c r="B1565" s="83" t="s">
        <v>1238</v>
      </c>
      <c r="C1565" s="83" t="s">
        <v>3191</v>
      </c>
      <c r="D1565" s="83" t="s">
        <v>1340</v>
      </c>
      <c r="E1565" s="83" t="s">
        <v>1341</v>
      </c>
      <c r="F1565" s="83" t="s">
        <v>1342</v>
      </c>
      <c r="G1565" s="83" t="s">
        <v>257</v>
      </c>
    </row>
    <row r="1566" spans="1:7" s="25" customFormat="1" x14ac:dyDescent="0.25">
      <c r="A1566" s="83" t="s">
        <v>1483</v>
      </c>
      <c r="B1566" s="83" t="s">
        <v>1472</v>
      </c>
      <c r="C1566" s="83" t="s">
        <v>3192</v>
      </c>
      <c r="D1566" s="83" t="s">
        <v>1340</v>
      </c>
      <c r="E1566" s="83" t="s">
        <v>1341</v>
      </c>
      <c r="F1566" s="83" t="s">
        <v>1342</v>
      </c>
      <c r="G1566" s="83" t="s">
        <v>257</v>
      </c>
    </row>
    <row r="1567" spans="1:7" s="25" customFormat="1" x14ac:dyDescent="0.25">
      <c r="A1567" s="83" t="s">
        <v>1484</v>
      </c>
      <c r="B1567" s="83" t="s">
        <v>1243</v>
      </c>
      <c r="C1567" s="83" t="s">
        <v>3193</v>
      </c>
      <c r="D1567" s="83" t="s">
        <v>1340</v>
      </c>
      <c r="E1567" s="83" t="s">
        <v>1341</v>
      </c>
      <c r="F1567" s="83" t="s">
        <v>1342</v>
      </c>
      <c r="G1567" s="83" t="s">
        <v>257</v>
      </c>
    </row>
    <row r="1568" spans="1:7" s="25" customFormat="1" x14ac:dyDescent="0.25">
      <c r="A1568" s="83" t="s">
        <v>1485</v>
      </c>
      <c r="B1568" s="83" t="s">
        <v>1473</v>
      </c>
      <c r="C1568" s="83" t="s">
        <v>3194</v>
      </c>
      <c r="D1568" s="83" t="s">
        <v>1340</v>
      </c>
      <c r="E1568" s="83" t="s">
        <v>1341</v>
      </c>
      <c r="F1568" s="83" t="s">
        <v>1342</v>
      </c>
      <c r="G1568" s="83" t="s">
        <v>257</v>
      </c>
    </row>
    <row r="1569" spans="1:7" s="25" customFormat="1" x14ac:dyDescent="0.25">
      <c r="A1569" s="83" t="s">
        <v>1486</v>
      </c>
      <c r="B1569" s="83" t="s">
        <v>1246</v>
      </c>
      <c r="C1569" s="83" t="s">
        <v>3195</v>
      </c>
      <c r="D1569" s="83" t="s">
        <v>1340</v>
      </c>
      <c r="E1569" s="83" t="s">
        <v>1341</v>
      </c>
      <c r="F1569" s="83" t="s">
        <v>1342</v>
      </c>
      <c r="G1569" s="83" t="s">
        <v>257</v>
      </c>
    </row>
    <row r="1570" spans="1:7" s="25" customFormat="1" x14ac:dyDescent="0.25">
      <c r="A1570" s="83" t="s">
        <v>2065</v>
      </c>
      <c r="B1570" s="83" t="s">
        <v>1236</v>
      </c>
      <c r="C1570" s="83" t="s">
        <v>3196</v>
      </c>
      <c r="D1570" s="83" t="s">
        <v>48</v>
      </c>
      <c r="E1570" s="83" t="s">
        <v>3698</v>
      </c>
      <c r="F1570" s="83" t="s">
        <v>245</v>
      </c>
      <c r="G1570" s="83" t="s">
        <v>320</v>
      </c>
    </row>
    <row r="1571" spans="1:7" s="25" customFormat="1" x14ac:dyDescent="0.25">
      <c r="A1571" s="83" t="s">
        <v>2068</v>
      </c>
      <c r="B1571" s="83" t="s">
        <v>1032</v>
      </c>
      <c r="C1571" s="83" t="s">
        <v>3197</v>
      </c>
      <c r="D1571" s="83" t="s">
        <v>710</v>
      </c>
      <c r="E1571" s="83" t="s">
        <v>3698</v>
      </c>
      <c r="F1571" s="83" t="s">
        <v>245</v>
      </c>
      <c r="G1571" s="83" t="s">
        <v>320</v>
      </c>
    </row>
    <row r="1572" spans="1:7" s="25" customFormat="1" x14ac:dyDescent="0.25">
      <c r="A1572" s="83" t="s">
        <v>2069</v>
      </c>
      <c r="B1572" s="83" t="s">
        <v>1139</v>
      </c>
      <c r="C1572" s="83" t="s">
        <v>3198</v>
      </c>
      <c r="D1572" s="83" t="s">
        <v>710</v>
      </c>
      <c r="E1572" s="83" t="s">
        <v>3698</v>
      </c>
      <c r="F1572" s="83" t="s">
        <v>245</v>
      </c>
      <c r="G1572" s="83" t="s">
        <v>320</v>
      </c>
    </row>
    <row r="1573" spans="1:7" s="25" customFormat="1" x14ac:dyDescent="0.25">
      <c r="A1573" s="83" t="s">
        <v>2078</v>
      </c>
      <c r="B1573" s="83" t="s">
        <v>1120</v>
      </c>
      <c r="C1573" s="83" t="s">
        <v>3199</v>
      </c>
      <c r="D1573" s="83" t="s">
        <v>717</v>
      </c>
      <c r="E1573" s="83" t="s">
        <v>3698</v>
      </c>
      <c r="F1573" s="83" t="s">
        <v>245</v>
      </c>
      <c r="G1573" s="83" t="s">
        <v>413</v>
      </c>
    </row>
    <row r="1574" spans="1:7" s="25" customFormat="1" x14ac:dyDescent="0.25">
      <c r="A1574" s="83" t="s">
        <v>2083</v>
      </c>
      <c r="B1574" s="83" t="s">
        <v>1023</v>
      </c>
      <c r="C1574" s="83" t="s">
        <v>3200</v>
      </c>
      <c r="D1574" s="83" t="s">
        <v>48</v>
      </c>
      <c r="E1574" s="83" t="s">
        <v>1117</v>
      </c>
      <c r="F1574" s="83" t="s">
        <v>245</v>
      </c>
      <c r="G1574" s="83" t="s">
        <v>387</v>
      </c>
    </row>
    <row r="1575" spans="1:7" s="25" customFormat="1" x14ac:dyDescent="0.25">
      <c r="A1575" s="83" t="s">
        <v>2084</v>
      </c>
      <c r="B1575" s="83" t="s">
        <v>1034</v>
      </c>
      <c r="C1575" s="83" t="s">
        <v>3201</v>
      </c>
      <c r="D1575" s="83" t="s">
        <v>48</v>
      </c>
      <c r="E1575" s="83" t="s">
        <v>1117</v>
      </c>
      <c r="F1575" s="83" t="s">
        <v>245</v>
      </c>
      <c r="G1575" s="83" t="s">
        <v>387</v>
      </c>
    </row>
    <row r="1576" spans="1:7" s="25" customFormat="1" x14ac:dyDescent="0.25">
      <c r="A1576" s="83" t="s">
        <v>2135</v>
      </c>
      <c r="B1576" s="83" t="s">
        <v>2136</v>
      </c>
      <c r="C1576" s="83" t="s">
        <v>3202</v>
      </c>
      <c r="D1576" s="83" t="s">
        <v>2137</v>
      </c>
      <c r="E1576" s="83" t="s">
        <v>3698</v>
      </c>
      <c r="F1576" s="83" t="s">
        <v>3705</v>
      </c>
      <c r="G1576" s="83" t="s">
        <v>257</v>
      </c>
    </row>
    <row r="1577" spans="1:7" s="25" customFormat="1" x14ac:dyDescent="0.25">
      <c r="A1577" s="83" t="s">
        <v>2138</v>
      </c>
      <c r="B1577" s="83" t="s">
        <v>2136</v>
      </c>
      <c r="C1577" s="83" t="s">
        <v>3203</v>
      </c>
      <c r="D1577" s="83" t="s">
        <v>288</v>
      </c>
      <c r="E1577" s="83" t="s">
        <v>3698</v>
      </c>
      <c r="F1577" s="83" t="s">
        <v>3705</v>
      </c>
      <c r="G1577" s="83" t="s">
        <v>257</v>
      </c>
    </row>
    <row r="1578" spans="1:7" s="25" customFormat="1" x14ac:dyDescent="0.25">
      <c r="A1578" s="83" t="s">
        <v>2139</v>
      </c>
      <c r="B1578" s="83" t="s">
        <v>2136</v>
      </c>
      <c r="C1578" s="83" t="s">
        <v>3204</v>
      </c>
      <c r="D1578" s="83" t="s">
        <v>1649</v>
      </c>
      <c r="E1578" s="83" t="s">
        <v>3698</v>
      </c>
      <c r="F1578" s="83" t="s">
        <v>3705</v>
      </c>
      <c r="G1578" s="83" t="s">
        <v>257</v>
      </c>
    </row>
    <row r="1579" spans="1:7" s="25" customFormat="1" x14ac:dyDescent="0.25">
      <c r="A1579" s="83" t="s">
        <v>2202</v>
      </c>
      <c r="B1579" s="83" t="s">
        <v>1238</v>
      </c>
      <c r="C1579" s="83" t="s">
        <v>3205</v>
      </c>
      <c r="D1579" s="83" t="s">
        <v>350</v>
      </c>
      <c r="E1579" s="83" t="s">
        <v>1341</v>
      </c>
      <c r="F1579" s="83" t="s">
        <v>1342</v>
      </c>
      <c r="G1579" s="83" t="s">
        <v>257</v>
      </c>
    </row>
    <row r="1580" spans="1:7" s="25" customFormat="1" x14ac:dyDescent="0.25">
      <c r="A1580" s="83" t="s">
        <v>2203</v>
      </c>
      <c r="B1580" s="83" t="s">
        <v>1243</v>
      </c>
      <c r="C1580" s="83" t="s">
        <v>3623</v>
      </c>
      <c r="D1580" s="83" t="s">
        <v>350</v>
      </c>
      <c r="E1580" s="83" t="s">
        <v>1341</v>
      </c>
      <c r="F1580" s="83" t="s">
        <v>1342</v>
      </c>
      <c r="G1580" s="83" t="s">
        <v>257</v>
      </c>
    </row>
    <row r="1581" spans="1:7" s="25" customFormat="1" x14ac:dyDescent="0.25">
      <c r="A1581" s="83" t="s">
        <v>2204</v>
      </c>
      <c r="B1581" s="83" t="s">
        <v>1246</v>
      </c>
      <c r="C1581" s="83" t="s">
        <v>3206</v>
      </c>
      <c r="D1581" s="83" t="s">
        <v>350</v>
      </c>
      <c r="E1581" s="83" t="s">
        <v>1341</v>
      </c>
      <c r="F1581" s="83" t="s">
        <v>1342</v>
      </c>
      <c r="G1581" s="83" t="s">
        <v>257</v>
      </c>
    </row>
    <row r="1582" spans="1:7" s="25" customFormat="1" x14ac:dyDescent="0.25">
      <c r="A1582" s="83" t="s">
        <v>2205</v>
      </c>
      <c r="B1582" s="83" t="s">
        <v>1250</v>
      </c>
      <c r="C1582" s="83" t="s">
        <v>3207</v>
      </c>
      <c r="D1582" s="83" t="s">
        <v>350</v>
      </c>
      <c r="E1582" s="83" t="s">
        <v>1341</v>
      </c>
      <c r="F1582" s="83" t="s">
        <v>1342</v>
      </c>
      <c r="G1582" s="83" t="s">
        <v>257</v>
      </c>
    </row>
    <row r="1583" spans="1:7" s="25" customFormat="1" x14ac:dyDescent="0.25">
      <c r="A1583" s="83" t="s">
        <v>3713</v>
      </c>
      <c r="B1583" s="83" t="s">
        <v>3714</v>
      </c>
      <c r="C1583" s="83" t="s">
        <v>3715</v>
      </c>
      <c r="D1583" s="83" t="s">
        <v>972</v>
      </c>
      <c r="E1583" s="83" t="s">
        <v>3698</v>
      </c>
      <c r="F1583" s="83" t="s">
        <v>245</v>
      </c>
      <c r="G1583" s="83" t="s">
        <v>413</v>
      </c>
    </row>
    <row r="1584" spans="1:7" s="25" customFormat="1" x14ac:dyDescent="0.25">
      <c r="A1584" s="83" t="s">
        <v>3716</v>
      </c>
      <c r="B1584" s="83" t="s">
        <v>3714</v>
      </c>
      <c r="C1584" s="83" t="s">
        <v>3717</v>
      </c>
      <c r="D1584" s="83" t="s">
        <v>972</v>
      </c>
      <c r="E1584" s="83" t="s">
        <v>3698</v>
      </c>
      <c r="F1584" s="83" t="s">
        <v>245</v>
      </c>
      <c r="G1584" s="83" t="s">
        <v>413</v>
      </c>
    </row>
    <row r="1585" spans="1:7" s="25" customFormat="1" x14ac:dyDescent="0.25">
      <c r="A1585" s="83" t="s">
        <v>3718</v>
      </c>
      <c r="B1585" s="83" t="s">
        <v>3714</v>
      </c>
      <c r="C1585" s="83" t="s">
        <v>3719</v>
      </c>
      <c r="D1585" s="83" t="s">
        <v>972</v>
      </c>
      <c r="E1585" s="83" t="s">
        <v>3698</v>
      </c>
      <c r="F1585" s="83" t="s">
        <v>245</v>
      </c>
      <c r="G1585" s="83" t="s">
        <v>413</v>
      </c>
    </row>
    <row r="1586" spans="1:7" s="25" customFormat="1" x14ac:dyDescent="0.25">
      <c r="A1586" s="83" t="s">
        <v>3720</v>
      </c>
      <c r="B1586" s="83" t="s">
        <v>1079</v>
      </c>
      <c r="C1586" s="83" t="s">
        <v>3721</v>
      </c>
      <c r="D1586" s="83" t="s">
        <v>972</v>
      </c>
      <c r="E1586" s="83" t="s">
        <v>3698</v>
      </c>
      <c r="F1586" s="83" t="s">
        <v>245</v>
      </c>
      <c r="G1586" s="83" t="s">
        <v>413</v>
      </c>
    </row>
    <row r="1587" spans="1:7" s="25" customFormat="1" x14ac:dyDescent="0.25">
      <c r="A1587" s="83" t="s">
        <v>3722</v>
      </c>
      <c r="B1587" s="83" t="s">
        <v>1079</v>
      </c>
      <c r="C1587" s="83" t="s">
        <v>3723</v>
      </c>
      <c r="D1587" s="83" t="s">
        <v>972</v>
      </c>
      <c r="E1587" s="83" t="s">
        <v>3698</v>
      </c>
      <c r="F1587" s="83" t="s">
        <v>245</v>
      </c>
      <c r="G1587" s="83" t="s">
        <v>413</v>
      </c>
    </row>
    <row r="1588" spans="1:7" s="25" customFormat="1" x14ac:dyDescent="0.25">
      <c r="A1588" s="83" t="s">
        <v>3724</v>
      </c>
      <c r="B1588" s="83" t="s">
        <v>3725</v>
      </c>
      <c r="C1588" s="83" t="s">
        <v>3726</v>
      </c>
      <c r="D1588" s="83" t="s">
        <v>3727</v>
      </c>
      <c r="E1588" s="83" t="s">
        <v>2097</v>
      </c>
      <c r="F1588" s="83" t="s">
        <v>245</v>
      </c>
      <c r="G1588" s="83" t="s">
        <v>320</v>
      </c>
    </row>
    <row r="1589" spans="1:7" s="25" customFormat="1" x14ac:dyDescent="0.25">
      <c r="A1589" s="83" t="s">
        <v>3728</v>
      </c>
      <c r="B1589" s="83" t="s">
        <v>3714</v>
      </c>
      <c r="C1589" s="83" t="s">
        <v>3729</v>
      </c>
      <c r="D1589" s="83" t="s">
        <v>3727</v>
      </c>
      <c r="E1589" s="83" t="s">
        <v>2097</v>
      </c>
      <c r="F1589" s="83" t="s">
        <v>245</v>
      </c>
      <c r="G1589" s="83" t="s">
        <v>320</v>
      </c>
    </row>
    <row r="1590" spans="1:7" s="25" customFormat="1" x14ac:dyDescent="0.25">
      <c r="A1590" s="83" t="s">
        <v>3730</v>
      </c>
      <c r="B1590" s="83" t="s">
        <v>1079</v>
      </c>
      <c r="C1590" s="83" t="s">
        <v>3731</v>
      </c>
      <c r="D1590" s="83" t="s">
        <v>3727</v>
      </c>
      <c r="E1590" s="83" t="s">
        <v>2097</v>
      </c>
      <c r="F1590" s="83" t="s">
        <v>245</v>
      </c>
      <c r="G1590" s="83" t="s">
        <v>320</v>
      </c>
    </row>
    <row r="1591" spans="1:7" s="25" customFormat="1" x14ac:dyDescent="0.25">
      <c r="A1591" s="83" t="s">
        <v>3732</v>
      </c>
      <c r="B1591" s="83" t="s">
        <v>1079</v>
      </c>
      <c r="C1591" s="83" t="s">
        <v>3733</v>
      </c>
      <c r="D1591" s="83" t="s">
        <v>3727</v>
      </c>
      <c r="E1591" s="83" t="s">
        <v>2097</v>
      </c>
      <c r="F1591" s="83" t="s">
        <v>245</v>
      </c>
      <c r="G1591" s="83" t="s">
        <v>320</v>
      </c>
    </row>
    <row r="1592" spans="1:7" s="25" customFormat="1" x14ac:dyDescent="0.25">
      <c r="A1592" s="83" t="s">
        <v>3734</v>
      </c>
      <c r="B1592" s="83" t="s">
        <v>3725</v>
      </c>
      <c r="C1592" s="83" t="s">
        <v>3735</v>
      </c>
      <c r="D1592" s="83" t="s">
        <v>442</v>
      </c>
      <c r="E1592" s="83" t="s">
        <v>2097</v>
      </c>
      <c r="F1592" s="83" t="s">
        <v>245</v>
      </c>
      <c r="G1592" s="83" t="s">
        <v>320</v>
      </c>
    </row>
    <row r="1593" spans="1:7" s="25" customFormat="1" x14ac:dyDescent="0.25">
      <c r="A1593" s="83" t="s">
        <v>3736</v>
      </c>
      <c r="B1593" s="83" t="s">
        <v>3714</v>
      </c>
      <c r="C1593" s="83" t="s">
        <v>3737</v>
      </c>
      <c r="D1593" s="83" t="s">
        <v>442</v>
      </c>
      <c r="E1593" s="83" t="s">
        <v>2097</v>
      </c>
      <c r="F1593" s="83" t="s">
        <v>245</v>
      </c>
      <c r="G1593" s="83" t="s">
        <v>320</v>
      </c>
    </row>
    <row r="1594" spans="1:7" s="25" customFormat="1" x14ac:dyDescent="0.25">
      <c r="A1594" s="83" t="s">
        <v>3738</v>
      </c>
      <c r="B1594" s="83" t="s">
        <v>1079</v>
      </c>
      <c r="C1594" s="83" t="s">
        <v>3739</v>
      </c>
      <c r="D1594" s="83" t="s">
        <v>442</v>
      </c>
      <c r="E1594" s="83" t="s">
        <v>2097</v>
      </c>
      <c r="F1594" s="83" t="s">
        <v>245</v>
      </c>
      <c r="G1594" s="83" t="s">
        <v>320</v>
      </c>
    </row>
    <row r="1595" spans="1:7" s="25" customFormat="1" x14ac:dyDescent="0.25">
      <c r="A1595" s="83" t="s">
        <v>3740</v>
      </c>
      <c r="B1595" s="83" t="s">
        <v>3741</v>
      </c>
      <c r="C1595" s="83" t="s">
        <v>3742</v>
      </c>
      <c r="D1595" s="83" t="s">
        <v>256</v>
      </c>
      <c r="E1595" s="83" t="s">
        <v>2097</v>
      </c>
      <c r="F1595" s="83" t="s">
        <v>245</v>
      </c>
      <c r="G1595" s="83" t="s">
        <v>320</v>
      </c>
    </row>
    <row r="1596" spans="1:7" s="25" customFormat="1" x14ac:dyDescent="0.25">
      <c r="A1596" s="83" t="s">
        <v>3743</v>
      </c>
      <c r="B1596" s="83" t="s">
        <v>3741</v>
      </c>
      <c r="C1596" s="83" t="s">
        <v>3744</v>
      </c>
      <c r="D1596" s="83" t="s">
        <v>256</v>
      </c>
      <c r="E1596" s="83" t="s">
        <v>2097</v>
      </c>
      <c r="F1596" s="83" t="s">
        <v>245</v>
      </c>
      <c r="G1596" s="83" t="s">
        <v>320</v>
      </c>
    </row>
    <row r="1597" spans="1:7" s="25" customFormat="1" x14ac:dyDescent="0.25">
      <c r="A1597" s="83" t="s">
        <v>3745</v>
      </c>
      <c r="B1597" s="83" t="s">
        <v>3741</v>
      </c>
      <c r="C1597" s="83" t="s">
        <v>3746</v>
      </c>
      <c r="D1597" s="83" t="s">
        <v>256</v>
      </c>
      <c r="E1597" s="83" t="s">
        <v>2097</v>
      </c>
      <c r="F1597" s="83" t="s">
        <v>245</v>
      </c>
      <c r="G1597" s="83" t="s">
        <v>320</v>
      </c>
    </row>
    <row r="1598" spans="1:7" s="25" customFormat="1" x14ac:dyDescent="0.25">
      <c r="A1598" s="83" t="s">
        <v>3747</v>
      </c>
      <c r="B1598" s="83" t="s">
        <v>3741</v>
      </c>
      <c r="C1598" s="83" t="s">
        <v>3748</v>
      </c>
      <c r="D1598" s="83" t="s">
        <v>256</v>
      </c>
      <c r="E1598" s="83" t="s">
        <v>2097</v>
      </c>
      <c r="F1598" s="83" t="s">
        <v>245</v>
      </c>
      <c r="G1598" s="83" t="s">
        <v>320</v>
      </c>
    </row>
    <row r="1599" spans="1:7" s="25" customFormat="1" x14ac:dyDescent="0.25">
      <c r="A1599" s="83" t="s">
        <v>3749</v>
      </c>
      <c r="B1599" s="83" t="s">
        <v>1139</v>
      </c>
      <c r="C1599" s="83" t="s">
        <v>3750</v>
      </c>
      <c r="D1599" s="83" t="s">
        <v>666</v>
      </c>
      <c r="E1599" s="83" t="s">
        <v>1085</v>
      </c>
      <c r="F1599" s="83" t="s">
        <v>245</v>
      </c>
      <c r="G1599" s="83" t="s">
        <v>320</v>
      </c>
    </row>
    <row r="1600" spans="1:7" s="25" customFormat="1" x14ac:dyDescent="0.25">
      <c r="A1600" s="83" t="s">
        <v>3751</v>
      </c>
      <c r="B1600" s="83" t="s">
        <v>3725</v>
      </c>
      <c r="C1600" s="83" t="s">
        <v>3752</v>
      </c>
      <c r="D1600" s="83" t="s">
        <v>666</v>
      </c>
      <c r="E1600" s="83" t="s">
        <v>1085</v>
      </c>
      <c r="F1600" s="83" t="s">
        <v>245</v>
      </c>
      <c r="G1600" s="83" t="s">
        <v>347</v>
      </c>
    </row>
    <row r="1601" spans="1:7" s="25" customFormat="1" x14ac:dyDescent="0.25">
      <c r="A1601" s="83" t="s">
        <v>3753</v>
      </c>
      <c r="B1601" s="83" t="s">
        <v>1079</v>
      </c>
      <c r="C1601" s="83" t="s">
        <v>3754</v>
      </c>
      <c r="D1601" s="83" t="s">
        <v>666</v>
      </c>
      <c r="E1601" s="83" t="s">
        <v>1085</v>
      </c>
      <c r="F1601" s="83" t="s">
        <v>245</v>
      </c>
      <c r="G1601" s="83" t="s">
        <v>347</v>
      </c>
    </row>
    <row r="1602" spans="1:7" s="25" customFormat="1" x14ac:dyDescent="0.25">
      <c r="A1602" s="83" t="s">
        <v>3755</v>
      </c>
      <c r="B1602" s="83" t="s">
        <v>3725</v>
      </c>
      <c r="C1602" s="83" t="s">
        <v>3756</v>
      </c>
      <c r="D1602" s="83" t="s">
        <v>243</v>
      </c>
      <c r="E1602" s="83" t="s">
        <v>3698</v>
      </c>
      <c r="F1602" s="83" t="s">
        <v>245</v>
      </c>
      <c r="G1602" s="83" t="s">
        <v>320</v>
      </c>
    </row>
    <row r="1603" spans="1:7" s="25" customFormat="1" x14ac:dyDescent="0.25">
      <c r="A1603" s="83" t="s">
        <v>3757</v>
      </c>
      <c r="B1603" s="83" t="s">
        <v>3714</v>
      </c>
      <c r="C1603" s="83" t="s">
        <v>3758</v>
      </c>
      <c r="D1603" s="83" t="s">
        <v>243</v>
      </c>
      <c r="E1603" s="83" t="s">
        <v>3698</v>
      </c>
      <c r="F1603" s="83" t="s">
        <v>245</v>
      </c>
      <c r="G1603" s="83" t="s">
        <v>320</v>
      </c>
    </row>
    <row r="1604" spans="1:7" s="25" customFormat="1" x14ac:dyDescent="0.25">
      <c r="A1604" s="83" t="s">
        <v>3759</v>
      </c>
      <c r="B1604" s="83" t="s">
        <v>3760</v>
      </c>
      <c r="C1604" s="83" t="s">
        <v>3761</v>
      </c>
      <c r="D1604" s="83" t="s">
        <v>243</v>
      </c>
      <c r="E1604" s="83" t="s">
        <v>3698</v>
      </c>
      <c r="F1604" s="83" t="s">
        <v>245</v>
      </c>
      <c r="G1604" s="83" t="s">
        <v>320</v>
      </c>
    </row>
    <row r="1605" spans="1:7" s="25" customFormat="1" x14ac:dyDescent="0.25">
      <c r="A1605" s="83" t="s">
        <v>3762</v>
      </c>
      <c r="B1605" s="83" t="s">
        <v>1079</v>
      </c>
      <c r="C1605" s="83" t="s">
        <v>3763</v>
      </c>
      <c r="D1605" s="83" t="s">
        <v>243</v>
      </c>
      <c r="E1605" s="83" t="s">
        <v>3698</v>
      </c>
      <c r="F1605" s="83" t="s">
        <v>245</v>
      </c>
      <c r="G1605" s="83" t="s">
        <v>320</v>
      </c>
    </row>
    <row r="1606" spans="1:7" s="25" customFormat="1" x14ac:dyDescent="0.25">
      <c r="A1606" s="83" t="s">
        <v>3764</v>
      </c>
      <c r="B1606" s="83" t="s">
        <v>1079</v>
      </c>
      <c r="C1606" s="83" t="s">
        <v>3765</v>
      </c>
      <c r="D1606" s="83" t="s">
        <v>243</v>
      </c>
      <c r="E1606" s="83" t="s">
        <v>3698</v>
      </c>
      <c r="F1606" s="83" t="s">
        <v>245</v>
      </c>
      <c r="G1606" s="83" t="s">
        <v>320</v>
      </c>
    </row>
    <row r="1607" spans="1:7" s="25" customFormat="1" x14ac:dyDescent="0.25">
      <c r="A1607" s="83" t="s">
        <v>3766</v>
      </c>
      <c r="B1607" s="83" t="s">
        <v>3767</v>
      </c>
      <c r="C1607" s="83" t="s">
        <v>3768</v>
      </c>
      <c r="D1607" s="83" t="s">
        <v>972</v>
      </c>
      <c r="E1607" s="83" t="s">
        <v>3698</v>
      </c>
      <c r="F1607" s="83" t="s">
        <v>245</v>
      </c>
      <c r="G1607" s="83" t="s">
        <v>413</v>
      </c>
    </row>
    <row r="1608" spans="1:7" s="25" customFormat="1" x14ac:dyDescent="0.25">
      <c r="A1608" s="83" t="s">
        <v>3769</v>
      </c>
      <c r="B1608" s="83" t="s">
        <v>2130</v>
      </c>
      <c r="C1608" s="83" t="s">
        <v>3770</v>
      </c>
      <c r="D1608" s="83" t="s">
        <v>972</v>
      </c>
      <c r="E1608" s="83" t="s">
        <v>3698</v>
      </c>
      <c r="F1608" s="83" t="s">
        <v>245</v>
      </c>
      <c r="G1608" s="83" t="s">
        <v>413</v>
      </c>
    </row>
    <row r="1609" spans="1:7" s="25" customFormat="1" x14ac:dyDescent="0.25">
      <c r="A1609" s="83" t="s">
        <v>3771</v>
      </c>
      <c r="B1609" s="83" t="s">
        <v>3772</v>
      </c>
      <c r="C1609" s="83" t="s">
        <v>3773</v>
      </c>
      <c r="D1609" s="83" t="s">
        <v>972</v>
      </c>
      <c r="E1609" s="83" t="s">
        <v>3698</v>
      </c>
      <c r="F1609" s="83" t="s">
        <v>245</v>
      </c>
      <c r="G1609" s="83" t="s">
        <v>413</v>
      </c>
    </row>
    <row r="1610" spans="1:7" s="25" customFormat="1" x14ac:dyDescent="0.25">
      <c r="A1610" s="83" t="s">
        <v>3774</v>
      </c>
      <c r="B1610" s="83" t="s">
        <v>3775</v>
      </c>
      <c r="C1610" s="83" t="s">
        <v>3776</v>
      </c>
      <c r="D1610" s="83" t="s">
        <v>972</v>
      </c>
      <c r="E1610" s="83" t="s">
        <v>3698</v>
      </c>
      <c r="F1610" s="83" t="s">
        <v>245</v>
      </c>
      <c r="G1610" s="83" t="s">
        <v>413</v>
      </c>
    </row>
    <row r="1611" spans="1:7" s="25" customFormat="1" x14ac:dyDescent="0.25">
      <c r="A1611" s="83" t="s">
        <v>3777</v>
      </c>
      <c r="B1611" s="83" t="s">
        <v>3778</v>
      </c>
      <c r="C1611" s="83" t="s">
        <v>3779</v>
      </c>
      <c r="D1611" s="83" t="s">
        <v>972</v>
      </c>
      <c r="E1611" s="83" t="s">
        <v>3698</v>
      </c>
      <c r="F1611" s="83" t="s">
        <v>245</v>
      </c>
      <c r="G1611" s="83" t="s">
        <v>413</v>
      </c>
    </row>
    <row r="1612" spans="1:7" s="25" customFormat="1" x14ac:dyDescent="0.25">
      <c r="A1612" s="83" t="s">
        <v>3780</v>
      </c>
      <c r="B1612" s="83" t="s">
        <v>3767</v>
      </c>
      <c r="C1612" s="83" t="s">
        <v>3781</v>
      </c>
      <c r="D1612" s="83" t="s">
        <v>256</v>
      </c>
      <c r="E1612" s="83" t="s">
        <v>2097</v>
      </c>
      <c r="F1612" s="83" t="s">
        <v>245</v>
      </c>
      <c r="G1612" s="83" t="s">
        <v>320</v>
      </c>
    </row>
    <row r="1613" spans="1:7" s="25" customFormat="1" x14ac:dyDescent="0.25">
      <c r="A1613" s="83" t="s">
        <v>3782</v>
      </c>
      <c r="B1613" s="83" t="s">
        <v>3772</v>
      </c>
      <c r="C1613" s="83" t="s">
        <v>3783</v>
      </c>
      <c r="D1613" s="83" t="s">
        <v>256</v>
      </c>
      <c r="E1613" s="83" t="s">
        <v>2097</v>
      </c>
      <c r="F1613" s="83" t="s">
        <v>245</v>
      </c>
      <c r="G1613" s="83" t="s">
        <v>320</v>
      </c>
    </row>
    <row r="1614" spans="1:7" s="25" customFormat="1" x14ac:dyDescent="0.25">
      <c r="A1614" s="83" t="s">
        <v>3784</v>
      </c>
      <c r="B1614" s="83" t="s">
        <v>3775</v>
      </c>
      <c r="C1614" s="83" t="s">
        <v>3785</v>
      </c>
      <c r="D1614" s="83" t="s">
        <v>256</v>
      </c>
      <c r="E1614" s="83" t="s">
        <v>2097</v>
      </c>
      <c r="F1614" s="83" t="s">
        <v>245</v>
      </c>
      <c r="G1614" s="83" t="s">
        <v>320</v>
      </c>
    </row>
    <row r="1615" spans="1:7" s="25" customFormat="1" x14ac:dyDescent="0.25">
      <c r="A1615" s="83" t="s">
        <v>3786</v>
      </c>
      <c r="B1615" s="83" t="s">
        <v>1122</v>
      </c>
      <c r="C1615" s="83" t="s">
        <v>3787</v>
      </c>
      <c r="D1615" s="83" t="s">
        <v>256</v>
      </c>
      <c r="E1615" s="83" t="s">
        <v>2097</v>
      </c>
      <c r="F1615" s="83" t="s">
        <v>245</v>
      </c>
      <c r="G1615" s="83" t="s">
        <v>320</v>
      </c>
    </row>
    <row r="1616" spans="1:7" s="25" customFormat="1" x14ac:dyDescent="0.25">
      <c r="A1616" s="83" t="s">
        <v>3788</v>
      </c>
      <c r="B1616" s="83" t="s">
        <v>1122</v>
      </c>
      <c r="C1616" s="83" t="s">
        <v>3789</v>
      </c>
      <c r="D1616" s="83" t="s">
        <v>256</v>
      </c>
      <c r="E1616" s="83" t="s">
        <v>2097</v>
      </c>
      <c r="F1616" s="83" t="s">
        <v>245</v>
      </c>
      <c r="G1616" s="83" t="s">
        <v>320</v>
      </c>
    </row>
    <row r="1617" spans="1:7" s="25" customFormat="1" x14ac:dyDescent="0.25">
      <c r="A1617" s="83" t="s">
        <v>3790</v>
      </c>
      <c r="B1617" s="83" t="s">
        <v>3603</v>
      </c>
      <c r="C1617" s="83" t="s">
        <v>3791</v>
      </c>
      <c r="D1617" s="83" t="s">
        <v>256</v>
      </c>
      <c r="E1617" s="83" t="s">
        <v>2097</v>
      </c>
      <c r="F1617" s="83" t="s">
        <v>245</v>
      </c>
      <c r="G1617" s="83" t="s">
        <v>387</v>
      </c>
    </row>
    <row r="1618" spans="1:7" s="25" customFormat="1" x14ac:dyDescent="0.25">
      <c r="A1618" s="83" t="s">
        <v>3792</v>
      </c>
      <c r="B1618" s="83" t="s">
        <v>2130</v>
      </c>
      <c r="C1618" s="83" t="s">
        <v>3793</v>
      </c>
      <c r="D1618" s="83" t="s">
        <v>666</v>
      </c>
      <c r="E1618" s="83" t="s">
        <v>3698</v>
      </c>
      <c r="F1618" s="83" t="s">
        <v>245</v>
      </c>
      <c r="G1618" s="83" t="s">
        <v>387</v>
      </c>
    </row>
    <row r="1619" spans="1:7" s="25" customFormat="1" x14ac:dyDescent="0.25">
      <c r="A1619" s="83" t="s">
        <v>3794</v>
      </c>
      <c r="B1619" s="83" t="s">
        <v>3772</v>
      </c>
      <c r="C1619" s="83" t="s">
        <v>3795</v>
      </c>
      <c r="D1619" s="83" t="s">
        <v>666</v>
      </c>
      <c r="E1619" s="83" t="s">
        <v>3698</v>
      </c>
      <c r="F1619" s="83" t="s">
        <v>245</v>
      </c>
      <c r="G1619" s="83" t="s">
        <v>387</v>
      </c>
    </row>
    <row r="1620" spans="1:7" s="25" customFormat="1" x14ac:dyDescent="0.25">
      <c r="A1620" s="83" t="s">
        <v>3796</v>
      </c>
      <c r="B1620" s="83" t="s">
        <v>3767</v>
      </c>
      <c r="C1620" s="83" t="s">
        <v>3797</v>
      </c>
      <c r="D1620" s="83" t="s">
        <v>243</v>
      </c>
      <c r="E1620" s="83" t="s">
        <v>3698</v>
      </c>
      <c r="F1620" s="83" t="s">
        <v>245</v>
      </c>
      <c r="G1620" s="83" t="s">
        <v>387</v>
      </c>
    </row>
    <row r="1621" spans="1:7" s="25" customFormat="1" x14ac:dyDescent="0.25">
      <c r="A1621" s="83" t="s">
        <v>3798</v>
      </c>
      <c r="B1621" s="83" t="s">
        <v>2130</v>
      </c>
      <c r="C1621" s="83" t="s">
        <v>3799</v>
      </c>
      <c r="D1621" s="83" t="s">
        <v>243</v>
      </c>
      <c r="E1621" s="83" t="s">
        <v>3698</v>
      </c>
      <c r="F1621" s="83" t="s">
        <v>245</v>
      </c>
      <c r="G1621" s="83" t="s">
        <v>320</v>
      </c>
    </row>
    <row r="1622" spans="1:7" s="25" customFormat="1" x14ac:dyDescent="0.25">
      <c r="A1622" s="83" t="s">
        <v>3800</v>
      </c>
      <c r="B1622" s="83" t="s">
        <v>3772</v>
      </c>
      <c r="C1622" s="83" t="s">
        <v>3801</v>
      </c>
      <c r="D1622" s="83" t="s">
        <v>243</v>
      </c>
      <c r="E1622" s="83" t="s">
        <v>3698</v>
      </c>
      <c r="F1622" s="83" t="s">
        <v>245</v>
      </c>
      <c r="G1622" s="83" t="s">
        <v>320</v>
      </c>
    </row>
    <row r="1623" spans="1:7" s="25" customFormat="1" x14ac:dyDescent="0.25">
      <c r="A1623" s="83" t="s">
        <v>3802</v>
      </c>
      <c r="B1623" s="83" t="s">
        <v>2130</v>
      </c>
      <c r="C1623" s="83" t="s">
        <v>3803</v>
      </c>
      <c r="D1623" s="83" t="s">
        <v>54</v>
      </c>
      <c r="E1623" s="83" t="s">
        <v>3698</v>
      </c>
      <c r="F1623" s="83" t="s">
        <v>245</v>
      </c>
      <c r="G1623" s="83" t="s">
        <v>320</v>
      </c>
    </row>
    <row r="1624" spans="1:7" s="25" customFormat="1" x14ac:dyDescent="0.25">
      <c r="A1624" s="83" t="s">
        <v>3804</v>
      </c>
      <c r="B1624" s="83" t="s">
        <v>3772</v>
      </c>
      <c r="C1624" s="83" t="s">
        <v>3805</v>
      </c>
      <c r="D1624" s="83" t="s">
        <v>54</v>
      </c>
      <c r="E1624" s="83" t="s">
        <v>3698</v>
      </c>
      <c r="F1624" s="83" t="s">
        <v>245</v>
      </c>
      <c r="G1624" s="83" t="s">
        <v>320</v>
      </c>
    </row>
    <row r="1625" spans="1:7" s="25" customFormat="1" x14ac:dyDescent="0.25">
      <c r="A1625" s="83" t="s">
        <v>3806</v>
      </c>
      <c r="B1625" s="83" t="s">
        <v>1077</v>
      </c>
      <c r="C1625" s="83" t="s">
        <v>3807</v>
      </c>
      <c r="D1625" s="83" t="s">
        <v>51</v>
      </c>
      <c r="E1625" s="83" t="s">
        <v>3698</v>
      </c>
      <c r="F1625" s="83" t="s">
        <v>245</v>
      </c>
      <c r="G1625" s="83" t="s">
        <v>320</v>
      </c>
    </row>
    <row r="1626" spans="1:7" s="25" customFormat="1" x14ac:dyDescent="0.25">
      <c r="A1626" s="83" t="s">
        <v>3808</v>
      </c>
      <c r="B1626" s="83" t="s">
        <v>1081</v>
      </c>
      <c r="C1626" s="83" t="s">
        <v>3809</v>
      </c>
      <c r="D1626" s="83" t="s">
        <v>51</v>
      </c>
      <c r="E1626" s="83" t="s">
        <v>3698</v>
      </c>
      <c r="F1626" s="83" t="s">
        <v>245</v>
      </c>
      <c r="G1626" s="83" t="s">
        <v>320</v>
      </c>
    </row>
    <row r="1627" spans="1:7" s="25" customFormat="1" x14ac:dyDescent="0.25">
      <c r="A1627" s="83" t="s">
        <v>3810</v>
      </c>
      <c r="B1627" s="83" t="s">
        <v>1081</v>
      </c>
      <c r="C1627" s="83" t="s">
        <v>3811</v>
      </c>
      <c r="D1627" s="83" t="s">
        <v>51</v>
      </c>
      <c r="E1627" s="83" t="s">
        <v>3698</v>
      </c>
      <c r="F1627" s="83" t="s">
        <v>245</v>
      </c>
      <c r="G1627" s="83" t="s">
        <v>320</v>
      </c>
    </row>
    <row r="1628" spans="1:7" s="25" customFormat="1" x14ac:dyDescent="0.25">
      <c r="A1628" s="83" t="s">
        <v>3812</v>
      </c>
      <c r="B1628" s="83" t="s">
        <v>1079</v>
      </c>
      <c r="C1628" s="83" t="s">
        <v>3813</v>
      </c>
      <c r="D1628" s="83" t="s">
        <v>51</v>
      </c>
      <c r="E1628" s="83" t="s">
        <v>3698</v>
      </c>
      <c r="F1628" s="83" t="s">
        <v>245</v>
      </c>
      <c r="G1628" s="83" t="s">
        <v>320</v>
      </c>
    </row>
    <row r="1629" spans="1:7" s="25" customFormat="1" x14ac:dyDescent="0.25">
      <c r="A1629" s="83" t="s">
        <v>3814</v>
      </c>
      <c r="B1629" s="83" t="s">
        <v>1079</v>
      </c>
      <c r="C1629" s="83" t="s">
        <v>3815</v>
      </c>
      <c r="D1629" s="83" t="s">
        <v>51</v>
      </c>
      <c r="E1629" s="83" t="s">
        <v>3698</v>
      </c>
      <c r="F1629" s="83" t="s">
        <v>245</v>
      </c>
      <c r="G1629" s="83" t="s">
        <v>320</v>
      </c>
    </row>
    <row r="1630" spans="1:7" s="25" customFormat="1" x14ac:dyDescent="0.25">
      <c r="A1630" s="83" t="s">
        <v>3816</v>
      </c>
      <c r="B1630" s="83" t="s">
        <v>3817</v>
      </c>
      <c r="C1630" s="83" t="s">
        <v>3818</v>
      </c>
      <c r="D1630" s="83" t="s">
        <v>51</v>
      </c>
      <c r="E1630" s="83" t="s">
        <v>3698</v>
      </c>
      <c r="F1630" s="83" t="s">
        <v>245</v>
      </c>
      <c r="G1630" s="83" t="s">
        <v>320</v>
      </c>
    </row>
    <row r="1631" spans="1:7" s="25" customFormat="1" x14ac:dyDescent="0.25">
      <c r="A1631" s="83" t="s">
        <v>3819</v>
      </c>
      <c r="B1631" s="83" t="s">
        <v>3741</v>
      </c>
      <c r="C1631" s="83" t="s">
        <v>3820</v>
      </c>
      <c r="D1631" s="83" t="s">
        <v>51</v>
      </c>
      <c r="E1631" s="83" t="s">
        <v>3698</v>
      </c>
      <c r="F1631" s="83" t="s">
        <v>245</v>
      </c>
      <c r="G1631" s="83" t="s">
        <v>320</v>
      </c>
    </row>
    <row r="1632" spans="1:7" s="25" customFormat="1" x14ac:dyDescent="0.25">
      <c r="A1632" s="83" t="s">
        <v>3821</v>
      </c>
      <c r="B1632" s="83" t="s">
        <v>3741</v>
      </c>
      <c r="C1632" s="83" t="s">
        <v>3822</v>
      </c>
      <c r="D1632" s="83" t="s">
        <v>51</v>
      </c>
      <c r="E1632" s="83" t="s">
        <v>3698</v>
      </c>
      <c r="F1632" s="83" t="s">
        <v>245</v>
      </c>
      <c r="G1632" s="83" t="s">
        <v>250</v>
      </c>
    </row>
    <row r="1633" spans="1:7" s="25" customFormat="1" x14ac:dyDescent="0.25">
      <c r="A1633" s="83" t="s">
        <v>3823</v>
      </c>
      <c r="B1633" s="83" t="s">
        <v>3767</v>
      </c>
      <c r="C1633" s="83" t="s">
        <v>3824</v>
      </c>
      <c r="D1633" s="83" t="s">
        <v>51</v>
      </c>
      <c r="E1633" s="83" t="s">
        <v>3698</v>
      </c>
      <c r="F1633" s="83" t="s">
        <v>245</v>
      </c>
      <c r="G1633" s="83" t="s">
        <v>320</v>
      </c>
    </row>
    <row r="1634" spans="1:7" s="25" customFormat="1" x14ac:dyDescent="0.25">
      <c r="A1634" s="83" t="s">
        <v>3825</v>
      </c>
      <c r="B1634" s="83" t="s">
        <v>3772</v>
      </c>
      <c r="C1634" s="83" t="s">
        <v>3826</v>
      </c>
      <c r="D1634" s="83" t="s">
        <v>51</v>
      </c>
      <c r="E1634" s="83" t="s">
        <v>3698</v>
      </c>
      <c r="F1634" s="83" t="s">
        <v>245</v>
      </c>
      <c r="G1634" s="83" t="s">
        <v>320</v>
      </c>
    </row>
    <row r="1635" spans="1:7" s="25" customFormat="1" x14ac:dyDescent="0.25">
      <c r="A1635" s="83" t="s">
        <v>3827</v>
      </c>
      <c r="B1635" s="83" t="s">
        <v>1122</v>
      </c>
      <c r="C1635" s="83" t="s">
        <v>3828</v>
      </c>
      <c r="D1635" s="83" t="s">
        <v>719</v>
      </c>
      <c r="E1635" s="83" t="s">
        <v>3698</v>
      </c>
      <c r="F1635" s="83" t="s">
        <v>245</v>
      </c>
      <c r="G1635" s="83" t="s">
        <v>320</v>
      </c>
    </row>
    <row r="1636" spans="1:7" s="25" customFormat="1" x14ac:dyDescent="0.25">
      <c r="A1636" s="83" t="s">
        <v>3829</v>
      </c>
      <c r="B1636" s="83" t="s">
        <v>1122</v>
      </c>
      <c r="C1636" s="83" t="s">
        <v>3830</v>
      </c>
      <c r="D1636" s="83" t="s">
        <v>719</v>
      </c>
      <c r="E1636" s="83" t="s">
        <v>3698</v>
      </c>
      <c r="F1636" s="83" t="s">
        <v>245</v>
      </c>
      <c r="G1636" s="83" t="s">
        <v>320</v>
      </c>
    </row>
    <row r="1637" spans="1:7" s="25" customFormat="1" x14ac:dyDescent="0.25">
      <c r="A1637" s="83" t="s">
        <v>2218</v>
      </c>
      <c r="B1637" s="83" t="s">
        <v>1255</v>
      </c>
      <c r="C1637" s="83" t="s">
        <v>3208</v>
      </c>
      <c r="D1637" s="83" t="s">
        <v>350</v>
      </c>
      <c r="E1637" s="83" t="s">
        <v>1341</v>
      </c>
      <c r="F1637" s="83" t="s">
        <v>1342</v>
      </c>
      <c r="G1637" s="83" t="s">
        <v>257</v>
      </c>
    </row>
    <row r="1638" spans="1:7" s="25" customFormat="1" x14ac:dyDescent="0.25">
      <c r="A1638" s="83" t="s">
        <v>2257</v>
      </c>
      <c r="B1638" s="83" t="s">
        <v>1473</v>
      </c>
      <c r="C1638" s="83" t="s">
        <v>3209</v>
      </c>
      <c r="D1638" s="83" t="s">
        <v>44</v>
      </c>
      <c r="E1638" s="83" t="s">
        <v>2097</v>
      </c>
      <c r="F1638" s="83" t="s">
        <v>245</v>
      </c>
      <c r="G1638" s="83" t="s">
        <v>257</v>
      </c>
    </row>
    <row r="1639" spans="1:7" s="25" customFormat="1" x14ac:dyDescent="0.25">
      <c r="A1639" s="83" t="s">
        <v>2270</v>
      </c>
      <c r="B1639" s="83" t="s">
        <v>1203</v>
      </c>
      <c r="C1639" s="83" t="s">
        <v>2271</v>
      </c>
      <c r="D1639" s="83" t="s">
        <v>480</v>
      </c>
      <c r="E1639" s="83" t="s">
        <v>3698</v>
      </c>
      <c r="F1639" s="83" t="s">
        <v>245</v>
      </c>
      <c r="G1639" s="83" t="s">
        <v>413</v>
      </c>
    </row>
    <row r="1640" spans="1:7" s="25" customFormat="1" x14ac:dyDescent="0.25">
      <c r="A1640" s="83" t="s">
        <v>3563</v>
      </c>
      <c r="B1640" s="83" t="s">
        <v>1036</v>
      </c>
      <c r="C1640" s="83" t="s">
        <v>3564</v>
      </c>
      <c r="D1640" s="83" t="s">
        <v>466</v>
      </c>
      <c r="E1640" s="83" t="s">
        <v>3698</v>
      </c>
      <c r="F1640" s="83" t="s">
        <v>3707</v>
      </c>
      <c r="G1640" s="83" t="s">
        <v>250</v>
      </c>
    </row>
    <row r="1641" spans="1:7" s="25" customFormat="1" x14ac:dyDescent="0.25">
      <c r="A1641" s="83" t="s">
        <v>3831</v>
      </c>
      <c r="B1641" s="83" t="s">
        <v>3772</v>
      </c>
      <c r="C1641" s="83" t="s">
        <v>3832</v>
      </c>
      <c r="D1641" s="83" t="s">
        <v>297</v>
      </c>
      <c r="E1641" s="83" t="s">
        <v>3698</v>
      </c>
      <c r="F1641" s="83" t="s">
        <v>245</v>
      </c>
      <c r="G1641" s="83" t="s">
        <v>320</v>
      </c>
    </row>
    <row r="1642" spans="1:7" s="25" customFormat="1" x14ac:dyDescent="0.25">
      <c r="A1642" s="83" t="s">
        <v>3833</v>
      </c>
      <c r="B1642" s="83" t="s">
        <v>3775</v>
      </c>
      <c r="C1642" s="83" t="s">
        <v>3834</v>
      </c>
      <c r="D1642" s="83" t="s">
        <v>297</v>
      </c>
      <c r="E1642" s="83" t="s">
        <v>3698</v>
      </c>
      <c r="F1642" s="83" t="s">
        <v>245</v>
      </c>
      <c r="G1642" s="83" t="s">
        <v>320</v>
      </c>
    </row>
    <row r="1643" spans="1:7" s="25" customFormat="1" x14ac:dyDescent="0.25">
      <c r="A1643" s="83" t="s">
        <v>3835</v>
      </c>
      <c r="B1643" s="83" t="s">
        <v>3836</v>
      </c>
      <c r="C1643" s="83" t="s">
        <v>3837</v>
      </c>
      <c r="D1643" s="83" t="s">
        <v>297</v>
      </c>
      <c r="E1643" s="83" t="s">
        <v>3698</v>
      </c>
      <c r="F1643" s="83" t="s">
        <v>3707</v>
      </c>
      <c r="G1643" s="83" t="s">
        <v>387</v>
      </c>
    </row>
    <row r="1644" spans="1:7" s="25" customFormat="1" x14ac:dyDescent="0.25">
      <c r="A1644" s="83" t="s">
        <v>3838</v>
      </c>
      <c r="B1644" s="83" t="s">
        <v>3836</v>
      </c>
      <c r="C1644" s="83" t="s">
        <v>3839</v>
      </c>
      <c r="D1644" s="83" t="s">
        <v>480</v>
      </c>
      <c r="E1644" s="83" t="s">
        <v>3698</v>
      </c>
      <c r="F1644" s="83" t="s">
        <v>245</v>
      </c>
      <c r="G1644" s="83" t="s">
        <v>387</v>
      </c>
    </row>
    <row r="1645" spans="1:7" s="25" customFormat="1" x14ac:dyDescent="0.25">
      <c r="A1645" s="83" t="s">
        <v>3840</v>
      </c>
      <c r="B1645" s="83" t="s">
        <v>3836</v>
      </c>
      <c r="C1645" s="83" t="s">
        <v>3841</v>
      </c>
      <c r="D1645" s="83" t="s">
        <v>256</v>
      </c>
      <c r="E1645" s="83" t="s">
        <v>3698</v>
      </c>
      <c r="F1645" s="83" t="s">
        <v>245</v>
      </c>
      <c r="G1645" s="83" t="s">
        <v>320</v>
      </c>
    </row>
    <row r="1646" spans="1:7" s="25" customFormat="1" x14ac:dyDescent="0.25">
      <c r="A1646" s="83" t="s">
        <v>3842</v>
      </c>
      <c r="B1646" s="83" t="s">
        <v>3836</v>
      </c>
      <c r="C1646" s="83" t="s">
        <v>3843</v>
      </c>
      <c r="D1646" s="83" t="s">
        <v>43</v>
      </c>
      <c r="E1646" s="83" t="s">
        <v>2097</v>
      </c>
      <c r="F1646" s="83" t="s">
        <v>245</v>
      </c>
      <c r="G1646" s="83" t="s">
        <v>387</v>
      </c>
    </row>
    <row r="1647" spans="1:7" s="25" customFormat="1" x14ac:dyDescent="0.25">
      <c r="A1647" s="83" t="s">
        <v>3844</v>
      </c>
      <c r="B1647" s="83" t="s">
        <v>3836</v>
      </c>
      <c r="C1647" s="83" t="s">
        <v>3845</v>
      </c>
      <c r="D1647" s="83" t="s">
        <v>3846</v>
      </c>
      <c r="E1647" s="83" t="s">
        <v>2097</v>
      </c>
      <c r="F1647" s="83" t="s">
        <v>245</v>
      </c>
      <c r="G1647" s="83" t="s">
        <v>387</v>
      </c>
    </row>
    <row r="1648" spans="1:7" s="25" customFormat="1" x14ac:dyDescent="0.25">
      <c r="A1648" s="83" t="s">
        <v>3847</v>
      </c>
      <c r="B1648" s="83" t="s">
        <v>3836</v>
      </c>
      <c r="C1648" s="83" t="s">
        <v>3848</v>
      </c>
      <c r="D1648" s="83" t="s">
        <v>44</v>
      </c>
      <c r="E1648" s="83" t="s">
        <v>2097</v>
      </c>
      <c r="F1648" s="83" t="s">
        <v>245</v>
      </c>
      <c r="G1648" s="83" t="s">
        <v>387</v>
      </c>
    </row>
    <row r="1649" spans="1:7" s="25" customFormat="1" x14ac:dyDescent="0.25">
      <c r="A1649" s="83" t="s">
        <v>3849</v>
      </c>
      <c r="B1649" s="83" t="s">
        <v>3836</v>
      </c>
      <c r="C1649" s="83" t="s">
        <v>3850</v>
      </c>
      <c r="D1649" s="83" t="s">
        <v>260</v>
      </c>
      <c r="E1649" s="83" t="s">
        <v>261</v>
      </c>
      <c r="F1649" s="83" t="s">
        <v>245</v>
      </c>
      <c r="G1649" s="83" t="s">
        <v>387</v>
      </c>
    </row>
    <row r="1650" spans="1:7" s="25" customFormat="1" x14ac:dyDescent="0.25">
      <c r="A1650" s="83" t="s">
        <v>3851</v>
      </c>
      <c r="B1650" s="83" t="s">
        <v>3836</v>
      </c>
      <c r="C1650" s="83" t="s">
        <v>3852</v>
      </c>
      <c r="D1650" s="83" t="s">
        <v>687</v>
      </c>
      <c r="E1650" s="83" t="s">
        <v>3698</v>
      </c>
      <c r="F1650" s="83" t="s">
        <v>245</v>
      </c>
      <c r="G1650" s="83" t="s">
        <v>320</v>
      </c>
    </row>
    <row r="1651" spans="1:7" s="25" customFormat="1" x14ac:dyDescent="0.25">
      <c r="A1651" s="83" t="s">
        <v>3853</v>
      </c>
      <c r="B1651" s="83" t="s">
        <v>3836</v>
      </c>
      <c r="C1651" s="83" t="s">
        <v>3854</v>
      </c>
      <c r="D1651" s="83" t="s">
        <v>3855</v>
      </c>
      <c r="E1651" s="83" t="s">
        <v>3698</v>
      </c>
      <c r="F1651" s="83" t="s">
        <v>245</v>
      </c>
      <c r="G1651" s="83" t="s">
        <v>413</v>
      </c>
    </row>
    <row r="1652" spans="1:7" s="25" customFormat="1" x14ac:dyDescent="0.25">
      <c r="A1652" s="83" t="s">
        <v>3856</v>
      </c>
      <c r="B1652" s="83" t="s">
        <v>3836</v>
      </c>
      <c r="C1652" s="83" t="s">
        <v>3857</v>
      </c>
      <c r="D1652" s="83" t="s">
        <v>243</v>
      </c>
      <c r="E1652" s="83" t="s">
        <v>3858</v>
      </c>
      <c r="F1652" s="83" t="s">
        <v>245</v>
      </c>
      <c r="G1652" s="83" t="s">
        <v>387</v>
      </c>
    </row>
    <row r="1653" spans="1:7" s="25" customFormat="1" x14ac:dyDescent="0.25">
      <c r="A1653" s="83" t="s">
        <v>3859</v>
      </c>
      <c r="B1653" s="83" t="s">
        <v>3836</v>
      </c>
      <c r="C1653" s="83" t="s">
        <v>3860</v>
      </c>
      <c r="D1653" s="83" t="s">
        <v>243</v>
      </c>
      <c r="E1653" s="83" t="s">
        <v>3698</v>
      </c>
      <c r="F1653" s="83" t="s">
        <v>245</v>
      </c>
      <c r="G1653" s="83" t="s">
        <v>320</v>
      </c>
    </row>
    <row r="1654" spans="1:7" s="25" customFormat="1" x14ac:dyDescent="0.25">
      <c r="A1654" s="83" t="s">
        <v>3861</v>
      </c>
      <c r="B1654" s="83" t="s">
        <v>3836</v>
      </c>
      <c r="C1654" s="83" t="s">
        <v>3862</v>
      </c>
      <c r="D1654" s="83" t="s">
        <v>343</v>
      </c>
      <c r="E1654" s="83" t="s">
        <v>3863</v>
      </c>
      <c r="F1654" s="83" t="s">
        <v>245</v>
      </c>
      <c r="G1654" s="83" t="s">
        <v>387</v>
      </c>
    </row>
    <row r="1655" spans="1:7" s="25" customFormat="1" x14ac:dyDescent="0.25">
      <c r="A1655" s="83" t="s">
        <v>3864</v>
      </c>
      <c r="B1655" s="83" t="s">
        <v>3836</v>
      </c>
      <c r="C1655" s="83" t="s">
        <v>3865</v>
      </c>
      <c r="D1655" s="83" t="s">
        <v>343</v>
      </c>
      <c r="E1655" s="83" t="s">
        <v>3698</v>
      </c>
      <c r="F1655" s="83" t="s">
        <v>245</v>
      </c>
      <c r="G1655" s="83" t="s">
        <v>320</v>
      </c>
    </row>
    <row r="1656" spans="1:7" s="25" customFormat="1" x14ac:dyDescent="0.25">
      <c r="A1656" s="83" t="s">
        <v>3866</v>
      </c>
      <c r="B1656" s="83" t="s">
        <v>3836</v>
      </c>
      <c r="C1656" s="83" t="s">
        <v>3867</v>
      </c>
      <c r="D1656" s="83" t="s">
        <v>51</v>
      </c>
      <c r="E1656" s="83" t="s">
        <v>410</v>
      </c>
      <c r="F1656" s="83" t="s">
        <v>245</v>
      </c>
      <c r="G1656" s="83" t="s">
        <v>387</v>
      </c>
    </row>
    <row r="1657" spans="1:7" s="25" customFormat="1" x14ac:dyDescent="0.25">
      <c r="A1657" s="83" t="s">
        <v>3868</v>
      </c>
      <c r="B1657" s="83" t="s">
        <v>3836</v>
      </c>
      <c r="C1657" s="83" t="s">
        <v>3869</v>
      </c>
      <c r="D1657" s="83" t="s">
        <v>51</v>
      </c>
      <c r="E1657" s="83" t="s">
        <v>3698</v>
      </c>
      <c r="F1657" s="83" t="s">
        <v>245</v>
      </c>
      <c r="G1657" s="83" t="s">
        <v>320</v>
      </c>
    </row>
    <row r="1658" spans="1:7" s="25" customFormat="1" x14ac:dyDescent="0.25">
      <c r="A1658" s="83" t="s">
        <v>3642</v>
      </c>
      <c r="B1658" s="83" t="s">
        <v>1077</v>
      </c>
      <c r="C1658" s="83" t="s">
        <v>3643</v>
      </c>
      <c r="D1658" s="83" t="s">
        <v>466</v>
      </c>
      <c r="E1658" s="83" t="s">
        <v>3698</v>
      </c>
      <c r="F1658" s="83" t="s">
        <v>3707</v>
      </c>
      <c r="G1658" s="83" t="s">
        <v>246</v>
      </c>
    </row>
    <row r="1659" spans="1:7" s="25" customFormat="1" x14ac:dyDescent="0.25">
      <c r="A1659" s="83" t="s">
        <v>3644</v>
      </c>
      <c r="B1659" s="83" t="s">
        <v>1077</v>
      </c>
      <c r="C1659" s="83" t="s">
        <v>3645</v>
      </c>
      <c r="D1659" s="83" t="s">
        <v>466</v>
      </c>
      <c r="E1659" s="83" t="s">
        <v>3698</v>
      </c>
      <c r="F1659" s="83" t="s">
        <v>3707</v>
      </c>
      <c r="G1659" s="83" t="s">
        <v>246</v>
      </c>
    </row>
    <row r="1660" spans="1:7" s="25" customFormat="1" x14ac:dyDescent="0.25">
      <c r="A1660" s="83" t="s">
        <v>3646</v>
      </c>
      <c r="B1660" s="83" t="s">
        <v>1459</v>
      </c>
      <c r="C1660" s="83" t="s">
        <v>3647</v>
      </c>
      <c r="D1660" s="83" t="s">
        <v>466</v>
      </c>
      <c r="E1660" s="83" t="s">
        <v>3698</v>
      </c>
      <c r="F1660" s="83" t="s">
        <v>3707</v>
      </c>
      <c r="G1660" s="83" t="s">
        <v>246</v>
      </c>
    </row>
    <row r="1661" spans="1:7" s="25" customFormat="1" x14ac:dyDescent="0.25">
      <c r="A1661" s="83" t="s">
        <v>3648</v>
      </c>
      <c r="B1661" s="83" t="s">
        <v>1459</v>
      </c>
      <c r="C1661" s="83" t="s">
        <v>3649</v>
      </c>
      <c r="D1661" s="83" t="s">
        <v>466</v>
      </c>
      <c r="E1661" s="83" t="s">
        <v>3698</v>
      </c>
      <c r="F1661" s="83" t="s">
        <v>3707</v>
      </c>
      <c r="G1661" s="83" t="s">
        <v>246</v>
      </c>
    </row>
    <row r="1662" spans="1:7" s="25" customFormat="1" x14ac:dyDescent="0.25">
      <c r="A1662" s="83" t="s">
        <v>3650</v>
      </c>
      <c r="B1662" s="83" t="s">
        <v>3651</v>
      </c>
      <c r="C1662" s="83" t="s">
        <v>3652</v>
      </c>
      <c r="D1662" s="83" t="s">
        <v>466</v>
      </c>
      <c r="E1662" s="83" t="s">
        <v>3698</v>
      </c>
      <c r="F1662" s="83" t="s">
        <v>3707</v>
      </c>
      <c r="G1662" s="83" t="s">
        <v>320</v>
      </c>
    </row>
    <row r="1663" spans="1:7" s="25" customFormat="1" x14ac:dyDescent="0.25">
      <c r="A1663" s="83" t="s">
        <v>1487</v>
      </c>
      <c r="B1663" s="83" t="s">
        <v>1488</v>
      </c>
      <c r="C1663" s="83" t="s">
        <v>3210</v>
      </c>
      <c r="D1663" s="83" t="s">
        <v>1489</v>
      </c>
      <c r="E1663" s="83" t="s">
        <v>2097</v>
      </c>
      <c r="F1663" s="83" t="s">
        <v>245</v>
      </c>
      <c r="G1663" s="83" t="s">
        <v>257</v>
      </c>
    </row>
    <row r="1664" spans="1:7" s="25" customFormat="1" x14ac:dyDescent="0.25">
      <c r="A1664" s="83" t="s">
        <v>1490</v>
      </c>
      <c r="B1664" s="83" t="s">
        <v>1488</v>
      </c>
      <c r="C1664" s="83" t="s">
        <v>3211</v>
      </c>
      <c r="D1664" s="83" t="s">
        <v>1489</v>
      </c>
      <c r="E1664" s="83" t="s">
        <v>2097</v>
      </c>
      <c r="F1664" s="83" t="s">
        <v>245</v>
      </c>
      <c r="G1664" s="83" t="s">
        <v>257</v>
      </c>
    </row>
    <row r="1665" spans="1:7" s="25" customFormat="1" x14ac:dyDescent="0.25">
      <c r="A1665" s="83" t="s">
        <v>1492</v>
      </c>
      <c r="B1665" s="83" t="s">
        <v>1493</v>
      </c>
      <c r="C1665" s="83" t="s">
        <v>3212</v>
      </c>
      <c r="D1665" s="83" t="s">
        <v>256</v>
      </c>
      <c r="E1665" s="83" t="s">
        <v>2097</v>
      </c>
      <c r="F1665" s="83" t="s">
        <v>245</v>
      </c>
      <c r="G1665" s="83" t="s">
        <v>387</v>
      </c>
    </row>
    <row r="1666" spans="1:7" s="25" customFormat="1" x14ac:dyDescent="0.25">
      <c r="A1666" s="83" t="s">
        <v>1494</v>
      </c>
      <c r="B1666" s="83" t="s">
        <v>1493</v>
      </c>
      <c r="C1666" s="83" t="s">
        <v>3213</v>
      </c>
      <c r="D1666" s="83" t="s">
        <v>256</v>
      </c>
      <c r="E1666" s="83" t="s">
        <v>2097</v>
      </c>
      <c r="F1666" s="83" t="s">
        <v>245</v>
      </c>
      <c r="G1666" s="83" t="s">
        <v>257</v>
      </c>
    </row>
    <row r="1667" spans="1:7" s="25" customFormat="1" x14ac:dyDescent="0.25">
      <c r="A1667" s="83" t="s">
        <v>1495</v>
      </c>
      <c r="B1667" s="83" t="s">
        <v>1491</v>
      </c>
      <c r="C1667" s="83" t="s">
        <v>3214</v>
      </c>
      <c r="D1667" s="83" t="s">
        <v>256</v>
      </c>
      <c r="E1667" s="83" t="s">
        <v>2097</v>
      </c>
      <c r="F1667" s="83" t="s">
        <v>245</v>
      </c>
      <c r="G1667" s="83" t="s">
        <v>257</v>
      </c>
    </row>
    <row r="1668" spans="1:7" s="25" customFormat="1" x14ac:dyDescent="0.25">
      <c r="A1668" s="83" t="s">
        <v>1496</v>
      </c>
      <c r="B1668" s="83" t="s">
        <v>1491</v>
      </c>
      <c r="C1668" s="83" t="s">
        <v>3215</v>
      </c>
      <c r="D1668" s="83" t="s">
        <v>256</v>
      </c>
      <c r="E1668" s="83" t="s">
        <v>2097</v>
      </c>
      <c r="F1668" s="83" t="s">
        <v>245</v>
      </c>
      <c r="G1668" s="83" t="s">
        <v>257</v>
      </c>
    </row>
    <row r="1669" spans="1:7" s="25" customFormat="1" x14ac:dyDescent="0.25">
      <c r="A1669" s="83" t="s">
        <v>1497</v>
      </c>
      <c r="B1669" s="83" t="s">
        <v>1498</v>
      </c>
      <c r="C1669" s="83" t="s">
        <v>3216</v>
      </c>
      <c r="D1669" s="83" t="s">
        <v>260</v>
      </c>
      <c r="E1669" s="83" t="s">
        <v>2097</v>
      </c>
      <c r="F1669" s="83" t="s">
        <v>245</v>
      </c>
      <c r="G1669" s="83" t="s">
        <v>246</v>
      </c>
    </row>
    <row r="1670" spans="1:7" s="25" customFormat="1" x14ac:dyDescent="0.25">
      <c r="A1670" s="83" t="s">
        <v>1499</v>
      </c>
      <c r="B1670" s="83" t="s">
        <v>1500</v>
      </c>
      <c r="C1670" s="83" t="s">
        <v>3217</v>
      </c>
      <c r="D1670" s="83" t="s">
        <v>260</v>
      </c>
      <c r="E1670" s="83" t="s">
        <v>2097</v>
      </c>
      <c r="F1670" s="83" t="s">
        <v>245</v>
      </c>
      <c r="G1670" s="83" t="s">
        <v>246</v>
      </c>
    </row>
    <row r="1671" spans="1:7" s="25" customFormat="1" x14ac:dyDescent="0.25">
      <c r="A1671" s="83" t="s">
        <v>1501</v>
      </c>
      <c r="B1671" s="83" t="s">
        <v>1498</v>
      </c>
      <c r="C1671" s="83" t="s">
        <v>3218</v>
      </c>
      <c r="D1671" s="83" t="s">
        <v>260</v>
      </c>
      <c r="E1671" s="83" t="s">
        <v>261</v>
      </c>
      <c r="F1671" s="83" t="s">
        <v>245</v>
      </c>
      <c r="G1671" s="83" t="s">
        <v>257</v>
      </c>
    </row>
    <row r="1672" spans="1:7" s="25" customFormat="1" x14ac:dyDescent="0.25">
      <c r="A1672" s="83" t="s">
        <v>1502</v>
      </c>
      <c r="B1672" s="83" t="s">
        <v>1500</v>
      </c>
      <c r="C1672" s="83" t="s">
        <v>3219</v>
      </c>
      <c r="D1672" s="83" t="s">
        <v>260</v>
      </c>
      <c r="E1672" s="83" t="s">
        <v>261</v>
      </c>
      <c r="F1672" s="83" t="s">
        <v>245</v>
      </c>
      <c r="G1672" s="83" t="s">
        <v>257</v>
      </c>
    </row>
    <row r="1673" spans="1:7" s="25" customFormat="1" x14ac:dyDescent="0.25">
      <c r="A1673" s="83" t="s">
        <v>166</v>
      </c>
      <c r="B1673" s="83" t="s">
        <v>1503</v>
      </c>
      <c r="C1673" s="83" t="s">
        <v>3653</v>
      </c>
      <c r="D1673" s="83" t="s">
        <v>260</v>
      </c>
      <c r="E1673" s="83" t="s">
        <v>261</v>
      </c>
      <c r="F1673" s="83" t="s">
        <v>245</v>
      </c>
      <c r="G1673" s="83" t="s">
        <v>257</v>
      </c>
    </row>
    <row r="1674" spans="1:7" s="25" customFormat="1" x14ac:dyDescent="0.25">
      <c r="A1674" s="83" t="s">
        <v>1504</v>
      </c>
      <c r="B1674" s="83" t="s">
        <v>1505</v>
      </c>
      <c r="C1674" s="83" t="s">
        <v>3220</v>
      </c>
      <c r="D1674" s="83" t="s">
        <v>260</v>
      </c>
      <c r="E1674" s="83" t="s">
        <v>261</v>
      </c>
      <c r="F1674" s="83" t="s">
        <v>245</v>
      </c>
      <c r="G1674" s="83" t="s">
        <v>257</v>
      </c>
    </row>
    <row r="1675" spans="1:7" s="25" customFormat="1" x14ac:dyDescent="0.25">
      <c r="A1675" s="83" t="s">
        <v>1506</v>
      </c>
      <c r="B1675" s="83" t="s">
        <v>1507</v>
      </c>
      <c r="C1675" s="83" t="s">
        <v>3221</v>
      </c>
      <c r="D1675" s="83" t="s">
        <v>260</v>
      </c>
      <c r="E1675" s="83" t="s">
        <v>261</v>
      </c>
      <c r="F1675" s="83" t="s">
        <v>245</v>
      </c>
      <c r="G1675" s="83" t="s">
        <v>257</v>
      </c>
    </row>
    <row r="1676" spans="1:7" s="25" customFormat="1" x14ac:dyDescent="0.25">
      <c r="A1676" s="83" t="s">
        <v>1508</v>
      </c>
      <c r="B1676" s="83" t="s">
        <v>1509</v>
      </c>
      <c r="C1676" s="83" t="s">
        <v>3222</v>
      </c>
      <c r="D1676" s="83" t="s">
        <v>51</v>
      </c>
      <c r="E1676" s="83" t="s">
        <v>410</v>
      </c>
      <c r="F1676" s="83" t="s">
        <v>245</v>
      </c>
      <c r="G1676" s="83" t="s">
        <v>387</v>
      </c>
    </row>
    <row r="1677" spans="1:7" s="25" customFormat="1" x14ac:dyDescent="0.25">
      <c r="A1677" s="83" t="s">
        <v>1510</v>
      </c>
      <c r="B1677" s="83" t="s">
        <v>1511</v>
      </c>
      <c r="C1677" s="83" t="s">
        <v>3223</v>
      </c>
      <c r="D1677" s="83" t="s">
        <v>51</v>
      </c>
      <c r="E1677" s="83" t="s">
        <v>410</v>
      </c>
      <c r="F1677" s="83" t="s">
        <v>245</v>
      </c>
      <c r="G1677" s="83" t="s">
        <v>387</v>
      </c>
    </row>
    <row r="1678" spans="1:7" s="25" customFormat="1" x14ac:dyDescent="0.25">
      <c r="A1678" s="83" t="s">
        <v>1512</v>
      </c>
      <c r="B1678" s="83" t="s">
        <v>1509</v>
      </c>
      <c r="C1678" s="83" t="s">
        <v>3224</v>
      </c>
      <c r="D1678" s="83" t="s">
        <v>719</v>
      </c>
      <c r="E1678" s="83" t="s">
        <v>3698</v>
      </c>
      <c r="F1678" s="83" t="s">
        <v>245</v>
      </c>
      <c r="G1678" s="83" t="s">
        <v>246</v>
      </c>
    </row>
    <row r="1679" spans="1:7" s="25" customFormat="1" x14ac:dyDescent="0.25">
      <c r="A1679" s="83" t="s">
        <v>1513</v>
      </c>
      <c r="B1679" s="83" t="s">
        <v>1514</v>
      </c>
      <c r="C1679" s="83" t="s">
        <v>3225</v>
      </c>
      <c r="D1679" s="83" t="s">
        <v>297</v>
      </c>
      <c r="E1679" s="83" t="s">
        <v>3698</v>
      </c>
      <c r="F1679" s="83" t="s">
        <v>935</v>
      </c>
      <c r="G1679" s="83" t="s">
        <v>320</v>
      </c>
    </row>
    <row r="1680" spans="1:7" s="25" customFormat="1" x14ac:dyDescent="0.25">
      <c r="A1680" s="83" t="s">
        <v>1515</v>
      </c>
      <c r="B1680" s="83" t="s">
        <v>1516</v>
      </c>
      <c r="C1680" s="83" t="s">
        <v>3226</v>
      </c>
      <c r="D1680" s="83" t="s">
        <v>297</v>
      </c>
      <c r="E1680" s="83" t="s">
        <v>3698</v>
      </c>
      <c r="F1680" s="83" t="s">
        <v>935</v>
      </c>
      <c r="G1680" s="83" t="s">
        <v>320</v>
      </c>
    </row>
    <row r="1681" spans="1:7" s="25" customFormat="1" x14ac:dyDescent="0.25">
      <c r="A1681" s="83" t="s">
        <v>1517</v>
      </c>
      <c r="B1681" s="83" t="s">
        <v>1518</v>
      </c>
      <c r="C1681" s="83" t="s">
        <v>3227</v>
      </c>
      <c r="D1681" s="83" t="s">
        <v>297</v>
      </c>
      <c r="E1681" s="83" t="s">
        <v>3698</v>
      </c>
      <c r="F1681" s="83" t="s">
        <v>935</v>
      </c>
      <c r="G1681" s="83" t="s">
        <v>320</v>
      </c>
    </row>
    <row r="1682" spans="1:7" s="25" customFormat="1" x14ac:dyDescent="0.25">
      <c r="A1682" s="83" t="s">
        <v>1519</v>
      </c>
      <c r="B1682" s="83" t="s">
        <v>1520</v>
      </c>
      <c r="C1682" s="83" t="s">
        <v>3228</v>
      </c>
      <c r="D1682" s="83" t="s">
        <v>297</v>
      </c>
      <c r="E1682" s="83" t="s">
        <v>3698</v>
      </c>
      <c r="F1682" s="83" t="s">
        <v>935</v>
      </c>
      <c r="G1682" s="83" t="s">
        <v>320</v>
      </c>
    </row>
    <row r="1683" spans="1:7" s="25" customFormat="1" x14ac:dyDescent="0.25">
      <c r="A1683" s="83" t="s">
        <v>1521</v>
      </c>
      <c r="B1683" s="83" t="s">
        <v>1522</v>
      </c>
      <c r="C1683" s="83" t="s">
        <v>3229</v>
      </c>
      <c r="D1683" s="83" t="s">
        <v>297</v>
      </c>
      <c r="E1683" s="83" t="s">
        <v>3698</v>
      </c>
      <c r="F1683" s="83" t="s">
        <v>935</v>
      </c>
      <c r="G1683" s="83" t="s">
        <v>320</v>
      </c>
    </row>
    <row r="1684" spans="1:7" s="25" customFormat="1" x14ac:dyDescent="0.25">
      <c r="A1684" s="83" t="s">
        <v>1523</v>
      </c>
      <c r="B1684" s="83" t="s">
        <v>1524</v>
      </c>
      <c r="C1684" s="83" t="s">
        <v>3230</v>
      </c>
      <c r="D1684" s="83" t="s">
        <v>297</v>
      </c>
      <c r="E1684" s="83" t="s">
        <v>3698</v>
      </c>
      <c r="F1684" s="83" t="s">
        <v>935</v>
      </c>
      <c r="G1684" s="83" t="s">
        <v>320</v>
      </c>
    </row>
    <row r="1685" spans="1:7" s="25" customFormat="1" x14ac:dyDescent="0.25">
      <c r="A1685" s="83" t="s">
        <v>1525</v>
      </c>
      <c r="B1685" s="83" t="s">
        <v>1526</v>
      </c>
      <c r="C1685" s="83" t="s">
        <v>3231</v>
      </c>
      <c r="D1685" s="83" t="s">
        <v>297</v>
      </c>
      <c r="E1685" s="83" t="s">
        <v>3698</v>
      </c>
      <c r="F1685" s="83" t="s">
        <v>935</v>
      </c>
      <c r="G1685" s="83" t="s">
        <v>320</v>
      </c>
    </row>
    <row r="1686" spans="1:7" s="25" customFormat="1" x14ac:dyDescent="0.25">
      <c r="A1686" s="83" t="s">
        <v>1527</v>
      </c>
      <c r="B1686" s="83" t="s">
        <v>1528</v>
      </c>
      <c r="C1686" s="83" t="s">
        <v>3232</v>
      </c>
      <c r="D1686" s="83" t="s">
        <v>297</v>
      </c>
      <c r="E1686" s="83" t="s">
        <v>3698</v>
      </c>
      <c r="F1686" s="83" t="s">
        <v>935</v>
      </c>
      <c r="G1686" s="83" t="s">
        <v>320</v>
      </c>
    </row>
    <row r="1687" spans="1:7" s="25" customFormat="1" x14ac:dyDescent="0.25">
      <c r="A1687" s="83" t="s">
        <v>1529</v>
      </c>
      <c r="B1687" s="83" t="s">
        <v>1530</v>
      </c>
      <c r="C1687" s="83" t="s">
        <v>3233</v>
      </c>
      <c r="D1687" s="83" t="s">
        <v>297</v>
      </c>
      <c r="E1687" s="83" t="s">
        <v>3698</v>
      </c>
      <c r="F1687" s="83" t="s">
        <v>935</v>
      </c>
      <c r="G1687" s="83" t="s">
        <v>320</v>
      </c>
    </row>
    <row r="1688" spans="1:7" s="25" customFormat="1" x14ac:dyDescent="0.25">
      <c r="A1688" s="83" t="s">
        <v>1531</v>
      </c>
      <c r="B1688" s="83" t="s">
        <v>1532</v>
      </c>
      <c r="C1688" s="83" t="s">
        <v>3234</v>
      </c>
      <c r="D1688" s="83" t="s">
        <v>297</v>
      </c>
      <c r="E1688" s="83" t="s">
        <v>3698</v>
      </c>
      <c r="F1688" s="83" t="s">
        <v>935</v>
      </c>
      <c r="G1688" s="83" t="s">
        <v>320</v>
      </c>
    </row>
    <row r="1689" spans="1:7" s="25" customFormat="1" x14ac:dyDescent="0.25">
      <c r="A1689" s="83" t="s">
        <v>1533</v>
      </c>
      <c r="B1689" s="83" t="s">
        <v>1534</v>
      </c>
      <c r="C1689" s="83" t="s">
        <v>3235</v>
      </c>
      <c r="D1689" s="83" t="s">
        <v>297</v>
      </c>
      <c r="E1689" s="83" t="s">
        <v>3698</v>
      </c>
      <c r="F1689" s="83" t="s">
        <v>935</v>
      </c>
      <c r="G1689" s="83" t="s">
        <v>320</v>
      </c>
    </row>
    <row r="1690" spans="1:7" s="25" customFormat="1" x14ac:dyDescent="0.25">
      <c r="A1690" s="83" t="s">
        <v>1535</v>
      </c>
      <c r="B1690" s="83" t="s">
        <v>1536</v>
      </c>
      <c r="C1690" s="83" t="s">
        <v>3236</v>
      </c>
      <c r="D1690" s="83" t="s">
        <v>8</v>
      </c>
      <c r="E1690" s="83" t="s">
        <v>289</v>
      </c>
      <c r="F1690" s="83" t="s">
        <v>290</v>
      </c>
      <c r="G1690" s="83" t="s">
        <v>257</v>
      </c>
    </row>
    <row r="1691" spans="1:7" s="25" customFormat="1" x14ac:dyDescent="0.25">
      <c r="A1691" s="83" t="s">
        <v>1537</v>
      </c>
      <c r="B1691" s="83" t="s">
        <v>1538</v>
      </c>
      <c r="C1691" s="83" t="s">
        <v>3237</v>
      </c>
      <c r="D1691" s="83" t="s">
        <v>8</v>
      </c>
      <c r="E1691" s="83" t="s">
        <v>289</v>
      </c>
      <c r="F1691" s="83" t="s">
        <v>290</v>
      </c>
      <c r="G1691" s="83" t="s">
        <v>257</v>
      </c>
    </row>
    <row r="1692" spans="1:7" s="25" customFormat="1" x14ac:dyDescent="0.25">
      <c r="A1692" s="83" t="s">
        <v>1539</v>
      </c>
      <c r="B1692" s="83" t="s">
        <v>1540</v>
      </c>
      <c r="C1692" s="83" t="s">
        <v>3238</v>
      </c>
      <c r="D1692" s="83" t="s">
        <v>8</v>
      </c>
      <c r="E1692" s="83" t="s">
        <v>289</v>
      </c>
      <c r="F1692" s="83" t="s">
        <v>290</v>
      </c>
      <c r="G1692" s="83" t="s">
        <v>257</v>
      </c>
    </row>
    <row r="1693" spans="1:7" s="25" customFormat="1" x14ac:dyDescent="0.25">
      <c r="A1693" s="83" t="s">
        <v>1541</v>
      </c>
      <c r="B1693" s="83" t="s">
        <v>1542</v>
      </c>
      <c r="C1693" s="83" t="s">
        <v>3239</v>
      </c>
      <c r="D1693" s="83" t="s">
        <v>8</v>
      </c>
      <c r="E1693" s="83" t="s">
        <v>289</v>
      </c>
      <c r="F1693" s="83" t="s">
        <v>290</v>
      </c>
      <c r="G1693" s="83" t="s">
        <v>257</v>
      </c>
    </row>
    <row r="1694" spans="1:7" s="25" customFormat="1" x14ac:dyDescent="0.25">
      <c r="A1694" s="83" t="s">
        <v>1543</v>
      </c>
      <c r="B1694" s="83" t="s">
        <v>1544</v>
      </c>
      <c r="C1694" s="83" t="s">
        <v>3240</v>
      </c>
      <c r="D1694" s="83" t="s">
        <v>8</v>
      </c>
      <c r="E1694" s="83" t="s">
        <v>289</v>
      </c>
      <c r="F1694" s="83" t="s">
        <v>290</v>
      </c>
      <c r="G1694" s="83" t="s">
        <v>257</v>
      </c>
    </row>
    <row r="1695" spans="1:7" s="25" customFormat="1" x14ac:dyDescent="0.25">
      <c r="A1695" s="83" t="s">
        <v>1545</v>
      </c>
      <c r="B1695" s="83" t="s">
        <v>1546</v>
      </c>
      <c r="C1695" s="83" t="s">
        <v>3241</v>
      </c>
      <c r="D1695" s="83" t="s">
        <v>8</v>
      </c>
      <c r="E1695" s="83" t="s">
        <v>3698</v>
      </c>
      <c r="F1695" s="83" t="s">
        <v>3709</v>
      </c>
      <c r="G1695" s="83" t="s">
        <v>257</v>
      </c>
    </row>
    <row r="1696" spans="1:7" s="25" customFormat="1" x14ac:dyDescent="0.25">
      <c r="A1696" s="83" t="s">
        <v>1547</v>
      </c>
      <c r="B1696" s="83" t="s">
        <v>1548</v>
      </c>
      <c r="C1696" s="83" t="s">
        <v>3242</v>
      </c>
      <c r="D1696" s="83" t="s">
        <v>8</v>
      </c>
      <c r="E1696" s="83" t="s">
        <v>3698</v>
      </c>
      <c r="F1696" s="83" t="s">
        <v>3709</v>
      </c>
      <c r="G1696" s="83" t="s">
        <v>257</v>
      </c>
    </row>
    <row r="1697" spans="1:7" s="25" customFormat="1" x14ac:dyDescent="0.25">
      <c r="A1697" s="83" t="s">
        <v>1549</v>
      </c>
      <c r="B1697" s="83" t="s">
        <v>1550</v>
      </c>
      <c r="C1697" s="83" t="s">
        <v>3243</v>
      </c>
      <c r="D1697" s="83" t="s">
        <v>8</v>
      </c>
      <c r="E1697" s="83" t="s">
        <v>3698</v>
      </c>
      <c r="F1697" s="83" t="s">
        <v>3709</v>
      </c>
      <c r="G1697" s="83" t="s">
        <v>257</v>
      </c>
    </row>
    <row r="1698" spans="1:7" s="25" customFormat="1" x14ac:dyDescent="0.25">
      <c r="A1698" s="83" t="s">
        <v>1551</v>
      </c>
      <c r="B1698" s="83" t="s">
        <v>1552</v>
      </c>
      <c r="C1698" s="83" t="s">
        <v>3244</v>
      </c>
      <c r="D1698" s="83" t="s">
        <v>8</v>
      </c>
      <c r="E1698" s="83" t="s">
        <v>3698</v>
      </c>
      <c r="F1698" s="83" t="s">
        <v>3709</v>
      </c>
      <c r="G1698" s="83" t="s">
        <v>257</v>
      </c>
    </row>
    <row r="1699" spans="1:7" s="25" customFormat="1" x14ac:dyDescent="0.25">
      <c r="A1699" s="83" t="s">
        <v>1553</v>
      </c>
      <c r="B1699" s="83" t="s">
        <v>1554</v>
      </c>
      <c r="C1699" s="83" t="s">
        <v>3245</v>
      </c>
      <c r="D1699" s="83" t="s">
        <v>8</v>
      </c>
      <c r="E1699" s="83" t="s">
        <v>3698</v>
      </c>
      <c r="F1699" s="83" t="s">
        <v>3709</v>
      </c>
      <c r="G1699" s="83" t="s">
        <v>257</v>
      </c>
    </row>
    <row r="1700" spans="1:7" s="25" customFormat="1" x14ac:dyDescent="0.25">
      <c r="A1700" s="83" t="s">
        <v>1555</v>
      </c>
      <c r="B1700" s="83" t="s">
        <v>1556</v>
      </c>
      <c r="C1700" s="83" t="s">
        <v>3246</v>
      </c>
      <c r="D1700" s="83" t="s">
        <v>8</v>
      </c>
      <c r="E1700" s="83" t="s">
        <v>3698</v>
      </c>
      <c r="F1700" s="83" t="s">
        <v>3709</v>
      </c>
      <c r="G1700" s="83" t="s">
        <v>257</v>
      </c>
    </row>
    <row r="1701" spans="1:7" s="25" customFormat="1" x14ac:dyDescent="0.25">
      <c r="A1701" s="83" t="s">
        <v>1557</v>
      </c>
      <c r="B1701" s="83" t="s">
        <v>1558</v>
      </c>
      <c r="C1701" s="83" t="s">
        <v>3247</v>
      </c>
      <c r="D1701" s="83" t="s">
        <v>8</v>
      </c>
      <c r="E1701" s="83" t="s">
        <v>3698</v>
      </c>
      <c r="F1701" s="83" t="s">
        <v>3709</v>
      </c>
      <c r="G1701" s="83" t="s">
        <v>257</v>
      </c>
    </row>
    <row r="1702" spans="1:7" s="25" customFormat="1" x14ac:dyDescent="0.25">
      <c r="A1702" s="83" t="s">
        <v>1559</v>
      </c>
      <c r="B1702" s="83" t="s">
        <v>1536</v>
      </c>
      <c r="C1702" s="83" t="s">
        <v>3248</v>
      </c>
      <c r="D1702" s="83" t="s">
        <v>17</v>
      </c>
      <c r="E1702" s="83" t="s">
        <v>289</v>
      </c>
      <c r="F1702" s="83" t="s">
        <v>290</v>
      </c>
      <c r="G1702" s="83" t="s">
        <v>257</v>
      </c>
    </row>
    <row r="1703" spans="1:7" s="25" customFormat="1" x14ac:dyDescent="0.25">
      <c r="A1703" s="83" t="s">
        <v>1560</v>
      </c>
      <c r="B1703" s="83" t="s">
        <v>1538</v>
      </c>
      <c r="C1703" s="83" t="s">
        <v>3249</v>
      </c>
      <c r="D1703" s="83" t="s">
        <v>17</v>
      </c>
      <c r="E1703" s="83" t="s">
        <v>289</v>
      </c>
      <c r="F1703" s="83" t="s">
        <v>290</v>
      </c>
      <c r="G1703" s="83" t="s">
        <v>257</v>
      </c>
    </row>
    <row r="1704" spans="1:7" s="25" customFormat="1" x14ac:dyDescent="0.25">
      <c r="A1704" s="83" t="s">
        <v>1561</v>
      </c>
      <c r="B1704" s="83" t="s">
        <v>1540</v>
      </c>
      <c r="C1704" s="83" t="s">
        <v>3250</v>
      </c>
      <c r="D1704" s="83" t="s">
        <v>17</v>
      </c>
      <c r="E1704" s="83" t="s">
        <v>289</v>
      </c>
      <c r="F1704" s="83" t="s">
        <v>290</v>
      </c>
      <c r="G1704" s="83" t="s">
        <v>257</v>
      </c>
    </row>
    <row r="1705" spans="1:7" s="25" customFormat="1" x14ac:dyDescent="0.25">
      <c r="A1705" s="83" t="s">
        <v>1562</v>
      </c>
      <c r="B1705" s="83" t="s">
        <v>1544</v>
      </c>
      <c r="C1705" s="83" t="s">
        <v>3251</v>
      </c>
      <c r="D1705" s="83" t="s">
        <v>17</v>
      </c>
      <c r="E1705" s="83" t="s">
        <v>289</v>
      </c>
      <c r="F1705" s="83" t="s">
        <v>290</v>
      </c>
      <c r="G1705" s="83" t="s">
        <v>257</v>
      </c>
    </row>
    <row r="1706" spans="1:7" s="25" customFormat="1" x14ac:dyDescent="0.25">
      <c r="A1706" s="83" t="s">
        <v>1563</v>
      </c>
      <c r="B1706" s="83" t="s">
        <v>1564</v>
      </c>
      <c r="C1706" s="83" t="s">
        <v>3252</v>
      </c>
      <c r="D1706" s="83" t="s">
        <v>17</v>
      </c>
      <c r="E1706" s="83" t="s">
        <v>3698</v>
      </c>
      <c r="F1706" s="83" t="s">
        <v>3709</v>
      </c>
      <c r="G1706" s="83" t="s">
        <v>257</v>
      </c>
    </row>
    <row r="1707" spans="1:7" s="25" customFormat="1" x14ac:dyDescent="0.25">
      <c r="A1707" s="83" t="s">
        <v>2027</v>
      </c>
      <c r="B1707" s="83" t="s">
        <v>1536</v>
      </c>
      <c r="C1707" s="83" t="s">
        <v>3253</v>
      </c>
      <c r="D1707" s="83" t="s">
        <v>534</v>
      </c>
      <c r="E1707" s="83" t="s">
        <v>289</v>
      </c>
      <c r="F1707" s="83" t="s">
        <v>290</v>
      </c>
      <c r="G1707" s="83" t="s">
        <v>257</v>
      </c>
    </row>
    <row r="1708" spans="1:7" s="25" customFormat="1" x14ac:dyDescent="0.25">
      <c r="A1708" s="83" t="s">
        <v>2028</v>
      </c>
      <c r="B1708" s="83" t="s">
        <v>1538</v>
      </c>
      <c r="C1708" s="83" t="s">
        <v>3254</v>
      </c>
      <c r="D1708" s="83" t="s">
        <v>534</v>
      </c>
      <c r="E1708" s="83" t="s">
        <v>289</v>
      </c>
      <c r="F1708" s="83" t="s">
        <v>290</v>
      </c>
      <c r="G1708" s="83" t="s">
        <v>257</v>
      </c>
    </row>
    <row r="1709" spans="1:7" s="25" customFormat="1" x14ac:dyDescent="0.25">
      <c r="A1709" s="83" t="s">
        <v>2029</v>
      </c>
      <c r="B1709" s="83" t="s">
        <v>1540</v>
      </c>
      <c r="C1709" s="83" t="s">
        <v>3255</v>
      </c>
      <c r="D1709" s="83" t="s">
        <v>534</v>
      </c>
      <c r="E1709" s="83" t="s">
        <v>289</v>
      </c>
      <c r="F1709" s="83" t="s">
        <v>290</v>
      </c>
      <c r="G1709" s="83" t="s">
        <v>257</v>
      </c>
    </row>
    <row r="1710" spans="1:7" s="25" customFormat="1" x14ac:dyDescent="0.25">
      <c r="A1710" s="83" t="s">
        <v>2030</v>
      </c>
      <c r="B1710" s="83" t="s">
        <v>1542</v>
      </c>
      <c r="C1710" s="83" t="s">
        <v>3256</v>
      </c>
      <c r="D1710" s="83" t="s">
        <v>534</v>
      </c>
      <c r="E1710" s="83" t="s">
        <v>289</v>
      </c>
      <c r="F1710" s="83" t="s">
        <v>290</v>
      </c>
      <c r="G1710" s="83" t="s">
        <v>257</v>
      </c>
    </row>
    <row r="1711" spans="1:7" s="25" customFormat="1" x14ac:dyDescent="0.25">
      <c r="A1711" s="83" t="s">
        <v>1565</v>
      </c>
      <c r="B1711" s="83" t="s">
        <v>1536</v>
      </c>
      <c r="C1711" s="83" t="s">
        <v>3257</v>
      </c>
      <c r="D1711" s="83" t="s">
        <v>7</v>
      </c>
      <c r="E1711" s="83" t="s">
        <v>289</v>
      </c>
      <c r="F1711" s="83" t="s">
        <v>290</v>
      </c>
      <c r="G1711" s="83" t="s">
        <v>257</v>
      </c>
    </row>
    <row r="1712" spans="1:7" s="25" customFormat="1" x14ac:dyDescent="0.25">
      <c r="A1712" s="83" t="s">
        <v>1566</v>
      </c>
      <c r="B1712" s="83" t="s">
        <v>1538</v>
      </c>
      <c r="C1712" s="83" t="s">
        <v>3258</v>
      </c>
      <c r="D1712" s="83" t="s">
        <v>7</v>
      </c>
      <c r="E1712" s="83" t="s">
        <v>289</v>
      </c>
      <c r="F1712" s="83" t="s">
        <v>290</v>
      </c>
      <c r="G1712" s="83" t="s">
        <v>257</v>
      </c>
    </row>
    <row r="1713" spans="1:7" s="25" customFormat="1" x14ac:dyDescent="0.25">
      <c r="A1713" s="83" t="s">
        <v>1567</v>
      </c>
      <c r="B1713" s="83" t="s">
        <v>1540</v>
      </c>
      <c r="C1713" s="83" t="s">
        <v>3259</v>
      </c>
      <c r="D1713" s="83" t="s">
        <v>7</v>
      </c>
      <c r="E1713" s="83" t="s">
        <v>289</v>
      </c>
      <c r="F1713" s="83" t="s">
        <v>290</v>
      </c>
      <c r="G1713" s="83" t="s">
        <v>257</v>
      </c>
    </row>
    <row r="1714" spans="1:7" s="25" customFormat="1" x14ac:dyDescent="0.25">
      <c r="A1714" s="83" t="s">
        <v>1568</v>
      </c>
      <c r="B1714" s="83" t="s">
        <v>1542</v>
      </c>
      <c r="C1714" s="83" t="s">
        <v>3260</v>
      </c>
      <c r="D1714" s="83" t="s">
        <v>7</v>
      </c>
      <c r="E1714" s="83" t="s">
        <v>289</v>
      </c>
      <c r="F1714" s="83" t="s">
        <v>290</v>
      </c>
      <c r="G1714" s="83" t="s">
        <v>257</v>
      </c>
    </row>
    <row r="1715" spans="1:7" s="25" customFormat="1" x14ac:dyDescent="0.25">
      <c r="A1715" s="83" t="s">
        <v>1569</v>
      </c>
      <c r="B1715" s="83" t="s">
        <v>1544</v>
      </c>
      <c r="C1715" s="83" t="s">
        <v>3261</v>
      </c>
      <c r="D1715" s="83" t="s">
        <v>7</v>
      </c>
      <c r="E1715" s="83" t="s">
        <v>289</v>
      </c>
      <c r="F1715" s="83" t="s">
        <v>290</v>
      </c>
      <c r="G1715" s="83" t="s">
        <v>257</v>
      </c>
    </row>
    <row r="1716" spans="1:7" s="25" customFormat="1" x14ac:dyDescent="0.25">
      <c r="A1716" s="83" t="s">
        <v>1570</v>
      </c>
      <c r="B1716" s="83" t="s">
        <v>1546</v>
      </c>
      <c r="C1716" s="83" t="s">
        <v>3262</v>
      </c>
      <c r="D1716" s="83" t="s">
        <v>7</v>
      </c>
      <c r="E1716" s="83" t="s">
        <v>3698</v>
      </c>
      <c r="F1716" s="83" t="s">
        <v>3709</v>
      </c>
      <c r="G1716" s="83" t="s">
        <v>257</v>
      </c>
    </row>
    <row r="1717" spans="1:7" s="25" customFormat="1" x14ac:dyDescent="0.25">
      <c r="A1717" s="83" t="s">
        <v>1571</v>
      </c>
      <c r="B1717" s="83" t="s">
        <v>1548</v>
      </c>
      <c r="C1717" s="83" t="s">
        <v>3263</v>
      </c>
      <c r="D1717" s="83" t="s">
        <v>7</v>
      </c>
      <c r="E1717" s="83" t="s">
        <v>3698</v>
      </c>
      <c r="F1717" s="83" t="s">
        <v>3709</v>
      </c>
      <c r="G1717" s="83" t="s">
        <v>257</v>
      </c>
    </row>
    <row r="1718" spans="1:7" s="25" customFormat="1" x14ac:dyDescent="0.25">
      <c r="A1718" s="83" t="s">
        <v>1572</v>
      </c>
      <c r="B1718" s="83" t="s">
        <v>1550</v>
      </c>
      <c r="C1718" s="83" t="s">
        <v>3264</v>
      </c>
      <c r="D1718" s="83" t="s">
        <v>7</v>
      </c>
      <c r="E1718" s="83" t="s">
        <v>3698</v>
      </c>
      <c r="F1718" s="83" t="s">
        <v>3709</v>
      </c>
      <c r="G1718" s="83" t="s">
        <v>257</v>
      </c>
    </row>
    <row r="1719" spans="1:7" s="25" customFormat="1" x14ac:dyDescent="0.25">
      <c r="A1719" s="83" t="s">
        <v>1573</v>
      </c>
      <c r="B1719" s="83" t="s">
        <v>1552</v>
      </c>
      <c r="C1719" s="83" t="s">
        <v>3265</v>
      </c>
      <c r="D1719" s="83" t="s">
        <v>7</v>
      </c>
      <c r="E1719" s="83" t="s">
        <v>3698</v>
      </c>
      <c r="F1719" s="83" t="s">
        <v>3709</v>
      </c>
      <c r="G1719" s="83" t="s">
        <v>257</v>
      </c>
    </row>
    <row r="1720" spans="1:7" s="25" customFormat="1" x14ac:dyDescent="0.25">
      <c r="A1720" s="83" t="s">
        <v>1574</v>
      </c>
      <c r="B1720" s="83" t="s">
        <v>1554</v>
      </c>
      <c r="C1720" s="83" t="s">
        <v>3266</v>
      </c>
      <c r="D1720" s="83" t="s">
        <v>7</v>
      </c>
      <c r="E1720" s="83" t="s">
        <v>3698</v>
      </c>
      <c r="F1720" s="83" t="s">
        <v>3709</v>
      </c>
      <c r="G1720" s="83" t="s">
        <v>257</v>
      </c>
    </row>
    <row r="1721" spans="1:7" s="25" customFormat="1" x14ac:dyDescent="0.25">
      <c r="A1721" s="83" t="s">
        <v>1575</v>
      </c>
      <c r="B1721" s="83" t="s">
        <v>1556</v>
      </c>
      <c r="C1721" s="83" t="s">
        <v>3267</v>
      </c>
      <c r="D1721" s="83" t="s">
        <v>7</v>
      </c>
      <c r="E1721" s="83" t="s">
        <v>3698</v>
      </c>
      <c r="F1721" s="83" t="s">
        <v>3709</v>
      </c>
      <c r="G1721" s="83" t="s">
        <v>257</v>
      </c>
    </row>
    <row r="1722" spans="1:7" s="25" customFormat="1" x14ac:dyDescent="0.25">
      <c r="A1722" s="83" t="s">
        <v>1576</v>
      </c>
      <c r="B1722" s="83" t="s">
        <v>1558</v>
      </c>
      <c r="C1722" s="83" t="s">
        <v>3268</v>
      </c>
      <c r="D1722" s="83" t="s">
        <v>7</v>
      </c>
      <c r="E1722" s="83" t="s">
        <v>3698</v>
      </c>
      <c r="F1722" s="83" t="s">
        <v>3709</v>
      </c>
      <c r="G1722" s="83" t="s">
        <v>257</v>
      </c>
    </row>
    <row r="1723" spans="1:7" s="25" customFormat="1" x14ac:dyDescent="0.25">
      <c r="A1723" s="83" t="s">
        <v>1577</v>
      </c>
      <c r="B1723" s="83" t="s">
        <v>1536</v>
      </c>
      <c r="C1723" s="83" t="s">
        <v>3269</v>
      </c>
      <c r="D1723" s="83" t="s">
        <v>356</v>
      </c>
      <c r="E1723" s="83" t="s">
        <v>289</v>
      </c>
      <c r="F1723" s="83" t="s">
        <v>290</v>
      </c>
      <c r="G1723" s="83" t="s">
        <v>257</v>
      </c>
    </row>
    <row r="1724" spans="1:7" s="25" customFormat="1" x14ac:dyDescent="0.25">
      <c r="A1724" s="83" t="s">
        <v>1578</v>
      </c>
      <c r="B1724" s="83" t="s">
        <v>1538</v>
      </c>
      <c r="C1724" s="83" t="s">
        <v>3270</v>
      </c>
      <c r="D1724" s="83" t="s">
        <v>356</v>
      </c>
      <c r="E1724" s="83" t="s">
        <v>289</v>
      </c>
      <c r="F1724" s="83" t="s">
        <v>290</v>
      </c>
      <c r="G1724" s="83" t="s">
        <v>257</v>
      </c>
    </row>
    <row r="1725" spans="1:7" s="25" customFormat="1" x14ac:dyDescent="0.25">
      <c r="A1725" s="83" t="s">
        <v>1579</v>
      </c>
      <c r="B1725" s="83" t="s">
        <v>1540</v>
      </c>
      <c r="C1725" s="83" t="s">
        <v>3271</v>
      </c>
      <c r="D1725" s="83" t="s">
        <v>356</v>
      </c>
      <c r="E1725" s="83" t="s">
        <v>289</v>
      </c>
      <c r="F1725" s="83" t="s">
        <v>290</v>
      </c>
      <c r="G1725" s="83" t="s">
        <v>257</v>
      </c>
    </row>
    <row r="1726" spans="1:7" s="25" customFormat="1" x14ac:dyDescent="0.25">
      <c r="A1726" s="83" t="s">
        <v>1580</v>
      </c>
      <c r="B1726" s="83" t="s">
        <v>1542</v>
      </c>
      <c r="C1726" s="83" t="s">
        <v>3272</v>
      </c>
      <c r="D1726" s="83" t="s">
        <v>356</v>
      </c>
      <c r="E1726" s="83" t="s">
        <v>289</v>
      </c>
      <c r="F1726" s="83" t="s">
        <v>290</v>
      </c>
      <c r="G1726" s="83" t="s">
        <v>257</v>
      </c>
    </row>
    <row r="1727" spans="1:7" s="25" customFormat="1" x14ac:dyDescent="0.25">
      <c r="A1727" s="83" t="s">
        <v>1581</v>
      </c>
      <c r="B1727" s="83" t="s">
        <v>1544</v>
      </c>
      <c r="C1727" s="83" t="s">
        <v>3273</v>
      </c>
      <c r="D1727" s="83" t="s">
        <v>356</v>
      </c>
      <c r="E1727" s="83" t="s">
        <v>289</v>
      </c>
      <c r="F1727" s="83" t="s">
        <v>290</v>
      </c>
      <c r="G1727" s="83" t="s">
        <v>257</v>
      </c>
    </row>
    <row r="1728" spans="1:7" s="25" customFormat="1" x14ac:dyDescent="0.25">
      <c r="A1728" s="83" t="s">
        <v>1582</v>
      </c>
      <c r="B1728" s="83" t="s">
        <v>1546</v>
      </c>
      <c r="C1728" s="83" t="s">
        <v>3274</v>
      </c>
      <c r="D1728" s="83" t="s">
        <v>356</v>
      </c>
      <c r="E1728" s="83" t="s">
        <v>3698</v>
      </c>
      <c r="F1728" s="83" t="s">
        <v>3709</v>
      </c>
      <c r="G1728" s="83" t="s">
        <v>257</v>
      </c>
    </row>
    <row r="1729" spans="1:7" s="25" customFormat="1" x14ac:dyDescent="0.25">
      <c r="A1729" s="83" t="s">
        <v>1583</v>
      </c>
      <c r="B1729" s="83" t="s">
        <v>1548</v>
      </c>
      <c r="C1729" s="83" t="s">
        <v>3275</v>
      </c>
      <c r="D1729" s="83" t="s">
        <v>356</v>
      </c>
      <c r="E1729" s="83" t="s">
        <v>3698</v>
      </c>
      <c r="F1729" s="83" t="s">
        <v>3709</v>
      </c>
      <c r="G1729" s="83" t="s">
        <v>257</v>
      </c>
    </row>
    <row r="1730" spans="1:7" s="25" customFormat="1" x14ac:dyDescent="0.25">
      <c r="A1730" s="83" t="s">
        <v>1584</v>
      </c>
      <c r="B1730" s="83" t="s">
        <v>1550</v>
      </c>
      <c r="C1730" s="83" t="s">
        <v>3276</v>
      </c>
      <c r="D1730" s="83" t="s">
        <v>356</v>
      </c>
      <c r="E1730" s="83" t="s">
        <v>3698</v>
      </c>
      <c r="F1730" s="83" t="s">
        <v>3709</v>
      </c>
      <c r="G1730" s="83" t="s">
        <v>257</v>
      </c>
    </row>
    <row r="1731" spans="1:7" s="25" customFormat="1" x14ac:dyDescent="0.25">
      <c r="A1731" s="83" t="s">
        <v>1585</v>
      </c>
      <c r="B1731" s="83" t="s">
        <v>1536</v>
      </c>
      <c r="C1731" s="83" t="s">
        <v>3277</v>
      </c>
      <c r="D1731" s="83" t="s">
        <v>358</v>
      </c>
      <c r="E1731" s="83" t="s">
        <v>289</v>
      </c>
      <c r="F1731" s="83" t="s">
        <v>290</v>
      </c>
      <c r="G1731" s="83" t="s">
        <v>257</v>
      </c>
    </row>
    <row r="1732" spans="1:7" s="25" customFormat="1" x14ac:dyDescent="0.25">
      <c r="A1732" s="83" t="s">
        <v>1586</v>
      </c>
      <c r="B1732" s="83" t="s">
        <v>1538</v>
      </c>
      <c r="C1732" s="83" t="s">
        <v>3278</v>
      </c>
      <c r="D1732" s="83" t="s">
        <v>358</v>
      </c>
      <c r="E1732" s="83" t="s">
        <v>289</v>
      </c>
      <c r="F1732" s="83" t="s">
        <v>290</v>
      </c>
      <c r="G1732" s="83" t="s">
        <v>257</v>
      </c>
    </row>
    <row r="1733" spans="1:7" s="25" customFormat="1" x14ac:dyDescent="0.25">
      <c r="A1733" s="83" t="s">
        <v>1587</v>
      </c>
      <c r="B1733" s="83" t="s">
        <v>1540</v>
      </c>
      <c r="C1733" s="83" t="s">
        <v>3279</v>
      </c>
      <c r="D1733" s="83" t="s">
        <v>358</v>
      </c>
      <c r="E1733" s="83" t="s">
        <v>289</v>
      </c>
      <c r="F1733" s="83" t="s">
        <v>290</v>
      </c>
      <c r="G1733" s="83" t="s">
        <v>257</v>
      </c>
    </row>
    <row r="1734" spans="1:7" s="25" customFormat="1" x14ac:dyDescent="0.25">
      <c r="A1734" s="83" t="s">
        <v>1588</v>
      </c>
      <c r="B1734" s="83" t="s">
        <v>1542</v>
      </c>
      <c r="C1734" s="83" t="s">
        <v>3280</v>
      </c>
      <c r="D1734" s="83" t="s">
        <v>358</v>
      </c>
      <c r="E1734" s="83" t="s">
        <v>289</v>
      </c>
      <c r="F1734" s="83" t="s">
        <v>290</v>
      </c>
      <c r="G1734" s="83" t="s">
        <v>257</v>
      </c>
    </row>
    <row r="1735" spans="1:7" s="25" customFormat="1" x14ac:dyDescent="0.25">
      <c r="A1735" s="83" t="s">
        <v>1589</v>
      </c>
      <c r="B1735" s="83" t="s">
        <v>1544</v>
      </c>
      <c r="C1735" s="83" t="s">
        <v>3281</v>
      </c>
      <c r="D1735" s="83" t="s">
        <v>358</v>
      </c>
      <c r="E1735" s="83" t="s">
        <v>289</v>
      </c>
      <c r="F1735" s="83" t="s">
        <v>290</v>
      </c>
      <c r="G1735" s="83" t="s">
        <v>257</v>
      </c>
    </row>
    <row r="1736" spans="1:7" s="25" customFormat="1" x14ac:dyDescent="0.25">
      <c r="A1736" s="83" t="s">
        <v>1590</v>
      </c>
      <c r="B1736" s="83" t="s">
        <v>1546</v>
      </c>
      <c r="C1736" s="83" t="s">
        <v>3282</v>
      </c>
      <c r="D1736" s="83" t="s">
        <v>358</v>
      </c>
      <c r="E1736" s="83" t="s">
        <v>3698</v>
      </c>
      <c r="F1736" s="83" t="s">
        <v>3709</v>
      </c>
      <c r="G1736" s="83" t="s">
        <v>257</v>
      </c>
    </row>
    <row r="1737" spans="1:7" s="25" customFormat="1" x14ac:dyDescent="0.25">
      <c r="A1737" s="83" t="s">
        <v>1591</v>
      </c>
      <c r="B1737" s="83" t="s">
        <v>1548</v>
      </c>
      <c r="C1737" s="83" t="s">
        <v>3283</v>
      </c>
      <c r="D1737" s="83" t="s">
        <v>358</v>
      </c>
      <c r="E1737" s="83" t="s">
        <v>3698</v>
      </c>
      <c r="F1737" s="83" t="s">
        <v>3709</v>
      </c>
      <c r="G1737" s="83" t="s">
        <v>257</v>
      </c>
    </row>
    <row r="1738" spans="1:7" s="25" customFormat="1" x14ac:dyDescent="0.25">
      <c r="A1738" s="83" t="s">
        <v>1592</v>
      </c>
      <c r="B1738" s="83" t="s">
        <v>1550</v>
      </c>
      <c r="C1738" s="83" t="s">
        <v>3284</v>
      </c>
      <c r="D1738" s="83" t="s">
        <v>358</v>
      </c>
      <c r="E1738" s="83" t="s">
        <v>3698</v>
      </c>
      <c r="F1738" s="83" t="s">
        <v>3709</v>
      </c>
      <c r="G1738" s="83" t="s">
        <v>257</v>
      </c>
    </row>
    <row r="1739" spans="1:7" s="25" customFormat="1" x14ac:dyDescent="0.25">
      <c r="A1739" s="83" t="s">
        <v>1593</v>
      </c>
      <c r="B1739" s="83" t="s">
        <v>1552</v>
      </c>
      <c r="C1739" s="83" t="s">
        <v>3285</v>
      </c>
      <c r="D1739" s="83" t="s">
        <v>358</v>
      </c>
      <c r="E1739" s="83" t="s">
        <v>3698</v>
      </c>
      <c r="F1739" s="83" t="s">
        <v>3709</v>
      </c>
      <c r="G1739" s="83" t="s">
        <v>257</v>
      </c>
    </row>
    <row r="1740" spans="1:7" s="25" customFormat="1" x14ac:dyDescent="0.25">
      <c r="A1740" s="83" t="s">
        <v>1594</v>
      </c>
      <c r="B1740" s="83" t="s">
        <v>1556</v>
      </c>
      <c r="C1740" s="83" t="s">
        <v>3286</v>
      </c>
      <c r="D1740" s="83" t="s">
        <v>358</v>
      </c>
      <c r="E1740" s="83" t="s">
        <v>3698</v>
      </c>
      <c r="F1740" s="83" t="s">
        <v>3709</v>
      </c>
      <c r="G1740" s="83" t="s">
        <v>257</v>
      </c>
    </row>
    <row r="1741" spans="1:7" s="25" customFormat="1" x14ac:dyDescent="0.25">
      <c r="A1741" s="83" t="s">
        <v>1595</v>
      </c>
      <c r="B1741" s="83" t="s">
        <v>1558</v>
      </c>
      <c r="C1741" s="83" t="s">
        <v>3287</v>
      </c>
      <c r="D1741" s="83" t="s">
        <v>358</v>
      </c>
      <c r="E1741" s="83" t="s">
        <v>3698</v>
      </c>
      <c r="F1741" s="83" t="s">
        <v>3709</v>
      </c>
      <c r="G1741" s="83" t="s">
        <v>257</v>
      </c>
    </row>
    <row r="1742" spans="1:7" s="25" customFormat="1" x14ac:dyDescent="0.25">
      <c r="A1742" s="83" t="s">
        <v>1596</v>
      </c>
      <c r="B1742" s="83" t="s">
        <v>1536</v>
      </c>
      <c r="C1742" s="83" t="s">
        <v>3567</v>
      </c>
      <c r="D1742" s="83" t="s">
        <v>355</v>
      </c>
      <c r="E1742" s="83" t="s">
        <v>289</v>
      </c>
      <c r="F1742" s="83" t="s">
        <v>290</v>
      </c>
      <c r="G1742" s="83" t="s">
        <v>257</v>
      </c>
    </row>
    <row r="1743" spans="1:7" s="25" customFormat="1" x14ac:dyDescent="0.25">
      <c r="A1743" s="83" t="s">
        <v>1597</v>
      </c>
      <c r="B1743" s="83" t="s">
        <v>1538</v>
      </c>
      <c r="C1743" s="83" t="s">
        <v>3568</v>
      </c>
      <c r="D1743" s="83" t="s">
        <v>355</v>
      </c>
      <c r="E1743" s="83" t="s">
        <v>289</v>
      </c>
      <c r="F1743" s="83" t="s">
        <v>290</v>
      </c>
      <c r="G1743" s="83" t="s">
        <v>257</v>
      </c>
    </row>
    <row r="1744" spans="1:7" s="25" customFormat="1" x14ac:dyDescent="0.25">
      <c r="A1744" s="83" t="s">
        <v>1598</v>
      </c>
      <c r="B1744" s="83" t="s">
        <v>1540</v>
      </c>
      <c r="C1744" s="83" t="s">
        <v>3569</v>
      </c>
      <c r="D1744" s="83" t="s">
        <v>355</v>
      </c>
      <c r="E1744" s="83" t="s">
        <v>289</v>
      </c>
      <c r="F1744" s="83" t="s">
        <v>290</v>
      </c>
      <c r="G1744" s="83" t="s">
        <v>257</v>
      </c>
    </row>
    <row r="1745" spans="1:7" s="25" customFormat="1" x14ac:dyDescent="0.25">
      <c r="A1745" s="83" t="s">
        <v>1599</v>
      </c>
      <c r="B1745" s="83" t="s">
        <v>1546</v>
      </c>
      <c r="C1745" s="83" t="s">
        <v>3288</v>
      </c>
      <c r="D1745" s="83" t="s">
        <v>355</v>
      </c>
      <c r="E1745" s="83" t="s">
        <v>3698</v>
      </c>
      <c r="F1745" s="83" t="s">
        <v>3709</v>
      </c>
      <c r="G1745" s="83" t="s">
        <v>257</v>
      </c>
    </row>
    <row r="1746" spans="1:7" s="25" customFormat="1" x14ac:dyDescent="0.25">
      <c r="A1746" s="83" t="s">
        <v>1600</v>
      </c>
      <c r="B1746" s="83" t="s">
        <v>1548</v>
      </c>
      <c r="C1746" s="83" t="s">
        <v>3289</v>
      </c>
      <c r="D1746" s="83" t="s">
        <v>355</v>
      </c>
      <c r="E1746" s="83" t="s">
        <v>3698</v>
      </c>
      <c r="F1746" s="83" t="s">
        <v>3709</v>
      </c>
      <c r="G1746" s="83" t="s">
        <v>257</v>
      </c>
    </row>
    <row r="1747" spans="1:7" s="25" customFormat="1" x14ac:dyDescent="0.25">
      <c r="A1747" s="83" t="s">
        <v>1601</v>
      </c>
      <c r="B1747" s="83" t="s">
        <v>1550</v>
      </c>
      <c r="C1747" s="83" t="s">
        <v>3290</v>
      </c>
      <c r="D1747" s="83" t="s">
        <v>355</v>
      </c>
      <c r="E1747" s="83" t="s">
        <v>3698</v>
      </c>
      <c r="F1747" s="83" t="s">
        <v>3709</v>
      </c>
      <c r="G1747" s="83" t="s">
        <v>257</v>
      </c>
    </row>
    <row r="1748" spans="1:7" s="25" customFormat="1" x14ac:dyDescent="0.25">
      <c r="A1748" s="83" t="s">
        <v>1602</v>
      </c>
      <c r="B1748" s="83" t="s">
        <v>1552</v>
      </c>
      <c r="C1748" s="83" t="s">
        <v>3291</v>
      </c>
      <c r="D1748" s="83" t="s">
        <v>355</v>
      </c>
      <c r="E1748" s="83" t="s">
        <v>3698</v>
      </c>
      <c r="F1748" s="83" t="s">
        <v>3709</v>
      </c>
      <c r="G1748" s="83" t="s">
        <v>257</v>
      </c>
    </row>
    <row r="1749" spans="1:7" s="25" customFormat="1" x14ac:dyDescent="0.25">
      <c r="A1749" s="83" t="s">
        <v>1603</v>
      </c>
      <c r="B1749" s="83" t="s">
        <v>1556</v>
      </c>
      <c r="C1749" s="83" t="s">
        <v>3292</v>
      </c>
      <c r="D1749" s="83" t="s">
        <v>355</v>
      </c>
      <c r="E1749" s="83" t="s">
        <v>3698</v>
      </c>
      <c r="F1749" s="83" t="s">
        <v>3709</v>
      </c>
      <c r="G1749" s="83" t="s">
        <v>257</v>
      </c>
    </row>
    <row r="1750" spans="1:7" s="25" customFormat="1" x14ac:dyDescent="0.25">
      <c r="A1750" s="83" t="s">
        <v>1604</v>
      </c>
      <c r="B1750" s="83" t="s">
        <v>1536</v>
      </c>
      <c r="C1750" s="83" t="s">
        <v>3293</v>
      </c>
      <c r="D1750" s="83" t="s">
        <v>361</v>
      </c>
      <c r="E1750" s="83" t="s">
        <v>289</v>
      </c>
      <c r="F1750" s="83" t="s">
        <v>290</v>
      </c>
      <c r="G1750" s="83" t="s">
        <v>257</v>
      </c>
    </row>
    <row r="1751" spans="1:7" s="25" customFormat="1" x14ac:dyDescent="0.25">
      <c r="A1751" s="83" t="s">
        <v>1605</v>
      </c>
      <c r="B1751" s="83" t="s">
        <v>1538</v>
      </c>
      <c r="C1751" s="83" t="s">
        <v>3294</v>
      </c>
      <c r="D1751" s="83" t="s">
        <v>361</v>
      </c>
      <c r="E1751" s="83" t="s">
        <v>289</v>
      </c>
      <c r="F1751" s="83" t="s">
        <v>290</v>
      </c>
      <c r="G1751" s="83" t="s">
        <v>257</v>
      </c>
    </row>
    <row r="1752" spans="1:7" s="25" customFormat="1" x14ac:dyDescent="0.25">
      <c r="A1752" s="83" t="s">
        <v>1606</v>
      </c>
      <c r="B1752" s="83" t="s">
        <v>1540</v>
      </c>
      <c r="C1752" s="83" t="s">
        <v>3295</v>
      </c>
      <c r="D1752" s="83" t="s">
        <v>361</v>
      </c>
      <c r="E1752" s="83" t="s">
        <v>289</v>
      </c>
      <c r="F1752" s="83" t="s">
        <v>290</v>
      </c>
      <c r="G1752" s="83" t="s">
        <v>257</v>
      </c>
    </row>
    <row r="1753" spans="1:7" s="25" customFormat="1" x14ac:dyDescent="0.25">
      <c r="A1753" s="83" t="s">
        <v>1607</v>
      </c>
      <c r="B1753" s="83" t="s">
        <v>1542</v>
      </c>
      <c r="C1753" s="83" t="s">
        <v>3296</v>
      </c>
      <c r="D1753" s="83" t="s">
        <v>361</v>
      </c>
      <c r="E1753" s="83" t="s">
        <v>289</v>
      </c>
      <c r="F1753" s="83" t="s">
        <v>290</v>
      </c>
      <c r="G1753" s="83" t="s">
        <v>257</v>
      </c>
    </row>
    <row r="1754" spans="1:7" s="25" customFormat="1" x14ac:dyDescent="0.25">
      <c r="A1754" s="83" t="s">
        <v>1608</v>
      </c>
      <c r="B1754" s="83" t="s">
        <v>1609</v>
      </c>
      <c r="C1754" s="83" t="s">
        <v>3297</v>
      </c>
      <c r="D1754" s="83" t="s">
        <v>361</v>
      </c>
      <c r="E1754" s="83" t="s">
        <v>3698</v>
      </c>
      <c r="F1754" s="83" t="s">
        <v>3709</v>
      </c>
      <c r="G1754" s="83" t="s">
        <v>257</v>
      </c>
    </row>
    <row r="1755" spans="1:7" s="25" customFormat="1" x14ac:dyDescent="0.25">
      <c r="A1755" s="83" t="s">
        <v>1610</v>
      </c>
      <c r="B1755" s="83" t="s">
        <v>1611</v>
      </c>
      <c r="C1755" s="83" t="s">
        <v>3298</v>
      </c>
      <c r="D1755" s="83" t="s">
        <v>361</v>
      </c>
      <c r="E1755" s="83" t="s">
        <v>3698</v>
      </c>
      <c r="F1755" s="83" t="s">
        <v>3709</v>
      </c>
      <c r="G1755" s="83" t="s">
        <v>257</v>
      </c>
    </row>
    <row r="1756" spans="1:7" s="25" customFormat="1" x14ac:dyDescent="0.25">
      <c r="A1756" s="83" t="s">
        <v>1612</v>
      </c>
      <c r="B1756" s="83" t="s">
        <v>1564</v>
      </c>
      <c r="C1756" s="83" t="s">
        <v>3299</v>
      </c>
      <c r="D1756" s="83" t="s">
        <v>361</v>
      </c>
      <c r="E1756" s="83" t="s">
        <v>3698</v>
      </c>
      <c r="F1756" s="83" t="s">
        <v>3709</v>
      </c>
      <c r="G1756" s="83" t="s">
        <v>257</v>
      </c>
    </row>
    <row r="1757" spans="1:7" s="25" customFormat="1" x14ac:dyDescent="0.25">
      <c r="A1757" s="83" t="s">
        <v>1613</v>
      </c>
      <c r="B1757" s="83" t="s">
        <v>1536</v>
      </c>
      <c r="C1757" s="83" t="s">
        <v>3300</v>
      </c>
      <c r="D1757" s="83" t="s">
        <v>353</v>
      </c>
      <c r="E1757" s="83" t="s">
        <v>289</v>
      </c>
      <c r="F1757" s="83" t="s">
        <v>290</v>
      </c>
      <c r="G1757" s="83" t="s">
        <v>257</v>
      </c>
    </row>
    <row r="1758" spans="1:7" s="25" customFormat="1" x14ac:dyDescent="0.25">
      <c r="A1758" s="83" t="s">
        <v>1614</v>
      </c>
      <c r="B1758" s="83" t="s">
        <v>1538</v>
      </c>
      <c r="C1758" s="83" t="s">
        <v>3301</v>
      </c>
      <c r="D1758" s="83" t="s">
        <v>353</v>
      </c>
      <c r="E1758" s="83" t="s">
        <v>289</v>
      </c>
      <c r="F1758" s="83" t="s">
        <v>290</v>
      </c>
      <c r="G1758" s="83" t="s">
        <v>257</v>
      </c>
    </row>
    <row r="1759" spans="1:7" s="25" customFormat="1" x14ac:dyDescent="0.25">
      <c r="A1759" s="83" t="s">
        <v>1615</v>
      </c>
      <c r="B1759" s="83" t="s">
        <v>1540</v>
      </c>
      <c r="C1759" s="83" t="s">
        <v>3302</v>
      </c>
      <c r="D1759" s="83" t="s">
        <v>353</v>
      </c>
      <c r="E1759" s="83" t="s">
        <v>289</v>
      </c>
      <c r="F1759" s="83" t="s">
        <v>290</v>
      </c>
      <c r="G1759" s="83" t="s">
        <v>257</v>
      </c>
    </row>
    <row r="1760" spans="1:7" s="25" customFormat="1" x14ac:dyDescent="0.25">
      <c r="A1760" s="83" t="s">
        <v>1616</v>
      </c>
      <c r="B1760" s="83" t="s">
        <v>1542</v>
      </c>
      <c r="C1760" s="83" t="s">
        <v>3303</v>
      </c>
      <c r="D1760" s="83" t="s">
        <v>353</v>
      </c>
      <c r="E1760" s="83" t="s">
        <v>289</v>
      </c>
      <c r="F1760" s="83" t="s">
        <v>290</v>
      </c>
      <c r="G1760" s="83" t="s">
        <v>257</v>
      </c>
    </row>
    <row r="1761" spans="1:7" s="25" customFormat="1" x14ac:dyDescent="0.25">
      <c r="A1761" s="83" t="s">
        <v>1617</v>
      </c>
      <c r="B1761" s="83" t="s">
        <v>1544</v>
      </c>
      <c r="C1761" s="83" t="s">
        <v>3304</v>
      </c>
      <c r="D1761" s="83" t="s">
        <v>353</v>
      </c>
      <c r="E1761" s="83" t="s">
        <v>289</v>
      </c>
      <c r="F1761" s="83" t="s">
        <v>290</v>
      </c>
      <c r="G1761" s="83" t="s">
        <v>257</v>
      </c>
    </row>
    <row r="1762" spans="1:7" s="25" customFormat="1" x14ac:dyDescent="0.25">
      <c r="A1762" s="83" t="s">
        <v>1618</v>
      </c>
      <c r="B1762" s="83" t="s">
        <v>1546</v>
      </c>
      <c r="C1762" s="83" t="s">
        <v>3305</v>
      </c>
      <c r="D1762" s="83" t="s">
        <v>353</v>
      </c>
      <c r="E1762" s="83" t="s">
        <v>3698</v>
      </c>
      <c r="F1762" s="83" t="s">
        <v>3709</v>
      </c>
      <c r="G1762" s="83" t="s">
        <v>257</v>
      </c>
    </row>
    <row r="1763" spans="1:7" s="25" customFormat="1" x14ac:dyDescent="0.25">
      <c r="A1763" s="83" t="s">
        <v>1619</v>
      </c>
      <c r="B1763" s="83" t="s">
        <v>1548</v>
      </c>
      <c r="C1763" s="83" t="s">
        <v>3306</v>
      </c>
      <c r="D1763" s="83" t="s">
        <v>353</v>
      </c>
      <c r="E1763" s="83" t="s">
        <v>3698</v>
      </c>
      <c r="F1763" s="83" t="s">
        <v>3709</v>
      </c>
      <c r="G1763" s="83" t="s">
        <v>257</v>
      </c>
    </row>
    <row r="1764" spans="1:7" s="25" customFormat="1" x14ac:dyDescent="0.25">
      <c r="A1764" s="83" t="s">
        <v>1620</v>
      </c>
      <c r="B1764" s="83" t="s">
        <v>1550</v>
      </c>
      <c r="C1764" s="83" t="s">
        <v>3307</v>
      </c>
      <c r="D1764" s="83" t="s">
        <v>353</v>
      </c>
      <c r="E1764" s="83" t="s">
        <v>3698</v>
      </c>
      <c r="F1764" s="83" t="s">
        <v>3709</v>
      </c>
      <c r="G1764" s="83" t="s">
        <v>257</v>
      </c>
    </row>
    <row r="1765" spans="1:7" s="25" customFormat="1" x14ac:dyDescent="0.25">
      <c r="A1765" s="83" t="s">
        <v>1621</v>
      </c>
      <c r="B1765" s="83" t="s">
        <v>1609</v>
      </c>
      <c r="C1765" s="83" t="s">
        <v>3308</v>
      </c>
      <c r="D1765" s="83" t="s">
        <v>353</v>
      </c>
      <c r="E1765" s="83" t="s">
        <v>3698</v>
      </c>
      <c r="F1765" s="83" t="s">
        <v>3709</v>
      </c>
      <c r="G1765" s="83" t="s">
        <v>257</v>
      </c>
    </row>
    <row r="1766" spans="1:7" s="25" customFormat="1" x14ac:dyDescent="0.25">
      <c r="A1766" s="83" t="s">
        <v>1622</v>
      </c>
      <c r="B1766" s="83" t="s">
        <v>1611</v>
      </c>
      <c r="C1766" s="83" t="s">
        <v>3309</v>
      </c>
      <c r="D1766" s="83" t="s">
        <v>353</v>
      </c>
      <c r="E1766" s="83" t="s">
        <v>3698</v>
      </c>
      <c r="F1766" s="83" t="s">
        <v>3709</v>
      </c>
      <c r="G1766" s="83" t="s">
        <v>257</v>
      </c>
    </row>
    <row r="1767" spans="1:7" s="25" customFormat="1" x14ac:dyDescent="0.25">
      <c r="A1767" s="83" t="s">
        <v>1623</v>
      </c>
      <c r="B1767" s="83" t="s">
        <v>1564</v>
      </c>
      <c r="C1767" s="83" t="s">
        <v>3310</v>
      </c>
      <c r="D1767" s="83" t="s">
        <v>353</v>
      </c>
      <c r="E1767" s="83" t="s">
        <v>3698</v>
      </c>
      <c r="F1767" s="83" t="s">
        <v>3709</v>
      </c>
      <c r="G1767" s="83" t="s">
        <v>257</v>
      </c>
    </row>
    <row r="1768" spans="1:7" s="25" customFormat="1" x14ac:dyDescent="0.25">
      <c r="A1768" s="83" t="s">
        <v>1624</v>
      </c>
      <c r="B1768" s="83" t="s">
        <v>1609</v>
      </c>
      <c r="C1768" s="83" t="s">
        <v>3311</v>
      </c>
      <c r="D1768" s="83" t="s">
        <v>9</v>
      </c>
      <c r="E1768" s="83" t="s">
        <v>3698</v>
      </c>
      <c r="F1768" s="83" t="s">
        <v>3709</v>
      </c>
      <c r="G1768" s="83" t="s">
        <v>257</v>
      </c>
    </row>
    <row r="1769" spans="1:7" s="25" customFormat="1" x14ac:dyDescent="0.25">
      <c r="A1769" s="83" t="s">
        <v>1625</v>
      </c>
      <c r="B1769" s="83" t="s">
        <v>1611</v>
      </c>
      <c r="C1769" s="83" t="s">
        <v>3312</v>
      </c>
      <c r="D1769" s="83" t="s">
        <v>9</v>
      </c>
      <c r="E1769" s="83" t="s">
        <v>3698</v>
      </c>
      <c r="F1769" s="83" t="s">
        <v>3709</v>
      </c>
      <c r="G1769" s="83" t="s">
        <v>257</v>
      </c>
    </row>
    <row r="1770" spans="1:7" s="25" customFormat="1" x14ac:dyDescent="0.25">
      <c r="A1770" s="83" t="s">
        <v>1626</v>
      </c>
      <c r="B1770" s="83" t="s">
        <v>1564</v>
      </c>
      <c r="C1770" s="83" t="s">
        <v>3313</v>
      </c>
      <c r="D1770" s="83" t="s">
        <v>9</v>
      </c>
      <c r="E1770" s="83" t="s">
        <v>3698</v>
      </c>
      <c r="F1770" s="83" t="s">
        <v>3709</v>
      </c>
      <c r="G1770" s="83" t="s">
        <v>257</v>
      </c>
    </row>
    <row r="1771" spans="1:7" s="25" customFormat="1" x14ac:dyDescent="0.25">
      <c r="A1771" s="83" t="s">
        <v>1627</v>
      </c>
      <c r="B1771" s="83" t="s">
        <v>1536</v>
      </c>
      <c r="C1771" s="83" t="s">
        <v>3314</v>
      </c>
      <c r="D1771" s="83" t="s">
        <v>360</v>
      </c>
      <c r="E1771" s="83" t="s">
        <v>289</v>
      </c>
      <c r="F1771" s="83" t="s">
        <v>290</v>
      </c>
      <c r="G1771" s="83" t="s">
        <v>257</v>
      </c>
    </row>
    <row r="1772" spans="1:7" s="25" customFormat="1" x14ac:dyDescent="0.25">
      <c r="A1772" s="83" t="s">
        <v>1628</v>
      </c>
      <c r="B1772" s="83" t="s">
        <v>1538</v>
      </c>
      <c r="C1772" s="83" t="s">
        <v>3315</v>
      </c>
      <c r="D1772" s="83" t="s">
        <v>360</v>
      </c>
      <c r="E1772" s="83" t="s">
        <v>289</v>
      </c>
      <c r="F1772" s="83" t="s">
        <v>290</v>
      </c>
      <c r="G1772" s="83" t="s">
        <v>257</v>
      </c>
    </row>
    <row r="1773" spans="1:7" s="25" customFormat="1" x14ac:dyDescent="0.25">
      <c r="A1773" s="83" t="s">
        <v>1629</v>
      </c>
      <c r="B1773" s="83" t="s">
        <v>1540</v>
      </c>
      <c r="C1773" s="83" t="s">
        <v>3316</v>
      </c>
      <c r="D1773" s="83" t="s">
        <v>360</v>
      </c>
      <c r="E1773" s="83" t="s">
        <v>289</v>
      </c>
      <c r="F1773" s="83" t="s">
        <v>290</v>
      </c>
      <c r="G1773" s="83" t="s">
        <v>257</v>
      </c>
    </row>
    <row r="1774" spans="1:7" s="25" customFormat="1" x14ac:dyDescent="0.25">
      <c r="A1774" s="83" t="s">
        <v>1630</v>
      </c>
      <c r="B1774" s="83" t="s">
        <v>1542</v>
      </c>
      <c r="C1774" s="83" t="s">
        <v>3317</v>
      </c>
      <c r="D1774" s="83" t="s">
        <v>360</v>
      </c>
      <c r="E1774" s="83" t="s">
        <v>289</v>
      </c>
      <c r="F1774" s="83" t="s">
        <v>290</v>
      </c>
      <c r="G1774" s="83" t="s">
        <v>257</v>
      </c>
    </row>
    <row r="1775" spans="1:7" s="25" customFormat="1" x14ac:dyDescent="0.25">
      <c r="A1775" s="83" t="s">
        <v>1631</v>
      </c>
      <c r="B1775" s="83" t="s">
        <v>1609</v>
      </c>
      <c r="C1775" s="83" t="s">
        <v>3318</v>
      </c>
      <c r="D1775" s="83" t="s">
        <v>360</v>
      </c>
      <c r="E1775" s="83" t="s">
        <v>3698</v>
      </c>
      <c r="F1775" s="83" t="s">
        <v>3709</v>
      </c>
      <c r="G1775" s="83" t="s">
        <v>257</v>
      </c>
    </row>
    <row r="1776" spans="1:7" s="25" customFormat="1" x14ac:dyDescent="0.25">
      <c r="A1776" s="83" t="s">
        <v>1632</v>
      </c>
      <c r="B1776" s="83" t="s">
        <v>1611</v>
      </c>
      <c r="C1776" s="83" t="s">
        <v>3319</v>
      </c>
      <c r="D1776" s="83" t="s">
        <v>360</v>
      </c>
      <c r="E1776" s="83" t="s">
        <v>3698</v>
      </c>
      <c r="F1776" s="83" t="s">
        <v>3709</v>
      </c>
      <c r="G1776" s="83" t="s">
        <v>257</v>
      </c>
    </row>
    <row r="1777" spans="1:7" s="25" customFormat="1" x14ac:dyDescent="0.25">
      <c r="A1777" s="83" t="s">
        <v>1633</v>
      </c>
      <c r="B1777" s="83" t="s">
        <v>1564</v>
      </c>
      <c r="C1777" s="83" t="s">
        <v>3320</v>
      </c>
      <c r="D1777" s="83" t="s">
        <v>360</v>
      </c>
      <c r="E1777" s="83" t="s">
        <v>3698</v>
      </c>
      <c r="F1777" s="83" t="s">
        <v>3709</v>
      </c>
      <c r="G1777" s="83" t="s">
        <v>257</v>
      </c>
    </row>
    <row r="1778" spans="1:7" s="25" customFormat="1" x14ac:dyDescent="0.25">
      <c r="A1778" s="83" t="s">
        <v>1634</v>
      </c>
      <c r="B1778" s="83" t="s">
        <v>1536</v>
      </c>
      <c r="C1778" s="83" t="s">
        <v>3321</v>
      </c>
      <c r="D1778" s="83" t="s">
        <v>350</v>
      </c>
      <c r="E1778" s="83" t="s">
        <v>3641</v>
      </c>
      <c r="F1778" s="83" t="s">
        <v>290</v>
      </c>
      <c r="G1778" s="83" t="s">
        <v>257</v>
      </c>
    </row>
    <row r="1779" spans="1:7" s="25" customFormat="1" x14ac:dyDescent="0.25">
      <c r="A1779" s="83" t="s">
        <v>1635</v>
      </c>
      <c r="B1779" s="83" t="s">
        <v>1538</v>
      </c>
      <c r="C1779" s="83" t="s">
        <v>3322</v>
      </c>
      <c r="D1779" s="83" t="s">
        <v>350</v>
      </c>
      <c r="E1779" s="83" t="s">
        <v>3641</v>
      </c>
      <c r="F1779" s="83" t="s">
        <v>290</v>
      </c>
      <c r="G1779" s="83" t="s">
        <v>257</v>
      </c>
    </row>
    <row r="1780" spans="1:7" s="25" customFormat="1" x14ac:dyDescent="0.25">
      <c r="A1780" s="83" t="s">
        <v>1636</v>
      </c>
      <c r="B1780" s="83" t="s">
        <v>1540</v>
      </c>
      <c r="C1780" s="83" t="s">
        <v>3323</v>
      </c>
      <c r="D1780" s="83" t="s">
        <v>350</v>
      </c>
      <c r="E1780" s="83" t="s">
        <v>3641</v>
      </c>
      <c r="F1780" s="83" t="s">
        <v>290</v>
      </c>
      <c r="G1780" s="83" t="s">
        <v>257</v>
      </c>
    </row>
    <row r="1781" spans="1:7" s="25" customFormat="1" x14ac:dyDescent="0.25">
      <c r="A1781" s="83" t="s">
        <v>1637</v>
      </c>
      <c r="B1781" s="83" t="s">
        <v>1542</v>
      </c>
      <c r="C1781" s="83" t="s">
        <v>3324</v>
      </c>
      <c r="D1781" s="83" t="s">
        <v>350</v>
      </c>
      <c r="E1781" s="83" t="s">
        <v>3641</v>
      </c>
      <c r="F1781" s="83" t="s">
        <v>290</v>
      </c>
      <c r="G1781" s="83" t="s">
        <v>257</v>
      </c>
    </row>
    <row r="1782" spans="1:7" s="25" customFormat="1" x14ac:dyDescent="0.25">
      <c r="A1782" s="83" t="s">
        <v>1638</v>
      </c>
      <c r="B1782" s="83" t="s">
        <v>1639</v>
      </c>
      <c r="C1782" s="83" t="s">
        <v>3325</v>
      </c>
      <c r="D1782" s="83" t="s">
        <v>8</v>
      </c>
      <c r="E1782" s="83" t="s">
        <v>3698</v>
      </c>
      <c r="F1782" s="83" t="s">
        <v>3709</v>
      </c>
      <c r="G1782" s="83" t="s">
        <v>257</v>
      </c>
    </row>
    <row r="1783" spans="1:7" s="25" customFormat="1" x14ac:dyDescent="0.25">
      <c r="A1783" s="83" t="s">
        <v>1640</v>
      </c>
      <c r="B1783" s="83" t="s">
        <v>1641</v>
      </c>
      <c r="C1783" s="83" t="s">
        <v>3326</v>
      </c>
      <c r="D1783" s="83" t="s">
        <v>8</v>
      </c>
      <c r="E1783" s="83" t="s">
        <v>3698</v>
      </c>
      <c r="F1783" s="83" t="s">
        <v>3709</v>
      </c>
      <c r="G1783" s="83" t="s">
        <v>257</v>
      </c>
    </row>
    <row r="1784" spans="1:7" s="25" customFormat="1" x14ac:dyDescent="0.25">
      <c r="A1784" s="83" t="s">
        <v>1642</v>
      </c>
      <c r="B1784" s="83" t="s">
        <v>1643</v>
      </c>
      <c r="C1784" s="83" t="s">
        <v>3327</v>
      </c>
      <c r="D1784" s="83" t="s">
        <v>8</v>
      </c>
      <c r="E1784" s="83" t="s">
        <v>3698</v>
      </c>
      <c r="F1784" s="83" t="s">
        <v>3709</v>
      </c>
      <c r="G1784" s="83" t="s">
        <v>257</v>
      </c>
    </row>
    <row r="1785" spans="1:7" s="25" customFormat="1" x14ac:dyDescent="0.25">
      <c r="A1785" s="83" t="s">
        <v>1644</v>
      </c>
      <c r="B1785" s="83" t="s">
        <v>1645</v>
      </c>
      <c r="C1785" s="83" t="s">
        <v>3328</v>
      </c>
      <c r="D1785" s="83" t="s">
        <v>8</v>
      </c>
      <c r="E1785" s="83" t="s">
        <v>3698</v>
      </c>
      <c r="F1785" s="83" t="s">
        <v>3709</v>
      </c>
      <c r="G1785" s="83" t="s">
        <v>257</v>
      </c>
    </row>
    <row r="1786" spans="1:7" s="25" customFormat="1" x14ac:dyDescent="0.25">
      <c r="A1786" s="83" t="s">
        <v>1646</v>
      </c>
      <c r="B1786" s="83" t="s">
        <v>1647</v>
      </c>
      <c r="C1786" s="83" t="s">
        <v>3329</v>
      </c>
      <c r="D1786" s="83" t="s">
        <v>8</v>
      </c>
      <c r="E1786" s="83" t="s">
        <v>3698</v>
      </c>
      <c r="F1786" s="83" t="s">
        <v>3709</v>
      </c>
      <c r="G1786" s="83" t="s">
        <v>257</v>
      </c>
    </row>
    <row r="1787" spans="1:7" s="25" customFormat="1" x14ac:dyDescent="0.25">
      <c r="A1787" s="83" t="s">
        <v>1648</v>
      </c>
      <c r="B1787" s="83" t="s">
        <v>1548</v>
      </c>
      <c r="C1787" s="83" t="s">
        <v>3330</v>
      </c>
      <c r="D1787" s="83" t="s">
        <v>1649</v>
      </c>
      <c r="E1787" s="83" t="s">
        <v>3698</v>
      </c>
      <c r="F1787" s="83" t="s">
        <v>3709</v>
      </c>
      <c r="G1787" s="83" t="s">
        <v>257</v>
      </c>
    </row>
    <row r="1788" spans="1:7" s="25" customFormat="1" x14ac:dyDescent="0.25">
      <c r="A1788" s="83" t="s">
        <v>1650</v>
      </c>
      <c r="B1788" s="83" t="s">
        <v>1550</v>
      </c>
      <c r="C1788" s="83" t="s">
        <v>3331</v>
      </c>
      <c r="D1788" s="83" t="s">
        <v>1649</v>
      </c>
      <c r="E1788" s="83" t="s">
        <v>3698</v>
      </c>
      <c r="F1788" s="83" t="s">
        <v>3709</v>
      </c>
      <c r="G1788" s="83" t="s">
        <v>257</v>
      </c>
    </row>
    <row r="1789" spans="1:7" s="25" customFormat="1" x14ac:dyDescent="0.25">
      <c r="A1789" s="83" t="s">
        <v>1651</v>
      </c>
      <c r="B1789" s="83" t="s">
        <v>1546</v>
      </c>
      <c r="C1789" s="83" t="s">
        <v>3332</v>
      </c>
      <c r="D1789" s="83" t="s">
        <v>1649</v>
      </c>
      <c r="E1789" s="83" t="s">
        <v>3698</v>
      </c>
      <c r="F1789" s="83" t="s">
        <v>3709</v>
      </c>
      <c r="G1789" s="83" t="s">
        <v>257</v>
      </c>
    </row>
    <row r="1790" spans="1:7" s="25" customFormat="1" x14ac:dyDescent="0.25">
      <c r="A1790" s="83" t="s">
        <v>1652</v>
      </c>
      <c r="B1790" s="83" t="s">
        <v>1556</v>
      </c>
      <c r="C1790" s="83" t="s">
        <v>3333</v>
      </c>
      <c r="D1790" s="83" t="s">
        <v>1649</v>
      </c>
      <c r="E1790" s="83" t="s">
        <v>3698</v>
      </c>
      <c r="F1790" s="83" t="s">
        <v>3709</v>
      </c>
      <c r="G1790" s="83" t="s">
        <v>257</v>
      </c>
    </row>
    <row r="1791" spans="1:7" s="25" customFormat="1" x14ac:dyDescent="0.25">
      <c r="A1791" s="83" t="s">
        <v>1653</v>
      </c>
      <c r="B1791" s="83" t="s">
        <v>1558</v>
      </c>
      <c r="C1791" s="83" t="s">
        <v>3334</v>
      </c>
      <c r="D1791" s="83" t="s">
        <v>1649</v>
      </c>
      <c r="E1791" s="83" t="s">
        <v>3698</v>
      </c>
      <c r="F1791" s="83" t="s">
        <v>3709</v>
      </c>
      <c r="G1791" s="83" t="s">
        <v>257</v>
      </c>
    </row>
    <row r="1792" spans="1:7" s="25" customFormat="1" x14ac:dyDescent="0.25">
      <c r="A1792" s="83" t="s">
        <v>1654</v>
      </c>
      <c r="B1792" s="83" t="s">
        <v>1552</v>
      </c>
      <c r="C1792" s="83" t="s">
        <v>3335</v>
      </c>
      <c r="D1792" s="83" t="s">
        <v>1649</v>
      </c>
      <c r="E1792" s="83" t="s">
        <v>3698</v>
      </c>
      <c r="F1792" s="83" t="s">
        <v>3709</v>
      </c>
      <c r="G1792" s="83" t="s">
        <v>257</v>
      </c>
    </row>
    <row r="1793" spans="1:7" s="25" customFormat="1" x14ac:dyDescent="0.25">
      <c r="A1793" s="83" t="s">
        <v>1655</v>
      </c>
      <c r="B1793" s="83" t="s">
        <v>1554</v>
      </c>
      <c r="C1793" s="83" t="s">
        <v>3336</v>
      </c>
      <c r="D1793" s="83" t="s">
        <v>1649</v>
      </c>
      <c r="E1793" s="83" t="s">
        <v>3698</v>
      </c>
      <c r="F1793" s="83" t="s">
        <v>3709</v>
      </c>
      <c r="G1793" s="83" t="s">
        <v>257</v>
      </c>
    </row>
    <row r="1794" spans="1:7" s="25" customFormat="1" x14ac:dyDescent="0.25">
      <c r="A1794" s="83" t="s">
        <v>1656</v>
      </c>
      <c r="B1794" s="83" t="s">
        <v>1542</v>
      </c>
      <c r="C1794" s="83" t="s">
        <v>3337</v>
      </c>
      <c r="D1794" s="83" t="s">
        <v>1649</v>
      </c>
      <c r="E1794" s="83" t="s">
        <v>289</v>
      </c>
      <c r="F1794" s="83" t="s">
        <v>290</v>
      </c>
      <c r="G1794" s="83" t="s">
        <v>257</v>
      </c>
    </row>
    <row r="1795" spans="1:7" s="25" customFormat="1" x14ac:dyDescent="0.25">
      <c r="A1795" s="83" t="s">
        <v>1657</v>
      </c>
      <c r="B1795" s="83" t="s">
        <v>1538</v>
      </c>
      <c r="C1795" s="83" t="s">
        <v>3338</v>
      </c>
      <c r="D1795" s="83" t="s">
        <v>1649</v>
      </c>
      <c r="E1795" s="83" t="s">
        <v>289</v>
      </c>
      <c r="F1795" s="83" t="s">
        <v>290</v>
      </c>
      <c r="G1795" s="83" t="s">
        <v>257</v>
      </c>
    </row>
    <row r="1796" spans="1:7" s="25" customFormat="1" x14ac:dyDescent="0.25">
      <c r="A1796" s="83" t="s">
        <v>1658</v>
      </c>
      <c r="B1796" s="83" t="s">
        <v>1540</v>
      </c>
      <c r="C1796" s="83" t="s">
        <v>3339</v>
      </c>
      <c r="D1796" s="83" t="s">
        <v>1649</v>
      </c>
      <c r="E1796" s="83" t="s">
        <v>289</v>
      </c>
      <c r="F1796" s="83" t="s">
        <v>290</v>
      </c>
      <c r="G1796" s="83" t="s">
        <v>257</v>
      </c>
    </row>
    <row r="1797" spans="1:7" s="25" customFormat="1" x14ac:dyDescent="0.25">
      <c r="A1797" s="83" t="s">
        <v>1659</v>
      </c>
      <c r="B1797" s="83" t="s">
        <v>1536</v>
      </c>
      <c r="C1797" s="83" t="s">
        <v>3340</v>
      </c>
      <c r="D1797" s="83" t="s">
        <v>1649</v>
      </c>
      <c r="E1797" s="83" t="s">
        <v>289</v>
      </c>
      <c r="F1797" s="83" t="s">
        <v>290</v>
      </c>
      <c r="G1797" s="83" t="s">
        <v>257</v>
      </c>
    </row>
    <row r="1798" spans="1:7" s="25" customFormat="1" x14ac:dyDescent="0.25">
      <c r="A1798" s="83" t="s">
        <v>1660</v>
      </c>
      <c r="B1798" s="83" t="s">
        <v>1544</v>
      </c>
      <c r="C1798" s="83" t="s">
        <v>3341</v>
      </c>
      <c r="D1798" s="83" t="s">
        <v>1649</v>
      </c>
      <c r="E1798" s="83" t="s">
        <v>289</v>
      </c>
      <c r="F1798" s="83" t="s">
        <v>290</v>
      </c>
      <c r="G1798" s="83" t="s">
        <v>257</v>
      </c>
    </row>
    <row r="1799" spans="1:7" s="25" customFormat="1" x14ac:dyDescent="0.25">
      <c r="A1799" s="83" t="s">
        <v>1661</v>
      </c>
      <c r="B1799" s="83" t="s">
        <v>1548</v>
      </c>
      <c r="C1799" s="83" t="s">
        <v>3342</v>
      </c>
      <c r="D1799" s="83" t="s">
        <v>1649</v>
      </c>
      <c r="E1799" s="83" t="s">
        <v>289</v>
      </c>
      <c r="F1799" s="83" t="s">
        <v>290</v>
      </c>
      <c r="G1799" s="83" t="s">
        <v>257</v>
      </c>
    </row>
    <row r="1800" spans="1:7" s="25" customFormat="1" x14ac:dyDescent="0.25">
      <c r="A1800" s="83" t="s">
        <v>1662</v>
      </c>
      <c r="B1800" s="83" t="s">
        <v>1550</v>
      </c>
      <c r="C1800" s="83" t="s">
        <v>3343</v>
      </c>
      <c r="D1800" s="83" t="s">
        <v>1649</v>
      </c>
      <c r="E1800" s="83" t="s">
        <v>289</v>
      </c>
      <c r="F1800" s="83" t="s">
        <v>290</v>
      </c>
      <c r="G1800" s="83" t="s">
        <v>257</v>
      </c>
    </row>
    <row r="1801" spans="1:7" s="25" customFormat="1" x14ac:dyDescent="0.25">
      <c r="A1801" s="83" t="s">
        <v>1663</v>
      </c>
      <c r="B1801" s="83" t="s">
        <v>1546</v>
      </c>
      <c r="C1801" s="83" t="s">
        <v>3344</v>
      </c>
      <c r="D1801" s="83" t="s">
        <v>1649</v>
      </c>
      <c r="E1801" s="83" t="s">
        <v>289</v>
      </c>
      <c r="F1801" s="83" t="s">
        <v>290</v>
      </c>
      <c r="G1801" s="83" t="s">
        <v>257</v>
      </c>
    </row>
    <row r="1802" spans="1:7" s="25" customFormat="1" x14ac:dyDescent="0.25">
      <c r="A1802" s="83" t="s">
        <v>1664</v>
      </c>
      <c r="B1802" s="83" t="s">
        <v>1556</v>
      </c>
      <c r="C1802" s="83" t="s">
        <v>3345</v>
      </c>
      <c r="D1802" s="83" t="s">
        <v>1649</v>
      </c>
      <c r="E1802" s="83" t="s">
        <v>289</v>
      </c>
      <c r="F1802" s="83" t="s">
        <v>290</v>
      </c>
      <c r="G1802" s="83" t="s">
        <v>257</v>
      </c>
    </row>
    <row r="1803" spans="1:7" s="25" customFormat="1" x14ac:dyDescent="0.25">
      <c r="A1803" s="83" t="s">
        <v>1665</v>
      </c>
      <c r="B1803" s="83" t="s">
        <v>1558</v>
      </c>
      <c r="C1803" s="83" t="s">
        <v>3346</v>
      </c>
      <c r="D1803" s="83" t="s">
        <v>1649</v>
      </c>
      <c r="E1803" s="83" t="s">
        <v>289</v>
      </c>
      <c r="F1803" s="83" t="s">
        <v>290</v>
      </c>
      <c r="G1803" s="83" t="s">
        <v>257</v>
      </c>
    </row>
    <row r="1804" spans="1:7" s="25" customFormat="1" x14ac:dyDescent="0.25">
      <c r="A1804" s="83" t="s">
        <v>1666</v>
      </c>
      <c r="B1804" s="83" t="s">
        <v>1552</v>
      </c>
      <c r="C1804" s="83" t="s">
        <v>3347</v>
      </c>
      <c r="D1804" s="83" t="s">
        <v>1649</v>
      </c>
      <c r="E1804" s="83" t="s">
        <v>289</v>
      </c>
      <c r="F1804" s="83" t="s">
        <v>290</v>
      </c>
      <c r="G1804" s="83" t="s">
        <v>257</v>
      </c>
    </row>
    <row r="1805" spans="1:7" s="25" customFormat="1" x14ac:dyDescent="0.25">
      <c r="A1805" s="83" t="s">
        <v>1667</v>
      </c>
      <c r="B1805" s="83" t="s">
        <v>1554</v>
      </c>
      <c r="C1805" s="83" t="s">
        <v>3348</v>
      </c>
      <c r="D1805" s="83" t="s">
        <v>1649</v>
      </c>
      <c r="E1805" s="83" t="s">
        <v>289</v>
      </c>
      <c r="F1805" s="83" t="s">
        <v>290</v>
      </c>
      <c r="G1805" s="83" t="s">
        <v>257</v>
      </c>
    </row>
    <row r="1806" spans="1:7" s="25" customFormat="1" x14ac:dyDescent="0.25">
      <c r="A1806" s="83" t="s">
        <v>1668</v>
      </c>
      <c r="B1806" s="83" t="s">
        <v>1542</v>
      </c>
      <c r="C1806" s="83" t="s">
        <v>3349</v>
      </c>
      <c r="D1806" s="83" t="s">
        <v>1649</v>
      </c>
      <c r="E1806" s="83" t="s">
        <v>3698</v>
      </c>
      <c r="F1806" s="83" t="s">
        <v>3709</v>
      </c>
      <c r="G1806" s="83" t="s">
        <v>257</v>
      </c>
    </row>
    <row r="1807" spans="1:7" s="25" customFormat="1" x14ac:dyDescent="0.25">
      <c r="A1807" s="83" t="s">
        <v>1669</v>
      </c>
      <c r="B1807" s="83" t="s">
        <v>1538</v>
      </c>
      <c r="C1807" s="83" t="s">
        <v>3350</v>
      </c>
      <c r="D1807" s="83" t="s">
        <v>1649</v>
      </c>
      <c r="E1807" s="83" t="s">
        <v>3698</v>
      </c>
      <c r="F1807" s="83" t="s">
        <v>3709</v>
      </c>
      <c r="G1807" s="83" t="s">
        <v>257</v>
      </c>
    </row>
    <row r="1808" spans="1:7" s="25" customFormat="1" x14ac:dyDescent="0.25">
      <c r="A1808" s="83" t="s">
        <v>1670</v>
      </c>
      <c r="B1808" s="83" t="s">
        <v>1540</v>
      </c>
      <c r="C1808" s="83" t="s">
        <v>3351</v>
      </c>
      <c r="D1808" s="83" t="s">
        <v>1649</v>
      </c>
      <c r="E1808" s="83" t="s">
        <v>3698</v>
      </c>
      <c r="F1808" s="83" t="s">
        <v>3709</v>
      </c>
      <c r="G1808" s="83" t="s">
        <v>257</v>
      </c>
    </row>
    <row r="1809" spans="1:7" s="25" customFormat="1" x14ac:dyDescent="0.25">
      <c r="A1809" s="83" t="s">
        <v>1671</v>
      </c>
      <c r="B1809" s="83" t="s">
        <v>1536</v>
      </c>
      <c r="C1809" s="83" t="s">
        <v>3352</v>
      </c>
      <c r="D1809" s="83" t="s">
        <v>1649</v>
      </c>
      <c r="E1809" s="83" t="s">
        <v>3698</v>
      </c>
      <c r="F1809" s="83" t="s">
        <v>3709</v>
      </c>
      <c r="G1809" s="83" t="s">
        <v>257</v>
      </c>
    </row>
    <row r="1810" spans="1:7" s="25" customFormat="1" x14ac:dyDescent="0.25">
      <c r="A1810" s="83" t="s">
        <v>1672</v>
      </c>
      <c r="B1810" s="83" t="s">
        <v>1544</v>
      </c>
      <c r="C1810" s="83" t="s">
        <v>3353</v>
      </c>
      <c r="D1810" s="83" t="s">
        <v>1649</v>
      </c>
      <c r="E1810" s="83" t="s">
        <v>3698</v>
      </c>
      <c r="F1810" s="83" t="s">
        <v>3709</v>
      </c>
      <c r="G1810" s="83" t="s">
        <v>257</v>
      </c>
    </row>
    <row r="1811" spans="1:7" s="25" customFormat="1" x14ac:dyDescent="0.25">
      <c r="A1811" s="83" t="s">
        <v>1673</v>
      </c>
      <c r="B1811" s="83" t="s">
        <v>1536</v>
      </c>
      <c r="C1811" s="83" t="s">
        <v>3354</v>
      </c>
      <c r="D1811" s="83" t="s">
        <v>8</v>
      </c>
      <c r="E1811" s="83" t="s">
        <v>3698</v>
      </c>
      <c r="F1811" s="83" t="s">
        <v>3709</v>
      </c>
      <c r="G1811" s="83" t="s">
        <v>257</v>
      </c>
    </row>
    <row r="1812" spans="1:7" s="25" customFormat="1" x14ac:dyDescent="0.25">
      <c r="A1812" s="83" t="s">
        <v>1674</v>
      </c>
      <c r="B1812" s="83" t="s">
        <v>1538</v>
      </c>
      <c r="C1812" s="83" t="s">
        <v>3355</v>
      </c>
      <c r="D1812" s="83" t="s">
        <v>8</v>
      </c>
      <c r="E1812" s="83" t="s">
        <v>3698</v>
      </c>
      <c r="F1812" s="83" t="s">
        <v>3709</v>
      </c>
      <c r="G1812" s="83" t="s">
        <v>257</v>
      </c>
    </row>
    <row r="1813" spans="1:7" s="25" customFormat="1" x14ac:dyDescent="0.25">
      <c r="A1813" s="83" t="s">
        <v>1675</v>
      </c>
      <c r="B1813" s="83" t="s">
        <v>1540</v>
      </c>
      <c r="C1813" s="83" t="s">
        <v>3356</v>
      </c>
      <c r="D1813" s="83" t="s">
        <v>8</v>
      </c>
      <c r="E1813" s="83" t="s">
        <v>3698</v>
      </c>
      <c r="F1813" s="83" t="s">
        <v>3709</v>
      </c>
      <c r="G1813" s="83" t="s">
        <v>257</v>
      </c>
    </row>
    <row r="1814" spans="1:7" s="25" customFormat="1" x14ac:dyDescent="0.25">
      <c r="A1814" s="83" t="s">
        <v>1676</v>
      </c>
      <c r="B1814" s="83" t="s">
        <v>1542</v>
      </c>
      <c r="C1814" s="83" t="s">
        <v>3357</v>
      </c>
      <c r="D1814" s="83" t="s">
        <v>8</v>
      </c>
      <c r="E1814" s="83" t="s">
        <v>3698</v>
      </c>
      <c r="F1814" s="83" t="s">
        <v>3709</v>
      </c>
      <c r="G1814" s="83" t="s">
        <v>257</v>
      </c>
    </row>
    <row r="1815" spans="1:7" s="25" customFormat="1" x14ac:dyDescent="0.25">
      <c r="A1815" s="83" t="s">
        <v>1677</v>
      </c>
      <c r="B1815" s="83" t="s">
        <v>1544</v>
      </c>
      <c r="C1815" s="83" t="s">
        <v>3358</v>
      </c>
      <c r="D1815" s="83" t="s">
        <v>8</v>
      </c>
      <c r="E1815" s="83" t="s">
        <v>3698</v>
      </c>
      <c r="F1815" s="83" t="s">
        <v>3709</v>
      </c>
      <c r="G1815" s="83" t="s">
        <v>257</v>
      </c>
    </row>
    <row r="1816" spans="1:7" s="25" customFormat="1" x14ac:dyDescent="0.25">
      <c r="A1816" s="83" t="s">
        <v>1678</v>
      </c>
      <c r="B1816" s="83" t="s">
        <v>1546</v>
      </c>
      <c r="C1816" s="83" t="s">
        <v>3359</v>
      </c>
      <c r="D1816" s="83" t="s">
        <v>8</v>
      </c>
      <c r="E1816" s="83" t="s">
        <v>289</v>
      </c>
      <c r="F1816" s="83" t="s">
        <v>290</v>
      </c>
      <c r="G1816" s="83" t="s">
        <v>257</v>
      </c>
    </row>
    <row r="1817" spans="1:7" s="25" customFormat="1" x14ac:dyDescent="0.25">
      <c r="A1817" s="83" t="s">
        <v>1679</v>
      </c>
      <c r="B1817" s="83" t="s">
        <v>1548</v>
      </c>
      <c r="C1817" s="83" t="s">
        <v>3360</v>
      </c>
      <c r="D1817" s="83" t="s">
        <v>8</v>
      </c>
      <c r="E1817" s="83" t="s">
        <v>289</v>
      </c>
      <c r="F1817" s="83" t="s">
        <v>290</v>
      </c>
      <c r="G1817" s="83" t="s">
        <v>257</v>
      </c>
    </row>
    <row r="1818" spans="1:7" s="25" customFormat="1" x14ac:dyDescent="0.25">
      <c r="A1818" s="83" t="s">
        <v>1680</v>
      </c>
      <c r="B1818" s="83" t="s">
        <v>1550</v>
      </c>
      <c r="C1818" s="83" t="s">
        <v>3361</v>
      </c>
      <c r="D1818" s="83" t="s">
        <v>8</v>
      </c>
      <c r="E1818" s="83" t="s">
        <v>289</v>
      </c>
      <c r="F1818" s="83" t="s">
        <v>290</v>
      </c>
      <c r="G1818" s="83" t="s">
        <v>257</v>
      </c>
    </row>
    <row r="1819" spans="1:7" s="25" customFormat="1" x14ac:dyDescent="0.25">
      <c r="A1819" s="83" t="s">
        <v>1681</v>
      </c>
      <c r="B1819" s="83" t="s">
        <v>1552</v>
      </c>
      <c r="C1819" s="83" t="s">
        <v>3362</v>
      </c>
      <c r="D1819" s="83" t="s">
        <v>8</v>
      </c>
      <c r="E1819" s="83" t="s">
        <v>289</v>
      </c>
      <c r="F1819" s="83" t="s">
        <v>290</v>
      </c>
      <c r="G1819" s="83" t="s">
        <v>257</v>
      </c>
    </row>
    <row r="1820" spans="1:7" s="25" customFormat="1" x14ac:dyDescent="0.25">
      <c r="A1820" s="83" t="s">
        <v>1682</v>
      </c>
      <c r="B1820" s="83" t="s">
        <v>1554</v>
      </c>
      <c r="C1820" s="83" t="s">
        <v>3363</v>
      </c>
      <c r="D1820" s="83" t="s">
        <v>8</v>
      </c>
      <c r="E1820" s="83" t="s">
        <v>289</v>
      </c>
      <c r="F1820" s="83" t="s">
        <v>290</v>
      </c>
      <c r="G1820" s="83" t="s">
        <v>257</v>
      </c>
    </row>
    <row r="1821" spans="1:7" s="25" customFormat="1" x14ac:dyDescent="0.25">
      <c r="A1821" s="83" t="s">
        <v>1683</v>
      </c>
      <c r="B1821" s="83" t="s">
        <v>1556</v>
      </c>
      <c r="C1821" s="83" t="s">
        <v>3364</v>
      </c>
      <c r="D1821" s="83" t="s">
        <v>8</v>
      </c>
      <c r="E1821" s="83" t="s">
        <v>289</v>
      </c>
      <c r="F1821" s="83" t="s">
        <v>290</v>
      </c>
      <c r="G1821" s="83" t="s">
        <v>257</v>
      </c>
    </row>
    <row r="1822" spans="1:7" s="25" customFormat="1" x14ac:dyDescent="0.25">
      <c r="A1822" s="83" t="s">
        <v>1684</v>
      </c>
      <c r="B1822" s="83" t="s">
        <v>1558</v>
      </c>
      <c r="C1822" s="83" t="s">
        <v>3365</v>
      </c>
      <c r="D1822" s="83" t="s">
        <v>8</v>
      </c>
      <c r="E1822" s="83" t="s">
        <v>289</v>
      </c>
      <c r="F1822" s="83" t="s">
        <v>290</v>
      </c>
      <c r="G1822" s="83" t="s">
        <v>257</v>
      </c>
    </row>
    <row r="1823" spans="1:7" s="25" customFormat="1" x14ac:dyDescent="0.25">
      <c r="A1823" s="83" t="s">
        <v>1685</v>
      </c>
      <c r="B1823" s="83" t="s">
        <v>1536</v>
      </c>
      <c r="C1823" s="83" t="s">
        <v>3366</v>
      </c>
      <c r="D1823" s="83" t="s">
        <v>17</v>
      </c>
      <c r="E1823" s="83" t="s">
        <v>3698</v>
      </c>
      <c r="F1823" s="83" t="s">
        <v>3709</v>
      </c>
      <c r="G1823" s="83" t="s">
        <v>257</v>
      </c>
    </row>
    <row r="1824" spans="1:7" s="25" customFormat="1" x14ac:dyDescent="0.25">
      <c r="A1824" s="83" t="s">
        <v>1686</v>
      </c>
      <c r="B1824" s="83" t="s">
        <v>1538</v>
      </c>
      <c r="C1824" s="83" t="s">
        <v>3367</v>
      </c>
      <c r="D1824" s="83" t="s">
        <v>17</v>
      </c>
      <c r="E1824" s="83" t="s">
        <v>3698</v>
      </c>
      <c r="F1824" s="83" t="s">
        <v>3709</v>
      </c>
      <c r="G1824" s="83" t="s">
        <v>257</v>
      </c>
    </row>
    <row r="1825" spans="1:7" s="25" customFormat="1" x14ac:dyDescent="0.25">
      <c r="A1825" s="83" t="s">
        <v>1687</v>
      </c>
      <c r="B1825" s="83" t="s">
        <v>1540</v>
      </c>
      <c r="C1825" s="83" t="s">
        <v>3368</v>
      </c>
      <c r="D1825" s="83" t="s">
        <v>17</v>
      </c>
      <c r="E1825" s="83" t="s">
        <v>3698</v>
      </c>
      <c r="F1825" s="83" t="s">
        <v>3709</v>
      </c>
      <c r="G1825" s="83" t="s">
        <v>257</v>
      </c>
    </row>
    <row r="1826" spans="1:7" s="25" customFormat="1" x14ac:dyDescent="0.25">
      <c r="A1826" s="83" t="s">
        <v>1688</v>
      </c>
      <c r="B1826" s="83" t="s">
        <v>1544</v>
      </c>
      <c r="C1826" s="83" t="s">
        <v>3369</v>
      </c>
      <c r="D1826" s="83" t="s">
        <v>17</v>
      </c>
      <c r="E1826" s="83" t="s">
        <v>3698</v>
      </c>
      <c r="F1826" s="83" t="s">
        <v>3709</v>
      </c>
      <c r="G1826" s="83" t="s">
        <v>257</v>
      </c>
    </row>
    <row r="1827" spans="1:7" s="25" customFormat="1" x14ac:dyDescent="0.25">
      <c r="A1827" s="83" t="s">
        <v>1689</v>
      </c>
      <c r="B1827" s="83" t="s">
        <v>1564</v>
      </c>
      <c r="C1827" s="83" t="s">
        <v>3370</v>
      </c>
      <c r="D1827" s="83" t="s">
        <v>17</v>
      </c>
      <c r="E1827" s="83" t="s">
        <v>289</v>
      </c>
      <c r="F1827" s="83" t="s">
        <v>290</v>
      </c>
      <c r="G1827" s="83" t="s">
        <v>257</v>
      </c>
    </row>
    <row r="1828" spans="1:7" s="25" customFormat="1" x14ac:dyDescent="0.25">
      <c r="A1828" s="83" t="s">
        <v>2040</v>
      </c>
      <c r="B1828" s="83" t="s">
        <v>1536</v>
      </c>
      <c r="C1828" s="83" t="s">
        <v>3371</v>
      </c>
      <c r="D1828" s="83" t="s">
        <v>534</v>
      </c>
      <c r="E1828" s="83" t="s">
        <v>3698</v>
      </c>
      <c r="F1828" s="83" t="s">
        <v>3709</v>
      </c>
      <c r="G1828" s="83" t="s">
        <v>257</v>
      </c>
    </row>
    <row r="1829" spans="1:7" s="25" customFormat="1" x14ac:dyDescent="0.25">
      <c r="A1829" s="83" t="s">
        <v>2041</v>
      </c>
      <c r="B1829" s="83" t="s">
        <v>1538</v>
      </c>
      <c r="C1829" s="83" t="s">
        <v>3372</v>
      </c>
      <c r="D1829" s="83" t="s">
        <v>534</v>
      </c>
      <c r="E1829" s="83" t="s">
        <v>3698</v>
      </c>
      <c r="F1829" s="83" t="s">
        <v>3709</v>
      </c>
      <c r="G1829" s="83" t="s">
        <v>257</v>
      </c>
    </row>
    <row r="1830" spans="1:7" s="25" customFormat="1" x14ac:dyDescent="0.25">
      <c r="A1830" s="83" t="s">
        <v>2042</v>
      </c>
      <c r="B1830" s="83" t="s">
        <v>1540</v>
      </c>
      <c r="C1830" s="83" t="s">
        <v>3373</v>
      </c>
      <c r="D1830" s="83" t="s">
        <v>534</v>
      </c>
      <c r="E1830" s="83" t="s">
        <v>3698</v>
      </c>
      <c r="F1830" s="83" t="s">
        <v>3709</v>
      </c>
      <c r="G1830" s="83" t="s">
        <v>257</v>
      </c>
    </row>
    <row r="1831" spans="1:7" s="25" customFormat="1" x14ac:dyDescent="0.25">
      <c r="A1831" s="83" t="s">
        <v>2043</v>
      </c>
      <c r="B1831" s="83" t="s">
        <v>1542</v>
      </c>
      <c r="C1831" s="83" t="s">
        <v>3374</v>
      </c>
      <c r="D1831" s="83" t="s">
        <v>534</v>
      </c>
      <c r="E1831" s="83" t="s">
        <v>3698</v>
      </c>
      <c r="F1831" s="83" t="s">
        <v>3709</v>
      </c>
      <c r="G1831" s="83" t="s">
        <v>257</v>
      </c>
    </row>
    <row r="1832" spans="1:7" s="25" customFormat="1" x14ac:dyDescent="0.25">
      <c r="A1832" s="83" t="s">
        <v>1690</v>
      </c>
      <c r="B1832" s="83" t="s">
        <v>1536</v>
      </c>
      <c r="C1832" s="83" t="s">
        <v>3375</v>
      </c>
      <c r="D1832" s="83" t="s">
        <v>7</v>
      </c>
      <c r="E1832" s="83" t="s">
        <v>3698</v>
      </c>
      <c r="F1832" s="83" t="s">
        <v>3709</v>
      </c>
      <c r="G1832" s="83" t="s">
        <v>257</v>
      </c>
    </row>
    <row r="1833" spans="1:7" s="25" customFormat="1" x14ac:dyDescent="0.25">
      <c r="A1833" s="83" t="s">
        <v>1691</v>
      </c>
      <c r="B1833" s="83" t="s">
        <v>1538</v>
      </c>
      <c r="C1833" s="83" t="s">
        <v>3376</v>
      </c>
      <c r="D1833" s="83" t="s">
        <v>7</v>
      </c>
      <c r="E1833" s="83" t="s">
        <v>3698</v>
      </c>
      <c r="F1833" s="83" t="s">
        <v>3709</v>
      </c>
      <c r="G1833" s="83" t="s">
        <v>257</v>
      </c>
    </row>
    <row r="1834" spans="1:7" s="25" customFormat="1" x14ac:dyDescent="0.25">
      <c r="A1834" s="83" t="s">
        <v>1692</v>
      </c>
      <c r="B1834" s="83" t="s">
        <v>1540</v>
      </c>
      <c r="C1834" s="83" t="s">
        <v>3377</v>
      </c>
      <c r="D1834" s="83" t="s">
        <v>7</v>
      </c>
      <c r="E1834" s="83" t="s">
        <v>3698</v>
      </c>
      <c r="F1834" s="83" t="s">
        <v>3709</v>
      </c>
      <c r="G1834" s="83" t="s">
        <v>257</v>
      </c>
    </row>
    <row r="1835" spans="1:7" s="25" customFormat="1" x14ac:dyDescent="0.25">
      <c r="A1835" s="83" t="s">
        <v>1693</v>
      </c>
      <c r="B1835" s="83" t="s">
        <v>1542</v>
      </c>
      <c r="C1835" s="83" t="s">
        <v>3378</v>
      </c>
      <c r="D1835" s="83" t="s">
        <v>7</v>
      </c>
      <c r="E1835" s="83" t="s">
        <v>3698</v>
      </c>
      <c r="F1835" s="83" t="s">
        <v>3709</v>
      </c>
      <c r="G1835" s="83" t="s">
        <v>257</v>
      </c>
    </row>
    <row r="1836" spans="1:7" s="25" customFormat="1" x14ac:dyDescent="0.25">
      <c r="A1836" s="83" t="s">
        <v>1694</v>
      </c>
      <c r="B1836" s="83" t="s">
        <v>1544</v>
      </c>
      <c r="C1836" s="83" t="s">
        <v>3379</v>
      </c>
      <c r="D1836" s="83" t="s">
        <v>7</v>
      </c>
      <c r="E1836" s="83" t="s">
        <v>3698</v>
      </c>
      <c r="F1836" s="83" t="s">
        <v>3709</v>
      </c>
      <c r="G1836" s="83" t="s">
        <v>257</v>
      </c>
    </row>
    <row r="1837" spans="1:7" s="25" customFormat="1" x14ac:dyDescent="0.25">
      <c r="A1837" s="83" t="s">
        <v>1695</v>
      </c>
      <c r="B1837" s="83" t="s">
        <v>1546</v>
      </c>
      <c r="C1837" s="83" t="s">
        <v>3380</v>
      </c>
      <c r="D1837" s="83" t="s">
        <v>7</v>
      </c>
      <c r="E1837" s="83" t="s">
        <v>289</v>
      </c>
      <c r="F1837" s="83" t="s">
        <v>290</v>
      </c>
      <c r="G1837" s="83" t="s">
        <v>257</v>
      </c>
    </row>
    <row r="1838" spans="1:7" s="25" customFormat="1" x14ac:dyDescent="0.25">
      <c r="A1838" s="83" t="s">
        <v>1696</v>
      </c>
      <c r="B1838" s="83" t="s">
        <v>1548</v>
      </c>
      <c r="C1838" s="83" t="s">
        <v>3381</v>
      </c>
      <c r="D1838" s="83" t="s">
        <v>7</v>
      </c>
      <c r="E1838" s="83" t="s">
        <v>289</v>
      </c>
      <c r="F1838" s="83" t="s">
        <v>290</v>
      </c>
      <c r="G1838" s="83" t="s">
        <v>257</v>
      </c>
    </row>
    <row r="1839" spans="1:7" s="25" customFormat="1" x14ac:dyDescent="0.25">
      <c r="A1839" s="83" t="s">
        <v>1697</v>
      </c>
      <c r="B1839" s="83" t="s">
        <v>1550</v>
      </c>
      <c r="C1839" s="83" t="s">
        <v>3382</v>
      </c>
      <c r="D1839" s="83" t="s">
        <v>7</v>
      </c>
      <c r="E1839" s="83" t="s">
        <v>289</v>
      </c>
      <c r="F1839" s="83" t="s">
        <v>290</v>
      </c>
      <c r="G1839" s="83" t="s">
        <v>257</v>
      </c>
    </row>
    <row r="1840" spans="1:7" s="25" customFormat="1" x14ac:dyDescent="0.25">
      <c r="A1840" s="83" t="s">
        <v>1698</v>
      </c>
      <c r="B1840" s="83" t="s">
        <v>1552</v>
      </c>
      <c r="C1840" s="83" t="s">
        <v>3383</v>
      </c>
      <c r="D1840" s="83" t="s">
        <v>7</v>
      </c>
      <c r="E1840" s="83" t="s">
        <v>289</v>
      </c>
      <c r="F1840" s="83" t="s">
        <v>290</v>
      </c>
      <c r="G1840" s="83" t="s">
        <v>257</v>
      </c>
    </row>
    <row r="1841" spans="1:7" s="25" customFormat="1" x14ac:dyDescent="0.25">
      <c r="A1841" s="83" t="s">
        <v>1699</v>
      </c>
      <c r="B1841" s="83" t="s">
        <v>1554</v>
      </c>
      <c r="C1841" s="83" t="s">
        <v>3384</v>
      </c>
      <c r="D1841" s="83" t="s">
        <v>7</v>
      </c>
      <c r="E1841" s="83" t="s">
        <v>289</v>
      </c>
      <c r="F1841" s="83" t="s">
        <v>290</v>
      </c>
      <c r="G1841" s="83" t="s">
        <v>257</v>
      </c>
    </row>
    <row r="1842" spans="1:7" s="25" customFormat="1" x14ac:dyDescent="0.25">
      <c r="A1842" s="83" t="s">
        <v>1700</v>
      </c>
      <c r="B1842" s="83" t="s">
        <v>1556</v>
      </c>
      <c r="C1842" s="83" t="s">
        <v>3385</v>
      </c>
      <c r="D1842" s="83" t="s">
        <v>7</v>
      </c>
      <c r="E1842" s="83" t="s">
        <v>289</v>
      </c>
      <c r="F1842" s="83" t="s">
        <v>290</v>
      </c>
      <c r="G1842" s="83" t="s">
        <v>257</v>
      </c>
    </row>
    <row r="1843" spans="1:7" s="25" customFormat="1" x14ac:dyDescent="0.25">
      <c r="A1843" s="83" t="s">
        <v>1701</v>
      </c>
      <c r="B1843" s="83" t="s">
        <v>1558</v>
      </c>
      <c r="C1843" s="83" t="s">
        <v>3386</v>
      </c>
      <c r="D1843" s="83" t="s">
        <v>7</v>
      </c>
      <c r="E1843" s="83" t="s">
        <v>289</v>
      </c>
      <c r="F1843" s="83" t="s">
        <v>290</v>
      </c>
      <c r="G1843" s="83" t="s">
        <v>257</v>
      </c>
    </row>
    <row r="1844" spans="1:7" s="25" customFormat="1" x14ac:dyDescent="0.25">
      <c r="A1844" s="83" t="s">
        <v>1702</v>
      </c>
      <c r="B1844" s="83" t="s">
        <v>1536</v>
      </c>
      <c r="C1844" s="83" t="s">
        <v>3387</v>
      </c>
      <c r="D1844" s="83" t="s">
        <v>356</v>
      </c>
      <c r="E1844" s="83" t="s">
        <v>3698</v>
      </c>
      <c r="F1844" s="83" t="s">
        <v>3709</v>
      </c>
      <c r="G1844" s="83" t="s">
        <v>257</v>
      </c>
    </row>
    <row r="1845" spans="1:7" s="25" customFormat="1" x14ac:dyDescent="0.25">
      <c r="A1845" s="83" t="s">
        <v>1703</v>
      </c>
      <c r="B1845" s="83" t="s">
        <v>1538</v>
      </c>
      <c r="C1845" s="83" t="s">
        <v>3388</v>
      </c>
      <c r="D1845" s="83" t="s">
        <v>356</v>
      </c>
      <c r="E1845" s="83" t="s">
        <v>3698</v>
      </c>
      <c r="F1845" s="83" t="s">
        <v>3709</v>
      </c>
      <c r="G1845" s="83" t="s">
        <v>257</v>
      </c>
    </row>
    <row r="1846" spans="1:7" s="25" customFormat="1" x14ac:dyDescent="0.25">
      <c r="A1846" s="83" t="s">
        <v>1704</v>
      </c>
      <c r="B1846" s="83" t="s">
        <v>1540</v>
      </c>
      <c r="C1846" s="83" t="s">
        <v>3389</v>
      </c>
      <c r="D1846" s="83" t="s">
        <v>356</v>
      </c>
      <c r="E1846" s="83" t="s">
        <v>3698</v>
      </c>
      <c r="F1846" s="83" t="s">
        <v>3709</v>
      </c>
      <c r="G1846" s="83" t="s">
        <v>257</v>
      </c>
    </row>
    <row r="1847" spans="1:7" s="25" customFormat="1" x14ac:dyDescent="0.25">
      <c r="A1847" s="83" t="s">
        <v>1705</v>
      </c>
      <c r="B1847" s="83" t="s">
        <v>1542</v>
      </c>
      <c r="C1847" s="83" t="s">
        <v>3390</v>
      </c>
      <c r="D1847" s="83" t="s">
        <v>356</v>
      </c>
      <c r="E1847" s="83" t="s">
        <v>3698</v>
      </c>
      <c r="F1847" s="83" t="s">
        <v>3709</v>
      </c>
      <c r="G1847" s="83" t="s">
        <v>257</v>
      </c>
    </row>
    <row r="1848" spans="1:7" s="25" customFormat="1" x14ac:dyDescent="0.25">
      <c r="A1848" s="83" t="s">
        <v>1706</v>
      </c>
      <c r="B1848" s="83" t="s">
        <v>1544</v>
      </c>
      <c r="C1848" s="83" t="s">
        <v>3391</v>
      </c>
      <c r="D1848" s="83" t="s">
        <v>356</v>
      </c>
      <c r="E1848" s="83" t="s">
        <v>3698</v>
      </c>
      <c r="F1848" s="83" t="s">
        <v>3709</v>
      </c>
      <c r="G1848" s="83" t="s">
        <v>257</v>
      </c>
    </row>
    <row r="1849" spans="1:7" s="25" customFormat="1" x14ac:dyDescent="0.25">
      <c r="A1849" s="83" t="s">
        <v>1707</v>
      </c>
      <c r="B1849" s="83" t="s">
        <v>1546</v>
      </c>
      <c r="C1849" s="83" t="s">
        <v>3392</v>
      </c>
      <c r="D1849" s="83" t="s">
        <v>356</v>
      </c>
      <c r="E1849" s="83" t="s">
        <v>289</v>
      </c>
      <c r="F1849" s="83" t="s">
        <v>290</v>
      </c>
      <c r="G1849" s="83" t="s">
        <v>257</v>
      </c>
    </row>
    <row r="1850" spans="1:7" s="25" customFormat="1" x14ac:dyDescent="0.25">
      <c r="A1850" s="83" t="s">
        <v>1708</v>
      </c>
      <c r="B1850" s="83" t="s">
        <v>1548</v>
      </c>
      <c r="C1850" s="83" t="s">
        <v>3393</v>
      </c>
      <c r="D1850" s="83" t="s">
        <v>356</v>
      </c>
      <c r="E1850" s="83" t="s">
        <v>289</v>
      </c>
      <c r="F1850" s="83" t="s">
        <v>290</v>
      </c>
      <c r="G1850" s="83" t="s">
        <v>257</v>
      </c>
    </row>
    <row r="1851" spans="1:7" s="25" customFormat="1" x14ac:dyDescent="0.25">
      <c r="A1851" s="83" t="s">
        <v>1709</v>
      </c>
      <c r="B1851" s="83" t="s">
        <v>1550</v>
      </c>
      <c r="C1851" s="83" t="s">
        <v>3394</v>
      </c>
      <c r="D1851" s="83" t="s">
        <v>356</v>
      </c>
      <c r="E1851" s="83" t="s">
        <v>289</v>
      </c>
      <c r="F1851" s="83" t="s">
        <v>290</v>
      </c>
      <c r="G1851" s="83" t="s">
        <v>257</v>
      </c>
    </row>
    <row r="1852" spans="1:7" s="25" customFormat="1" x14ac:dyDescent="0.25">
      <c r="A1852" s="83" t="s">
        <v>1710</v>
      </c>
      <c r="B1852" s="83" t="s">
        <v>1536</v>
      </c>
      <c r="C1852" s="83" t="s">
        <v>3395</v>
      </c>
      <c r="D1852" s="83" t="s">
        <v>358</v>
      </c>
      <c r="E1852" s="83" t="s">
        <v>3698</v>
      </c>
      <c r="F1852" s="83" t="s">
        <v>3709</v>
      </c>
      <c r="G1852" s="83" t="s">
        <v>257</v>
      </c>
    </row>
    <row r="1853" spans="1:7" s="25" customFormat="1" x14ac:dyDescent="0.25">
      <c r="A1853" s="83" t="s">
        <v>1711</v>
      </c>
      <c r="B1853" s="83" t="s">
        <v>1538</v>
      </c>
      <c r="C1853" s="83" t="s">
        <v>3396</v>
      </c>
      <c r="D1853" s="83" t="s">
        <v>358</v>
      </c>
      <c r="E1853" s="83" t="s">
        <v>3698</v>
      </c>
      <c r="F1853" s="83" t="s">
        <v>3709</v>
      </c>
      <c r="G1853" s="83" t="s">
        <v>257</v>
      </c>
    </row>
    <row r="1854" spans="1:7" s="25" customFormat="1" x14ac:dyDescent="0.25">
      <c r="A1854" s="83" t="s">
        <v>1712</v>
      </c>
      <c r="B1854" s="83" t="s">
        <v>1540</v>
      </c>
      <c r="C1854" s="83" t="s">
        <v>3397</v>
      </c>
      <c r="D1854" s="83" t="s">
        <v>358</v>
      </c>
      <c r="E1854" s="83" t="s">
        <v>3698</v>
      </c>
      <c r="F1854" s="83" t="s">
        <v>3709</v>
      </c>
      <c r="G1854" s="83" t="s">
        <v>257</v>
      </c>
    </row>
    <row r="1855" spans="1:7" s="25" customFormat="1" x14ac:dyDescent="0.25">
      <c r="A1855" s="83" t="s">
        <v>1713</v>
      </c>
      <c r="B1855" s="83" t="s">
        <v>1542</v>
      </c>
      <c r="C1855" s="83" t="s">
        <v>3398</v>
      </c>
      <c r="D1855" s="83" t="s">
        <v>358</v>
      </c>
      <c r="E1855" s="83" t="s">
        <v>3698</v>
      </c>
      <c r="F1855" s="83" t="s">
        <v>3709</v>
      </c>
      <c r="G1855" s="83" t="s">
        <v>257</v>
      </c>
    </row>
    <row r="1856" spans="1:7" s="25" customFormat="1" x14ac:dyDescent="0.25">
      <c r="A1856" s="83" t="s">
        <v>1714</v>
      </c>
      <c r="B1856" s="83" t="s">
        <v>1544</v>
      </c>
      <c r="C1856" s="83" t="s">
        <v>3399</v>
      </c>
      <c r="D1856" s="83" t="s">
        <v>358</v>
      </c>
      <c r="E1856" s="83" t="s">
        <v>3698</v>
      </c>
      <c r="F1856" s="83" t="s">
        <v>3709</v>
      </c>
      <c r="G1856" s="83" t="s">
        <v>257</v>
      </c>
    </row>
    <row r="1857" spans="1:7" s="25" customFormat="1" x14ac:dyDescent="0.25">
      <c r="A1857" s="83" t="s">
        <v>1715</v>
      </c>
      <c r="B1857" s="83" t="s">
        <v>1546</v>
      </c>
      <c r="C1857" s="83" t="s">
        <v>3400</v>
      </c>
      <c r="D1857" s="83" t="s">
        <v>358</v>
      </c>
      <c r="E1857" s="83" t="s">
        <v>289</v>
      </c>
      <c r="F1857" s="83" t="s">
        <v>290</v>
      </c>
      <c r="G1857" s="83" t="s">
        <v>257</v>
      </c>
    </row>
    <row r="1858" spans="1:7" s="25" customFormat="1" x14ac:dyDescent="0.25">
      <c r="A1858" s="83" t="s">
        <v>1716</v>
      </c>
      <c r="B1858" s="83" t="s">
        <v>1548</v>
      </c>
      <c r="C1858" s="83" t="s">
        <v>3401</v>
      </c>
      <c r="D1858" s="83" t="s">
        <v>358</v>
      </c>
      <c r="E1858" s="83" t="s">
        <v>289</v>
      </c>
      <c r="F1858" s="83" t="s">
        <v>290</v>
      </c>
      <c r="G1858" s="83" t="s">
        <v>257</v>
      </c>
    </row>
    <row r="1859" spans="1:7" s="25" customFormat="1" x14ac:dyDescent="0.25">
      <c r="A1859" s="83" t="s">
        <v>1717</v>
      </c>
      <c r="B1859" s="83" t="s">
        <v>1550</v>
      </c>
      <c r="C1859" s="83" t="s">
        <v>3402</v>
      </c>
      <c r="D1859" s="83" t="s">
        <v>358</v>
      </c>
      <c r="E1859" s="83" t="s">
        <v>289</v>
      </c>
      <c r="F1859" s="83" t="s">
        <v>290</v>
      </c>
      <c r="G1859" s="83" t="s">
        <v>257</v>
      </c>
    </row>
    <row r="1860" spans="1:7" s="25" customFormat="1" x14ac:dyDescent="0.25">
      <c r="A1860" s="83" t="s">
        <v>1718</v>
      </c>
      <c r="B1860" s="83" t="s">
        <v>1552</v>
      </c>
      <c r="C1860" s="83" t="s">
        <v>3403</v>
      </c>
      <c r="D1860" s="83" t="s">
        <v>358</v>
      </c>
      <c r="E1860" s="83" t="s">
        <v>289</v>
      </c>
      <c r="F1860" s="83" t="s">
        <v>290</v>
      </c>
      <c r="G1860" s="83" t="s">
        <v>257</v>
      </c>
    </row>
    <row r="1861" spans="1:7" s="25" customFormat="1" x14ac:dyDescent="0.25">
      <c r="A1861" s="83" t="s">
        <v>1719</v>
      </c>
      <c r="B1861" s="83" t="s">
        <v>1556</v>
      </c>
      <c r="C1861" s="83" t="s">
        <v>3404</v>
      </c>
      <c r="D1861" s="83" t="s">
        <v>358</v>
      </c>
      <c r="E1861" s="83" t="s">
        <v>289</v>
      </c>
      <c r="F1861" s="83" t="s">
        <v>290</v>
      </c>
      <c r="G1861" s="83" t="s">
        <v>257</v>
      </c>
    </row>
    <row r="1862" spans="1:7" s="25" customFormat="1" x14ac:dyDescent="0.25">
      <c r="A1862" s="83" t="s">
        <v>1720</v>
      </c>
      <c r="B1862" s="83" t="s">
        <v>1558</v>
      </c>
      <c r="C1862" s="83" t="s">
        <v>3405</v>
      </c>
      <c r="D1862" s="83" t="s">
        <v>358</v>
      </c>
      <c r="E1862" s="83" t="s">
        <v>289</v>
      </c>
      <c r="F1862" s="83" t="s">
        <v>290</v>
      </c>
      <c r="G1862" s="83" t="s">
        <v>257</v>
      </c>
    </row>
    <row r="1863" spans="1:7" s="25" customFormat="1" x14ac:dyDescent="0.25">
      <c r="A1863" s="83" t="s">
        <v>1721</v>
      </c>
      <c r="B1863" s="83" t="s">
        <v>1536</v>
      </c>
      <c r="C1863" s="83" t="s">
        <v>3406</v>
      </c>
      <c r="D1863" s="83" t="s">
        <v>355</v>
      </c>
      <c r="E1863" s="83" t="s">
        <v>3698</v>
      </c>
      <c r="F1863" s="83" t="s">
        <v>3709</v>
      </c>
      <c r="G1863" s="83" t="s">
        <v>257</v>
      </c>
    </row>
    <row r="1864" spans="1:7" s="25" customFormat="1" x14ac:dyDescent="0.25">
      <c r="A1864" s="83" t="s">
        <v>1722</v>
      </c>
      <c r="B1864" s="83" t="s">
        <v>1538</v>
      </c>
      <c r="C1864" s="83" t="s">
        <v>3407</v>
      </c>
      <c r="D1864" s="83" t="s">
        <v>355</v>
      </c>
      <c r="E1864" s="83" t="s">
        <v>3698</v>
      </c>
      <c r="F1864" s="83" t="s">
        <v>3709</v>
      </c>
      <c r="G1864" s="83" t="s">
        <v>257</v>
      </c>
    </row>
    <row r="1865" spans="1:7" s="25" customFormat="1" x14ac:dyDescent="0.25">
      <c r="A1865" s="83" t="s">
        <v>1723</v>
      </c>
      <c r="B1865" s="83" t="s">
        <v>1540</v>
      </c>
      <c r="C1865" s="83" t="s">
        <v>3408</v>
      </c>
      <c r="D1865" s="83" t="s">
        <v>355</v>
      </c>
      <c r="E1865" s="83" t="s">
        <v>3698</v>
      </c>
      <c r="F1865" s="83" t="s">
        <v>3709</v>
      </c>
      <c r="G1865" s="83" t="s">
        <v>257</v>
      </c>
    </row>
    <row r="1866" spans="1:7" s="25" customFormat="1" x14ac:dyDescent="0.25">
      <c r="A1866" s="83" t="s">
        <v>1724</v>
      </c>
      <c r="B1866" s="83" t="s">
        <v>1546</v>
      </c>
      <c r="C1866" s="83" t="s">
        <v>3409</v>
      </c>
      <c r="D1866" s="83" t="s">
        <v>355</v>
      </c>
      <c r="E1866" s="83" t="s">
        <v>289</v>
      </c>
      <c r="F1866" s="83" t="s">
        <v>290</v>
      </c>
      <c r="G1866" s="83" t="s">
        <v>257</v>
      </c>
    </row>
    <row r="1867" spans="1:7" s="25" customFormat="1" x14ac:dyDescent="0.25">
      <c r="A1867" s="83" t="s">
        <v>1725</v>
      </c>
      <c r="B1867" s="83" t="s">
        <v>1548</v>
      </c>
      <c r="C1867" s="83" t="s">
        <v>3410</v>
      </c>
      <c r="D1867" s="83" t="s">
        <v>355</v>
      </c>
      <c r="E1867" s="83" t="s">
        <v>289</v>
      </c>
      <c r="F1867" s="83" t="s">
        <v>290</v>
      </c>
      <c r="G1867" s="83" t="s">
        <v>257</v>
      </c>
    </row>
    <row r="1868" spans="1:7" s="25" customFormat="1" x14ac:dyDescent="0.25">
      <c r="A1868" s="83" t="s">
        <v>1726</v>
      </c>
      <c r="B1868" s="83" t="s">
        <v>1550</v>
      </c>
      <c r="C1868" s="83" t="s">
        <v>3411</v>
      </c>
      <c r="D1868" s="83" t="s">
        <v>355</v>
      </c>
      <c r="E1868" s="83" t="s">
        <v>289</v>
      </c>
      <c r="F1868" s="83" t="s">
        <v>290</v>
      </c>
      <c r="G1868" s="83" t="s">
        <v>257</v>
      </c>
    </row>
    <row r="1869" spans="1:7" s="25" customFormat="1" x14ac:dyDescent="0.25">
      <c r="A1869" s="83" t="s">
        <v>1727</v>
      </c>
      <c r="B1869" s="83" t="s">
        <v>1552</v>
      </c>
      <c r="C1869" s="83" t="s">
        <v>3412</v>
      </c>
      <c r="D1869" s="83" t="s">
        <v>355</v>
      </c>
      <c r="E1869" s="83" t="s">
        <v>289</v>
      </c>
      <c r="F1869" s="83" t="s">
        <v>290</v>
      </c>
      <c r="G1869" s="83" t="s">
        <v>257</v>
      </c>
    </row>
    <row r="1870" spans="1:7" s="25" customFormat="1" x14ac:dyDescent="0.25">
      <c r="A1870" s="83" t="s">
        <v>1728</v>
      </c>
      <c r="B1870" s="83" t="s">
        <v>1556</v>
      </c>
      <c r="C1870" s="83" t="s">
        <v>3413</v>
      </c>
      <c r="D1870" s="83" t="s">
        <v>355</v>
      </c>
      <c r="E1870" s="83" t="s">
        <v>289</v>
      </c>
      <c r="F1870" s="83" t="s">
        <v>290</v>
      </c>
      <c r="G1870" s="83" t="s">
        <v>257</v>
      </c>
    </row>
    <row r="1871" spans="1:7" s="25" customFormat="1" x14ac:dyDescent="0.25">
      <c r="A1871" s="83" t="s">
        <v>1729</v>
      </c>
      <c r="B1871" s="83" t="s">
        <v>1536</v>
      </c>
      <c r="C1871" s="83" t="s">
        <v>3414</v>
      </c>
      <c r="D1871" s="83" t="s">
        <v>361</v>
      </c>
      <c r="E1871" s="83" t="s">
        <v>3698</v>
      </c>
      <c r="F1871" s="83" t="s">
        <v>3709</v>
      </c>
      <c r="G1871" s="83" t="s">
        <v>257</v>
      </c>
    </row>
    <row r="1872" spans="1:7" s="25" customFormat="1" x14ac:dyDescent="0.25">
      <c r="A1872" s="83" t="s">
        <v>1730</v>
      </c>
      <c r="B1872" s="83" t="s">
        <v>1538</v>
      </c>
      <c r="C1872" s="83" t="s">
        <v>3415</v>
      </c>
      <c r="D1872" s="83" t="s">
        <v>361</v>
      </c>
      <c r="E1872" s="83" t="s">
        <v>3698</v>
      </c>
      <c r="F1872" s="83" t="s">
        <v>3709</v>
      </c>
      <c r="G1872" s="83" t="s">
        <v>257</v>
      </c>
    </row>
    <row r="1873" spans="1:7" s="25" customFormat="1" x14ac:dyDescent="0.25">
      <c r="A1873" s="83" t="s">
        <v>1731</v>
      </c>
      <c r="B1873" s="83" t="s">
        <v>1540</v>
      </c>
      <c r="C1873" s="83" t="s">
        <v>3416</v>
      </c>
      <c r="D1873" s="83" t="s">
        <v>361</v>
      </c>
      <c r="E1873" s="83" t="s">
        <v>3698</v>
      </c>
      <c r="F1873" s="83" t="s">
        <v>3709</v>
      </c>
      <c r="G1873" s="83" t="s">
        <v>257</v>
      </c>
    </row>
    <row r="1874" spans="1:7" s="25" customFormat="1" x14ac:dyDescent="0.25">
      <c r="A1874" s="83" t="s">
        <v>1732</v>
      </c>
      <c r="B1874" s="83" t="s">
        <v>1542</v>
      </c>
      <c r="C1874" s="83" t="s">
        <v>3417</v>
      </c>
      <c r="D1874" s="83" t="s">
        <v>361</v>
      </c>
      <c r="E1874" s="83" t="s">
        <v>3698</v>
      </c>
      <c r="F1874" s="83" t="s">
        <v>3709</v>
      </c>
      <c r="G1874" s="83" t="s">
        <v>257</v>
      </c>
    </row>
    <row r="1875" spans="1:7" s="25" customFormat="1" x14ac:dyDescent="0.25">
      <c r="A1875" s="83" t="s">
        <v>1733</v>
      </c>
      <c r="B1875" s="83" t="s">
        <v>1609</v>
      </c>
      <c r="C1875" s="83" t="s">
        <v>3418</v>
      </c>
      <c r="D1875" s="83" t="s">
        <v>361</v>
      </c>
      <c r="E1875" s="83" t="s">
        <v>289</v>
      </c>
      <c r="F1875" s="83" t="s">
        <v>290</v>
      </c>
      <c r="G1875" s="83" t="s">
        <v>257</v>
      </c>
    </row>
    <row r="1876" spans="1:7" s="25" customFormat="1" x14ac:dyDescent="0.25">
      <c r="A1876" s="83" t="s">
        <v>1734</v>
      </c>
      <c r="B1876" s="83" t="s">
        <v>1611</v>
      </c>
      <c r="C1876" s="83" t="s">
        <v>3419</v>
      </c>
      <c r="D1876" s="83" t="s">
        <v>361</v>
      </c>
      <c r="E1876" s="83" t="s">
        <v>289</v>
      </c>
      <c r="F1876" s="83" t="s">
        <v>290</v>
      </c>
      <c r="G1876" s="83" t="s">
        <v>257</v>
      </c>
    </row>
    <row r="1877" spans="1:7" s="25" customFormat="1" x14ac:dyDescent="0.25">
      <c r="A1877" s="83" t="s">
        <v>1735</v>
      </c>
      <c r="B1877" s="83" t="s">
        <v>1564</v>
      </c>
      <c r="C1877" s="83" t="s">
        <v>3420</v>
      </c>
      <c r="D1877" s="83" t="s">
        <v>361</v>
      </c>
      <c r="E1877" s="83" t="s">
        <v>289</v>
      </c>
      <c r="F1877" s="83" t="s">
        <v>290</v>
      </c>
      <c r="G1877" s="83" t="s">
        <v>257</v>
      </c>
    </row>
    <row r="1878" spans="1:7" s="25" customFormat="1" x14ac:dyDescent="0.25">
      <c r="A1878" s="83" t="s">
        <v>1736</v>
      </c>
      <c r="B1878" s="83" t="s">
        <v>1536</v>
      </c>
      <c r="C1878" s="83" t="s">
        <v>3421</v>
      </c>
      <c r="D1878" s="83" t="s">
        <v>353</v>
      </c>
      <c r="E1878" s="83" t="s">
        <v>3698</v>
      </c>
      <c r="F1878" s="83" t="s">
        <v>3709</v>
      </c>
      <c r="G1878" s="83" t="s">
        <v>257</v>
      </c>
    </row>
    <row r="1879" spans="1:7" s="25" customFormat="1" x14ac:dyDescent="0.25">
      <c r="A1879" s="83" t="s">
        <v>1737</v>
      </c>
      <c r="B1879" s="83" t="s">
        <v>1538</v>
      </c>
      <c r="C1879" s="83" t="s">
        <v>3422</v>
      </c>
      <c r="D1879" s="83" t="s">
        <v>353</v>
      </c>
      <c r="E1879" s="83" t="s">
        <v>3698</v>
      </c>
      <c r="F1879" s="83" t="s">
        <v>3709</v>
      </c>
      <c r="G1879" s="83" t="s">
        <v>257</v>
      </c>
    </row>
    <row r="1880" spans="1:7" s="25" customFormat="1" x14ac:dyDescent="0.25">
      <c r="A1880" s="83" t="s">
        <v>1738</v>
      </c>
      <c r="B1880" s="83" t="s">
        <v>1540</v>
      </c>
      <c r="C1880" s="83" t="s">
        <v>3423</v>
      </c>
      <c r="D1880" s="83" t="s">
        <v>353</v>
      </c>
      <c r="E1880" s="83" t="s">
        <v>3698</v>
      </c>
      <c r="F1880" s="83" t="s">
        <v>3709</v>
      </c>
      <c r="G1880" s="83" t="s">
        <v>257</v>
      </c>
    </row>
    <row r="1881" spans="1:7" s="25" customFormat="1" x14ac:dyDescent="0.25">
      <c r="A1881" s="83" t="s">
        <v>1739</v>
      </c>
      <c r="B1881" s="83" t="s">
        <v>1542</v>
      </c>
      <c r="C1881" s="83" t="s">
        <v>3424</v>
      </c>
      <c r="D1881" s="83" t="s">
        <v>353</v>
      </c>
      <c r="E1881" s="83" t="s">
        <v>3698</v>
      </c>
      <c r="F1881" s="83" t="s">
        <v>3709</v>
      </c>
      <c r="G1881" s="83" t="s">
        <v>257</v>
      </c>
    </row>
    <row r="1882" spans="1:7" s="25" customFormat="1" x14ac:dyDescent="0.25">
      <c r="A1882" s="83" t="s">
        <v>1740</v>
      </c>
      <c r="B1882" s="83" t="s">
        <v>1544</v>
      </c>
      <c r="C1882" s="83" t="s">
        <v>3425</v>
      </c>
      <c r="D1882" s="83" t="s">
        <v>353</v>
      </c>
      <c r="E1882" s="83" t="s">
        <v>3698</v>
      </c>
      <c r="F1882" s="83" t="s">
        <v>3709</v>
      </c>
      <c r="G1882" s="83" t="s">
        <v>257</v>
      </c>
    </row>
    <row r="1883" spans="1:7" s="25" customFormat="1" x14ac:dyDescent="0.25">
      <c r="A1883" s="83" t="s">
        <v>1741</v>
      </c>
      <c r="B1883" s="83" t="s">
        <v>1546</v>
      </c>
      <c r="C1883" s="83" t="s">
        <v>3426</v>
      </c>
      <c r="D1883" s="83" t="s">
        <v>353</v>
      </c>
      <c r="E1883" s="83" t="s">
        <v>289</v>
      </c>
      <c r="F1883" s="83" t="s">
        <v>290</v>
      </c>
      <c r="G1883" s="83" t="s">
        <v>257</v>
      </c>
    </row>
    <row r="1884" spans="1:7" s="25" customFormat="1" x14ac:dyDescent="0.25">
      <c r="A1884" s="83" t="s">
        <v>1742</v>
      </c>
      <c r="B1884" s="83" t="s">
        <v>1548</v>
      </c>
      <c r="C1884" s="83" t="s">
        <v>3427</v>
      </c>
      <c r="D1884" s="83" t="s">
        <v>353</v>
      </c>
      <c r="E1884" s="83" t="s">
        <v>289</v>
      </c>
      <c r="F1884" s="83" t="s">
        <v>290</v>
      </c>
      <c r="G1884" s="83" t="s">
        <v>257</v>
      </c>
    </row>
    <row r="1885" spans="1:7" s="25" customFormat="1" x14ac:dyDescent="0.25">
      <c r="A1885" s="83" t="s">
        <v>1743</v>
      </c>
      <c r="B1885" s="83" t="s">
        <v>1550</v>
      </c>
      <c r="C1885" s="83" t="s">
        <v>3428</v>
      </c>
      <c r="D1885" s="83" t="s">
        <v>353</v>
      </c>
      <c r="E1885" s="83" t="s">
        <v>289</v>
      </c>
      <c r="F1885" s="83" t="s">
        <v>290</v>
      </c>
      <c r="G1885" s="83" t="s">
        <v>257</v>
      </c>
    </row>
    <row r="1886" spans="1:7" s="25" customFormat="1" x14ac:dyDescent="0.25">
      <c r="A1886" s="83" t="s">
        <v>1744</v>
      </c>
      <c r="B1886" s="83" t="s">
        <v>1609</v>
      </c>
      <c r="C1886" s="83" t="s">
        <v>3429</v>
      </c>
      <c r="D1886" s="83" t="s">
        <v>353</v>
      </c>
      <c r="E1886" s="83" t="s">
        <v>289</v>
      </c>
      <c r="F1886" s="83" t="s">
        <v>290</v>
      </c>
      <c r="G1886" s="83" t="s">
        <v>257</v>
      </c>
    </row>
    <row r="1887" spans="1:7" s="25" customFormat="1" x14ac:dyDescent="0.25">
      <c r="A1887" s="83" t="s">
        <v>1745</v>
      </c>
      <c r="B1887" s="83" t="s">
        <v>1611</v>
      </c>
      <c r="C1887" s="83" t="s">
        <v>3430</v>
      </c>
      <c r="D1887" s="83" t="s">
        <v>353</v>
      </c>
      <c r="E1887" s="83" t="s">
        <v>289</v>
      </c>
      <c r="F1887" s="83" t="s">
        <v>290</v>
      </c>
      <c r="G1887" s="83" t="s">
        <v>257</v>
      </c>
    </row>
    <row r="1888" spans="1:7" s="25" customFormat="1" x14ac:dyDescent="0.25">
      <c r="A1888" s="83" t="s">
        <v>1746</v>
      </c>
      <c r="B1888" s="83" t="s">
        <v>1564</v>
      </c>
      <c r="C1888" s="83" t="s">
        <v>3431</v>
      </c>
      <c r="D1888" s="83" t="s">
        <v>353</v>
      </c>
      <c r="E1888" s="83" t="s">
        <v>289</v>
      </c>
      <c r="F1888" s="83" t="s">
        <v>290</v>
      </c>
      <c r="G1888" s="83" t="s">
        <v>257</v>
      </c>
    </row>
    <row r="1889" spans="1:7" s="25" customFormat="1" x14ac:dyDescent="0.25">
      <c r="A1889" s="83" t="s">
        <v>1747</v>
      </c>
      <c r="B1889" s="83" t="s">
        <v>1609</v>
      </c>
      <c r="C1889" s="83" t="s">
        <v>3432</v>
      </c>
      <c r="D1889" s="83" t="s">
        <v>9</v>
      </c>
      <c r="E1889" s="83" t="s">
        <v>289</v>
      </c>
      <c r="F1889" s="83" t="s">
        <v>290</v>
      </c>
      <c r="G1889" s="83" t="s">
        <v>257</v>
      </c>
    </row>
    <row r="1890" spans="1:7" s="25" customFormat="1" x14ac:dyDescent="0.25">
      <c r="A1890" s="83" t="s">
        <v>1748</v>
      </c>
      <c r="B1890" s="83" t="s">
        <v>1611</v>
      </c>
      <c r="C1890" s="83" t="s">
        <v>3433</v>
      </c>
      <c r="D1890" s="83" t="s">
        <v>9</v>
      </c>
      <c r="E1890" s="83" t="s">
        <v>289</v>
      </c>
      <c r="F1890" s="83" t="s">
        <v>290</v>
      </c>
      <c r="G1890" s="83" t="s">
        <v>257</v>
      </c>
    </row>
    <row r="1891" spans="1:7" s="25" customFormat="1" x14ac:dyDescent="0.25">
      <c r="A1891" s="83" t="s">
        <v>1749</v>
      </c>
      <c r="B1891" s="83" t="s">
        <v>1564</v>
      </c>
      <c r="C1891" s="83" t="s">
        <v>3434</v>
      </c>
      <c r="D1891" s="83" t="s">
        <v>9</v>
      </c>
      <c r="E1891" s="83" t="s">
        <v>289</v>
      </c>
      <c r="F1891" s="83" t="s">
        <v>290</v>
      </c>
      <c r="G1891" s="83" t="s">
        <v>257</v>
      </c>
    </row>
    <row r="1892" spans="1:7" s="25" customFormat="1" x14ac:dyDescent="0.25">
      <c r="A1892" s="83" t="s">
        <v>1750</v>
      </c>
      <c r="B1892" s="83" t="s">
        <v>1536</v>
      </c>
      <c r="C1892" s="83" t="s">
        <v>3435</v>
      </c>
      <c r="D1892" s="83" t="s">
        <v>360</v>
      </c>
      <c r="E1892" s="83" t="s">
        <v>3698</v>
      </c>
      <c r="F1892" s="83" t="s">
        <v>3709</v>
      </c>
      <c r="G1892" s="83" t="s">
        <v>257</v>
      </c>
    </row>
    <row r="1893" spans="1:7" s="25" customFormat="1" x14ac:dyDescent="0.25">
      <c r="A1893" s="83" t="s">
        <v>1751</v>
      </c>
      <c r="B1893" s="83" t="s">
        <v>1538</v>
      </c>
      <c r="C1893" s="83" t="s">
        <v>3436</v>
      </c>
      <c r="D1893" s="83" t="s">
        <v>360</v>
      </c>
      <c r="E1893" s="83" t="s">
        <v>3698</v>
      </c>
      <c r="F1893" s="83" t="s">
        <v>3709</v>
      </c>
      <c r="G1893" s="83" t="s">
        <v>257</v>
      </c>
    </row>
    <row r="1894" spans="1:7" s="25" customFormat="1" x14ac:dyDescent="0.25">
      <c r="A1894" s="83" t="s">
        <v>1752</v>
      </c>
      <c r="B1894" s="83" t="s">
        <v>1540</v>
      </c>
      <c r="C1894" s="83" t="s">
        <v>3437</v>
      </c>
      <c r="D1894" s="83" t="s">
        <v>360</v>
      </c>
      <c r="E1894" s="83" t="s">
        <v>3698</v>
      </c>
      <c r="F1894" s="83" t="s">
        <v>3709</v>
      </c>
      <c r="G1894" s="83" t="s">
        <v>257</v>
      </c>
    </row>
    <row r="1895" spans="1:7" s="25" customFormat="1" x14ac:dyDescent="0.25">
      <c r="A1895" s="83" t="s">
        <v>1753</v>
      </c>
      <c r="B1895" s="83" t="s">
        <v>1542</v>
      </c>
      <c r="C1895" s="83" t="s">
        <v>3438</v>
      </c>
      <c r="D1895" s="83" t="s">
        <v>360</v>
      </c>
      <c r="E1895" s="83" t="s">
        <v>3698</v>
      </c>
      <c r="F1895" s="83" t="s">
        <v>3709</v>
      </c>
      <c r="G1895" s="83" t="s">
        <v>257</v>
      </c>
    </row>
    <row r="1896" spans="1:7" s="25" customFormat="1" x14ac:dyDescent="0.25">
      <c r="A1896" s="83" t="s">
        <v>1754</v>
      </c>
      <c r="B1896" s="83" t="s">
        <v>1609</v>
      </c>
      <c r="C1896" s="83" t="s">
        <v>3439</v>
      </c>
      <c r="D1896" s="83" t="s">
        <v>360</v>
      </c>
      <c r="E1896" s="83" t="s">
        <v>289</v>
      </c>
      <c r="F1896" s="83" t="s">
        <v>290</v>
      </c>
      <c r="G1896" s="83" t="s">
        <v>257</v>
      </c>
    </row>
    <row r="1897" spans="1:7" s="25" customFormat="1" x14ac:dyDescent="0.25">
      <c r="A1897" s="83" t="s">
        <v>1755</v>
      </c>
      <c r="B1897" s="83" t="s">
        <v>1611</v>
      </c>
      <c r="C1897" s="83" t="s">
        <v>3440</v>
      </c>
      <c r="D1897" s="83" t="s">
        <v>360</v>
      </c>
      <c r="E1897" s="83" t="s">
        <v>289</v>
      </c>
      <c r="F1897" s="83" t="s">
        <v>290</v>
      </c>
      <c r="G1897" s="83" t="s">
        <v>257</v>
      </c>
    </row>
    <row r="1898" spans="1:7" s="25" customFormat="1" x14ac:dyDescent="0.25">
      <c r="A1898" s="83" t="s">
        <v>1756</v>
      </c>
      <c r="B1898" s="83" t="s">
        <v>1564</v>
      </c>
      <c r="C1898" s="83" t="s">
        <v>3441</v>
      </c>
      <c r="D1898" s="83" t="s">
        <v>360</v>
      </c>
      <c r="E1898" s="83" t="s">
        <v>289</v>
      </c>
      <c r="F1898" s="83" t="s">
        <v>290</v>
      </c>
      <c r="G1898" s="83" t="s">
        <v>257</v>
      </c>
    </row>
    <row r="1899" spans="1:7" s="25" customFormat="1" x14ac:dyDescent="0.25">
      <c r="A1899" s="83" t="s">
        <v>1757</v>
      </c>
      <c r="B1899" s="83" t="s">
        <v>1536</v>
      </c>
      <c r="C1899" s="83" t="s">
        <v>3614</v>
      </c>
      <c r="D1899" s="83" t="s">
        <v>350</v>
      </c>
      <c r="E1899" s="83" t="s">
        <v>1341</v>
      </c>
      <c r="F1899" s="83" t="s">
        <v>3709</v>
      </c>
      <c r="G1899" s="83" t="s">
        <v>257</v>
      </c>
    </row>
    <row r="1900" spans="1:7" s="25" customFormat="1" x14ac:dyDescent="0.25">
      <c r="A1900" s="83" t="s">
        <v>1758</v>
      </c>
      <c r="B1900" s="83" t="s">
        <v>1538</v>
      </c>
      <c r="C1900" s="83" t="s">
        <v>3615</v>
      </c>
      <c r="D1900" s="83" t="s">
        <v>350</v>
      </c>
      <c r="E1900" s="83" t="s">
        <v>1341</v>
      </c>
      <c r="F1900" s="83" t="s">
        <v>3709</v>
      </c>
      <c r="G1900" s="83" t="s">
        <v>257</v>
      </c>
    </row>
    <row r="1901" spans="1:7" s="25" customFormat="1" x14ac:dyDescent="0.25">
      <c r="A1901" s="83" t="s">
        <v>1759</v>
      </c>
      <c r="B1901" s="83" t="s">
        <v>1540</v>
      </c>
      <c r="C1901" s="83" t="s">
        <v>3616</v>
      </c>
      <c r="D1901" s="83" t="s">
        <v>350</v>
      </c>
      <c r="E1901" s="83" t="s">
        <v>1341</v>
      </c>
      <c r="F1901" s="83" t="s">
        <v>3709</v>
      </c>
      <c r="G1901" s="83" t="s">
        <v>257</v>
      </c>
    </row>
    <row r="1902" spans="1:7" s="25" customFormat="1" x14ac:dyDescent="0.25">
      <c r="A1902" s="83" t="s">
        <v>1760</v>
      </c>
      <c r="B1902" s="83" t="s">
        <v>1542</v>
      </c>
      <c r="C1902" s="83" t="s">
        <v>3617</v>
      </c>
      <c r="D1902" s="83" t="s">
        <v>350</v>
      </c>
      <c r="E1902" s="83" t="s">
        <v>1341</v>
      </c>
      <c r="F1902" s="83" t="s">
        <v>3709</v>
      </c>
      <c r="G1902" s="83" t="s">
        <v>257</v>
      </c>
    </row>
    <row r="1903" spans="1:7" s="25" customFormat="1" x14ac:dyDescent="0.25">
      <c r="A1903" s="83" t="s">
        <v>1761</v>
      </c>
      <c r="B1903" s="83" t="s">
        <v>1639</v>
      </c>
      <c r="C1903" s="83" t="s">
        <v>3442</v>
      </c>
      <c r="D1903" s="83" t="s">
        <v>8</v>
      </c>
      <c r="E1903" s="83" t="s">
        <v>289</v>
      </c>
      <c r="F1903" s="83" t="s">
        <v>290</v>
      </c>
      <c r="G1903" s="83" t="s">
        <v>257</v>
      </c>
    </row>
    <row r="1904" spans="1:7" s="25" customFormat="1" x14ac:dyDescent="0.25">
      <c r="A1904" s="83" t="s">
        <v>1762</v>
      </c>
      <c r="B1904" s="83" t="s">
        <v>1641</v>
      </c>
      <c r="C1904" s="83" t="s">
        <v>3443</v>
      </c>
      <c r="D1904" s="83" t="s">
        <v>8</v>
      </c>
      <c r="E1904" s="83" t="s">
        <v>289</v>
      </c>
      <c r="F1904" s="83" t="s">
        <v>290</v>
      </c>
      <c r="G1904" s="83" t="s">
        <v>257</v>
      </c>
    </row>
    <row r="1905" spans="1:7" s="25" customFormat="1" x14ac:dyDescent="0.25">
      <c r="A1905" s="83" t="s">
        <v>1763</v>
      </c>
      <c r="B1905" s="83" t="s">
        <v>1643</v>
      </c>
      <c r="C1905" s="83" t="s">
        <v>3444</v>
      </c>
      <c r="D1905" s="83" t="s">
        <v>8</v>
      </c>
      <c r="E1905" s="83" t="s">
        <v>289</v>
      </c>
      <c r="F1905" s="83" t="s">
        <v>290</v>
      </c>
      <c r="G1905" s="83" t="s">
        <v>257</v>
      </c>
    </row>
    <row r="1906" spans="1:7" s="25" customFormat="1" x14ac:dyDescent="0.25">
      <c r="A1906" s="83" t="s">
        <v>1764</v>
      </c>
      <c r="B1906" s="83" t="s">
        <v>1645</v>
      </c>
      <c r="C1906" s="83" t="s">
        <v>3445</v>
      </c>
      <c r="D1906" s="83" t="s">
        <v>8</v>
      </c>
      <c r="E1906" s="83" t="s">
        <v>289</v>
      </c>
      <c r="F1906" s="83" t="s">
        <v>290</v>
      </c>
      <c r="G1906" s="83" t="s">
        <v>257</v>
      </c>
    </row>
    <row r="1907" spans="1:7" s="25" customFormat="1" x14ac:dyDescent="0.25">
      <c r="A1907" s="83" t="s">
        <v>1765</v>
      </c>
      <c r="B1907" s="83" t="s">
        <v>1647</v>
      </c>
      <c r="C1907" s="83" t="s">
        <v>3446</v>
      </c>
      <c r="D1907" s="83" t="s">
        <v>8</v>
      </c>
      <c r="E1907" s="83" t="s">
        <v>289</v>
      </c>
      <c r="F1907" s="83" t="s">
        <v>290</v>
      </c>
      <c r="G1907" s="83" t="s">
        <v>257</v>
      </c>
    </row>
    <row r="1908" spans="1:7" s="25" customFormat="1" x14ac:dyDescent="0.25">
      <c r="A1908" s="83" t="s">
        <v>2051</v>
      </c>
      <c r="B1908" s="83" t="s">
        <v>2052</v>
      </c>
      <c r="C1908" s="83" t="s">
        <v>3447</v>
      </c>
      <c r="D1908" s="83" t="s">
        <v>260</v>
      </c>
      <c r="E1908" s="83" t="s">
        <v>261</v>
      </c>
      <c r="F1908" s="83" t="s">
        <v>245</v>
      </c>
      <c r="G1908" s="83" t="s">
        <v>257</v>
      </c>
    </row>
    <row r="1909" spans="1:7" s="25" customFormat="1" x14ac:dyDescent="0.25">
      <c r="A1909" s="83" t="s">
        <v>2053</v>
      </c>
      <c r="B1909" s="83" t="s">
        <v>2054</v>
      </c>
      <c r="C1909" s="83" t="s">
        <v>3448</v>
      </c>
      <c r="D1909" s="83" t="s">
        <v>260</v>
      </c>
      <c r="E1909" s="83" t="s">
        <v>261</v>
      </c>
      <c r="F1909" s="83" t="s">
        <v>245</v>
      </c>
      <c r="G1909" s="83" t="s">
        <v>257</v>
      </c>
    </row>
    <row r="1910" spans="1:7" s="25" customFormat="1" x14ac:dyDescent="0.25">
      <c r="A1910" s="83" t="s">
        <v>2055</v>
      </c>
      <c r="B1910" s="83" t="s">
        <v>2052</v>
      </c>
      <c r="C1910" s="83" t="s">
        <v>3449</v>
      </c>
      <c r="D1910" s="83" t="s">
        <v>256</v>
      </c>
      <c r="E1910" s="83" t="s">
        <v>2097</v>
      </c>
      <c r="F1910" s="83" t="s">
        <v>245</v>
      </c>
      <c r="G1910" s="83" t="s">
        <v>246</v>
      </c>
    </row>
    <row r="1911" spans="1:7" s="25" customFormat="1" x14ac:dyDescent="0.25">
      <c r="A1911" s="83" t="s">
        <v>2056</v>
      </c>
      <c r="B1911" s="83" t="s">
        <v>2054</v>
      </c>
      <c r="C1911" s="83" t="s">
        <v>3450</v>
      </c>
      <c r="D1911" s="83" t="s">
        <v>256</v>
      </c>
      <c r="E1911" s="83" t="s">
        <v>2097</v>
      </c>
      <c r="F1911" s="83" t="s">
        <v>245</v>
      </c>
      <c r="G1911" s="83" t="s">
        <v>246</v>
      </c>
    </row>
    <row r="1912" spans="1:7" s="25" customFormat="1" x14ac:dyDescent="0.25">
      <c r="A1912" s="83" t="s">
        <v>2003</v>
      </c>
      <c r="B1912" s="83" t="s">
        <v>2004</v>
      </c>
      <c r="C1912" s="83" t="s">
        <v>3451</v>
      </c>
      <c r="D1912" s="83" t="s">
        <v>719</v>
      </c>
      <c r="E1912" s="83" t="s">
        <v>3698</v>
      </c>
      <c r="F1912" s="83" t="s">
        <v>245</v>
      </c>
      <c r="G1912" s="83" t="s">
        <v>246</v>
      </c>
    </row>
    <row r="1913" spans="1:7" s="25" customFormat="1" x14ac:dyDescent="0.25">
      <c r="A1913" s="83" t="s">
        <v>2079</v>
      </c>
      <c r="B1913" s="83" t="s">
        <v>1532</v>
      </c>
      <c r="C1913" s="83" t="s">
        <v>3452</v>
      </c>
      <c r="D1913" s="83" t="s">
        <v>593</v>
      </c>
      <c r="E1913" s="83" t="s">
        <v>2097</v>
      </c>
      <c r="F1913" s="83" t="s">
        <v>245</v>
      </c>
      <c r="G1913" s="83" t="s">
        <v>257</v>
      </c>
    </row>
    <row r="1914" spans="1:7" s="25" customFormat="1" x14ac:dyDescent="0.25">
      <c r="A1914" s="83" t="s">
        <v>3584</v>
      </c>
      <c r="B1914" s="83" t="s">
        <v>1509</v>
      </c>
      <c r="C1914" s="83" t="s">
        <v>3585</v>
      </c>
      <c r="D1914" s="83" t="s">
        <v>51</v>
      </c>
      <c r="E1914" s="83" t="s">
        <v>3698</v>
      </c>
      <c r="F1914" s="83" t="s">
        <v>245</v>
      </c>
      <c r="G1914" s="83" t="s">
        <v>320</v>
      </c>
    </row>
    <row r="1915" spans="1:7" s="25" customFormat="1" x14ac:dyDescent="0.25">
      <c r="A1915" s="83" t="s">
        <v>3586</v>
      </c>
      <c r="B1915" s="83" t="s">
        <v>2004</v>
      </c>
      <c r="C1915" s="83" t="s">
        <v>3587</v>
      </c>
      <c r="D1915" s="83" t="s">
        <v>51</v>
      </c>
      <c r="E1915" s="83" t="s">
        <v>3698</v>
      </c>
      <c r="F1915" s="83" t="s">
        <v>245</v>
      </c>
      <c r="G1915" s="83" t="s">
        <v>320</v>
      </c>
    </row>
    <row r="1916" spans="1:7" s="25" customFormat="1" x14ac:dyDescent="0.25">
      <c r="A1916" s="83" t="s">
        <v>1766</v>
      </c>
      <c r="B1916" s="83" t="s">
        <v>1767</v>
      </c>
      <c r="C1916" s="83" t="s">
        <v>3453</v>
      </c>
      <c r="D1916" s="83" t="s">
        <v>466</v>
      </c>
      <c r="E1916" s="83" t="s">
        <v>3698</v>
      </c>
      <c r="F1916" s="83" t="s">
        <v>467</v>
      </c>
      <c r="G1916" s="83" t="s">
        <v>387</v>
      </c>
    </row>
    <row r="1917" spans="1:7" s="25" customFormat="1" x14ac:dyDescent="0.25">
      <c r="A1917" s="83" t="s">
        <v>1768</v>
      </c>
      <c r="B1917" s="83" t="s">
        <v>1767</v>
      </c>
      <c r="C1917" s="83" t="s">
        <v>3454</v>
      </c>
      <c r="D1917" s="83" t="s">
        <v>51</v>
      </c>
      <c r="E1917" s="83" t="s">
        <v>410</v>
      </c>
      <c r="F1917" s="83" t="s">
        <v>467</v>
      </c>
      <c r="G1917" s="83" t="s">
        <v>387</v>
      </c>
    </row>
    <row r="1918" spans="1:7" s="25" customFormat="1" x14ac:dyDescent="0.25">
      <c r="A1918" s="83" t="s">
        <v>1769</v>
      </c>
      <c r="B1918" s="83" t="s">
        <v>1770</v>
      </c>
      <c r="C1918" s="83" t="s">
        <v>3455</v>
      </c>
      <c r="D1918" s="83" t="s">
        <v>256</v>
      </c>
      <c r="E1918" s="83" t="s">
        <v>3698</v>
      </c>
      <c r="F1918" s="83" t="s">
        <v>290</v>
      </c>
      <c r="G1918" s="83" t="s">
        <v>246</v>
      </c>
    </row>
    <row r="1919" spans="1:7" s="25" customFormat="1" x14ac:dyDescent="0.25">
      <c r="A1919" s="83" t="s">
        <v>1771</v>
      </c>
      <c r="B1919" s="83" t="s">
        <v>1772</v>
      </c>
      <c r="C1919" s="83" t="s">
        <v>3456</v>
      </c>
      <c r="D1919" s="83" t="s">
        <v>256</v>
      </c>
      <c r="E1919" s="83" t="s">
        <v>3698</v>
      </c>
      <c r="F1919" s="83" t="s">
        <v>290</v>
      </c>
      <c r="G1919" s="83" t="s">
        <v>1181</v>
      </c>
    </row>
    <row r="1920" spans="1:7" s="25" customFormat="1" x14ac:dyDescent="0.25">
      <c r="A1920" s="83" t="s">
        <v>1773</v>
      </c>
      <c r="B1920" s="83" t="s">
        <v>1774</v>
      </c>
      <c r="C1920" s="83" t="s">
        <v>3457</v>
      </c>
      <c r="D1920" s="83" t="s">
        <v>297</v>
      </c>
      <c r="E1920" s="83" t="s">
        <v>3698</v>
      </c>
      <c r="F1920" s="83" t="s">
        <v>290</v>
      </c>
      <c r="G1920" s="83" t="s">
        <v>320</v>
      </c>
    </row>
    <row r="1921" spans="1:7" s="25" customFormat="1" x14ac:dyDescent="0.25">
      <c r="A1921" s="83" t="s">
        <v>1775</v>
      </c>
      <c r="B1921" s="83" t="s">
        <v>1776</v>
      </c>
      <c r="C1921" s="83" t="s">
        <v>3458</v>
      </c>
      <c r="D1921" s="83" t="s">
        <v>297</v>
      </c>
      <c r="E1921" s="83" t="s">
        <v>3698</v>
      </c>
      <c r="F1921" s="83" t="s">
        <v>290</v>
      </c>
      <c r="G1921" s="83" t="s">
        <v>320</v>
      </c>
    </row>
    <row r="1922" spans="1:7" s="25" customFormat="1" x14ac:dyDescent="0.25">
      <c r="A1922" s="83" t="s">
        <v>1777</v>
      </c>
      <c r="B1922" s="83" t="s">
        <v>1778</v>
      </c>
      <c r="C1922" s="83" t="s">
        <v>3459</v>
      </c>
      <c r="D1922" s="83" t="s">
        <v>297</v>
      </c>
      <c r="E1922" s="83" t="s">
        <v>3698</v>
      </c>
      <c r="F1922" s="83" t="s">
        <v>290</v>
      </c>
      <c r="G1922" s="83" t="s">
        <v>320</v>
      </c>
    </row>
    <row r="1923" spans="1:7" s="25" customFormat="1" x14ac:dyDescent="0.25">
      <c r="A1923" s="83" t="s">
        <v>1779</v>
      </c>
      <c r="B1923" s="83" t="s">
        <v>1780</v>
      </c>
      <c r="C1923" s="83" t="s">
        <v>3460</v>
      </c>
      <c r="D1923" s="83" t="s">
        <v>297</v>
      </c>
      <c r="E1923" s="83" t="s">
        <v>3698</v>
      </c>
      <c r="F1923" s="83" t="s">
        <v>290</v>
      </c>
      <c r="G1923" s="83" t="s">
        <v>320</v>
      </c>
    </row>
    <row r="1924" spans="1:7" s="25" customFormat="1" x14ac:dyDescent="0.25">
      <c r="A1924" s="83" t="s">
        <v>1781</v>
      </c>
      <c r="B1924" s="83" t="s">
        <v>1782</v>
      </c>
      <c r="C1924" s="83" t="s">
        <v>3461</v>
      </c>
      <c r="D1924" s="83" t="s">
        <v>297</v>
      </c>
      <c r="E1924" s="83" t="s">
        <v>3698</v>
      </c>
      <c r="F1924" s="83" t="s">
        <v>290</v>
      </c>
      <c r="G1924" s="83" t="s">
        <v>320</v>
      </c>
    </row>
    <row r="1925" spans="1:7" s="25" customFormat="1" x14ac:dyDescent="0.25">
      <c r="A1925" s="83" t="s">
        <v>1783</v>
      </c>
      <c r="B1925" s="83" t="s">
        <v>1784</v>
      </c>
      <c r="C1925" s="83" t="s">
        <v>3462</v>
      </c>
      <c r="D1925" s="83" t="s">
        <v>297</v>
      </c>
      <c r="E1925" s="83" t="s">
        <v>3698</v>
      </c>
      <c r="F1925" s="83" t="s">
        <v>290</v>
      </c>
      <c r="G1925" s="83" t="s">
        <v>320</v>
      </c>
    </row>
    <row r="1926" spans="1:7" s="25" customFormat="1" x14ac:dyDescent="0.25">
      <c r="A1926" s="83" t="s">
        <v>1785</v>
      </c>
      <c r="B1926" s="83" t="s">
        <v>1786</v>
      </c>
      <c r="C1926" s="83" t="s">
        <v>3463</v>
      </c>
      <c r="D1926" s="83" t="s">
        <v>719</v>
      </c>
      <c r="E1926" s="83" t="s">
        <v>3698</v>
      </c>
      <c r="F1926" s="83" t="s">
        <v>245</v>
      </c>
      <c r="G1926" s="83" t="s">
        <v>413</v>
      </c>
    </row>
    <row r="1927" spans="1:7" s="25" customFormat="1" x14ac:dyDescent="0.25">
      <c r="A1927" s="83" t="s">
        <v>1787</v>
      </c>
      <c r="B1927" s="83" t="s">
        <v>1786</v>
      </c>
      <c r="C1927" s="83" t="s">
        <v>3464</v>
      </c>
      <c r="D1927" s="83" t="s">
        <v>1046</v>
      </c>
      <c r="E1927" s="83" t="s">
        <v>2097</v>
      </c>
      <c r="F1927" s="83" t="s">
        <v>245</v>
      </c>
      <c r="G1927" s="83" t="s">
        <v>246</v>
      </c>
    </row>
    <row r="1928" spans="1:7" s="25" customFormat="1" x14ac:dyDescent="0.25">
      <c r="A1928" s="83" t="s">
        <v>1788</v>
      </c>
      <c r="B1928" s="83" t="s">
        <v>1786</v>
      </c>
      <c r="C1928" s="83" t="s">
        <v>3465</v>
      </c>
      <c r="D1928" s="83" t="s">
        <v>297</v>
      </c>
      <c r="E1928" s="83" t="s">
        <v>3698</v>
      </c>
      <c r="F1928" s="83" t="s">
        <v>245</v>
      </c>
      <c r="G1928" s="83" t="s">
        <v>246</v>
      </c>
    </row>
    <row r="1929" spans="1:7" s="25" customFormat="1" x14ac:dyDescent="0.25">
      <c r="A1929" s="83" t="s">
        <v>2044</v>
      </c>
      <c r="B1929" s="83" t="s">
        <v>1786</v>
      </c>
      <c r="C1929" s="83" t="s">
        <v>3466</v>
      </c>
      <c r="D1929" s="83" t="s">
        <v>480</v>
      </c>
      <c r="E1929" s="83" t="s">
        <v>3698</v>
      </c>
      <c r="F1929" s="83" t="s">
        <v>290</v>
      </c>
      <c r="G1929" s="83" t="s">
        <v>246</v>
      </c>
    </row>
    <row r="1930" spans="1:7" s="25" customFormat="1" x14ac:dyDescent="0.25">
      <c r="A1930" s="83" t="s">
        <v>1789</v>
      </c>
      <c r="B1930" s="83" t="s">
        <v>2141</v>
      </c>
      <c r="C1930" s="83" t="s">
        <v>3467</v>
      </c>
      <c r="D1930" s="83" t="s">
        <v>256</v>
      </c>
      <c r="E1930" s="83" t="s">
        <v>3698</v>
      </c>
      <c r="F1930" s="83" t="s">
        <v>290</v>
      </c>
      <c r="G1930" s="83" t="s">
        <v>391</v>
      </c>
    </row>
    <row r="1931" spans="1:7" s="25" customFormat="1" x14ac:dyDescent="0.25">
      <c r="A1931" s="83" t="s">
        <v>2140</v>
      </c>
      <c r="B1931" s="83" t="s">
        <v>2141</v>
      </c>
      <c r="C1931" s="83" t="s">
        <v>3468</v>
      </c>
      <c r="D1931" s="83" t="s">
        <v>51</v>
      </c>
      <c r="E1931" s="83" t="s">
        <v>3698</v>
      </c>
      <c r="F1931" s="83" t="s">
        <v>290</v>
      </c>
      <c r="G1931" s="83" t="s">
        <v>320</v>
      </c>
    </row>
    <row r="1932" spans="1:7" s="25" customFormat="1" x14ac:dyDescent="0.25">
      <c r="A1932" s="83" t="s">
        <v>1790</v>
      </c>
      <c r="B1932" s="83" t="s">
        <v>1791</v>
      </c>
      <c r="C1932" s="83" t="s">
        <v>3469</v>
      </c>
      <c r="D1932" s="83" t="s">
        <v>249</v>
      </c>
      <c r="E1932" s="83" t="s">
        <v>3698</v>
      </c>
      <c r="F1932" s="83" t="s">
        <v>245</v>
      </c>
      <c r="G1932" s="83" t="s">
        <v>246</v>
      </c>
    </row>
    <row r="1933" spans="1:7" s="25" customFormat="1" x14ac:dyDescent="0.25">
      <c r="A1933" s="83" t="s">
        <v>1792</v>
      </c>
      <c r="B1933" s="83" t="s">
        <v>1793</v>
      </c>
      <c r="C1933" s="83" t="s">
        <v>3470</v>
      </c>
      <c r="D1933" s="83" t="s">
        <v>51</v>
      </c>
      <c r="E1933" s="83" t="s">
        <v>410</v>
      </c>
      <c r="F1933" s="83" t="s">
        <v>245</v>
      </c>
      <c r="G1933" s="83" t="s">
        <v>387</v>
      </c>
    </row>
    <row r="1934" spans="1:7" s="25" customFormat="1" x14ac:dyDescent="0.25">
      <c r="A1934" s="83" t="s">
        <v>1794</v>
      </c>
      <c r="B1934" s="83" t="s">
        <v>1791</v>
      </c>
      <c r="C1934" s="83" t="s">
        <v>3471</v>
      </c>
      <c r="D1934" s="83" t="s">
        <v>51</v>
      </c>
      <c r="E1934" s="83" t="s">
        <v>3698</v>
      </c>
      <c r="F1934" s="83" t="s">
        <v>245</v>
      </c>
      <c r="G1934" s="83" t="s">
        <v>320</v>
      </c>
    </row>
    <row r="1935" spans="1:7" s="25" customFormat="1" x14ac:dyDescent="0.25">
      <c r="A1935" s="83" t="s">
        <v>1798</v>
      </c>
      <c r="B1935" s="83" t="s">
        <v>1795</v>
      </c>
      <c r="C1935" s="83" t="s">
        <v>3473</v>
      </c>
      <c r="D1935" s="83" t="s">
        <v>51</v>
      </c>
      <c r="E1935" s="83" t="s">
        <v>3698</v>
      </c>
      <c r="F1935" s="83" t="s">
        <v>245</v>
      </c>
      <c r="G1935" s="83" t="s">
        <v>246</v>
      </c>
    </row>
    <row r="1936" spans="1:7" s="25" customFormat="1" x14ac:dyDescent="0.25">
      <c r="A1936" s="83" t="s">
        <v>1799</v>
      </c>
      <c r="B1936" s="83" t="s">
        <v>1796</v>
      </c>
      <c r="C1936" s="83" t="s">
        <v>3474</v>
      </c>
      <c r="D1936" s="83" t="s">
        <v>51</v>
      </c>
      <c r="E1936" s="83" t="s">
        <v>3698</v>
      </c>
      <c r="F1936" s="83" t="s">
        <v>245</v>
      </c>
      <c r="G1936" s="83" t="s">
        <v>246</v>
      </c>
    </row>
    <row r="1937" spans="1:7" s="25" customFormat="1" x14ac:dyDescent="0.25">
      <c r="A1937" s="83" t="s">
        <v>2076</v>
      </c>
      <c r="B1937" s="83" t="s">
        <v>1795</v>
      </c>
      <c r="C1937" s="83" t="s">
        <v>3475</v>
      </c>
      <c r="D1937" s="83" t="s">
        <v>419</v>
      </c>
      <c r="E1937" s="83" t="s">
        <v>3698</v>
      </c>
      <c r="F1937" s="83" t="s">
        <v>245</v>
      </c>
      <c r="G1937" s="83" t="s">
        <v>246</v>
      </c>
    </row>
    <row r="1938" spans="1:7" s="25" customFormat="1" x14ac:dyDescent="0.25">
      <c r="A1938" s="83" t="s">
        <v>1800</v>
      </c>
      <c r="B1938" s="83" t="s">
        <v>1801</v>
      </c>
      <c r="C1938" s="83" t="s">
        <v>3476</v>
      </c>
      <c r="D1938" s="83" t="s">
        <v>249</v>
      </c>
      <c r="E1938" s="83" t="s">
        <v>3698</v>
      </c>
      <c r="F1938" s="83" t="s">
        <v>245</v>
      </c>
      <c r="G1938" s="83" t="s">
        <v>425</v>
      </c>
    </row>
    <row r="1939" spans="1:7" s="25" customFormat="1" x14ac:dyDescent="0.25">
      <c r="A1939" s="83" t="s">
        <v>1802</v>
      </c>
      <c r="B1939" s="83" t="s">
        <v>1803</v>
      </c>
      <c r="C1939" s="83" t="s">
        <v>3477</v>
      </c>
      <c r="D1939" s="83" t="s">
        <v>297</v>
      </c>
      <c r="E1939" s="83" t="s">
        <v>289</v>
      </c>
      <c r="F1939" s="83" t="s">
        <v>290</v>
      </c>
      <c r="G1939" s="83" t="s">
        <v>257</v>
      </c>
    </row>
    <row r="1940" spans="1:7" s="25" customFormat="1" x14ac:dyDescent="0.25">
      <c r="A1940" s="83" t="s">
        <v>1804</v>
      </c>
      <c r="B1940" s="83" t="s">
        <v>1805</v>
      </c>
      <c r="C1940" s="83" t="s">
        <v>3478</v>
      </c>
      <c r="D1940" s="83" t="s">
        <v>297</v>
      </c>
      <c r="E1940" s="83" t="s">
        <v>289</v>
      </c>
      <c r="F1940" s="83" t="s">
        <v>290</v>
      </c>
      <c r="G1940" s="83" t="s">
        <v>257</v>
      </c>
    </row>
    <row r="1941" spans="1:7" s="25" customFormat="1" x14ac:dyDescent="0.25">
      <c r="A1941" s="83" t="s">
        <v>1806</v>
      </c>
      <c r="B1941" s="83" t="s">
        <v>1807</v>
      </c>
      <c r="C1941" s="83" t="s">
        <v>3479</v>
      </c>
      <c r="D1941" s="83" t="s">
        <v>297</v>
      </c>
      <c r="E1941" s="83" t="s">
        <v>289</v>
      </c>
      <c r="F1941" s="83" t="s">
        <v>290</v>
      </c>
      <c r="G1941" s="83" t="s">
        <v>257</v>
      </c>
    </row>
    <row r="1942" spans="1:7" s="25" customFormat="1" x14ac:dyDescent="0.25">
      <c r="A1942" s="83" t="s">
        <v>1809</v>
      </c>
      <c r="B1942" s="83" t="s">
        <v>1801</v>
      </c>
      <c r="C1942" s="83" t="s">
        <v>3480</v>
      </c>
      <c r="D1942" s="83" t="s">
        <v>288</v>
      </c>
      <c r="E1942" s="83" t="s">
        <v>289</v>
      </c>
      <c r="F1942" s="83" t="s">
        <v>290</v>
      </c>
      <c r="G1942" s="83" t="s">
        <v>250</v>
      </c>
    </row>
    <row r="1943" spans="1:7" s="25" customFormat="1" x14ac:dyDescent="0.25">
      <c r="A1943" s="83" t="s">
        <v>1811</v>
      </c>
      <c r="B1943" s="83" t="s">
        <v>1812</v>
      </c>
      <c r="C1943" s="83" t="s">
        <v>3481</v>
      </c>
      <c r="D1943" s="83" t="s">
        <v>297</v>
      </c>
      <c r="E1943" s="83" t="s">
        <v>289</v>
      </c>
      <c r="F1943" s="83" t="s">
        <v>290</v>
      </c>
      <c r="G1943" s="83" t="s">
        <v>250</v>
      </c>
    </row>
    <row r="1944" spans="1:7" s="25" customFormat="1" x14ac:dyDescent="0.25">
      <c r="A1944" s="83" t="s">
        <v>1814</v>
      </c>
      <c r="B1944" s="83" t="s">
        <v>1815</v>
      </c>
      <c r="C1944" s="83" t="s">
        <v>3482</v>
      </c>
      <c r="D1944" s="83" t="s">
        <v>297</v>
      </c>
      <c r="E1944" s="83" t="s">
        <v>289</v>
      </c>
      <c r="F1944" s="83" t="s">
        <v>290</v>
      </c>
      <c r="G1944" s="83" t="s">
        <v>250</v>
      </c>
    </row>
    <row r="1945" spans="1:7" s="25" customFormat="1" x14ac:dyDescent="0.25">
      <c r="A1945" s="83" t="s">
        <v>1817</v>
      </c>
      <c r="B1945" s="83" t="s">
        <v>1818</v>
      </c>
      <c r="C1945" s="83" t="s">
        <v>3483</v>
      </c>
      <c r="D1945" s="83" t="s">
        <v>297</v>
      </c>
      <c r="E1945" s="83" t="s">
        <v>289</v>
      </c>
      <c r="F1945" s="83" t="s">
        <v>290</v>
      </c>
      <c r="G1945" s="83" t="s">
        <v>250</v>
      </c>
    </row>
    <row r="1946" spans="1:7" s="25" customFormat="1" x14ac:dyDescent="0.25">
      <c r="A1946" s="83" t="s">
        <v>1820</v>
      </c>
      <c r="B1946" s="83" t="s">
        <v>1821</v>
      </c>
      <c r="C1946" s="83" t="s">
        <v>3484</v>
      </c>
      <c r="D1946" s="83" t="s">
        <v>297</v>
      </c>
      <c r="E1946" s="83" t="s">
        <v>289</v>
      </c>
      <c r="F1946" s="83" t="s">
        <v>290</v>
      </c>
      <c r="G1946" s="83" t="s">
        <v>250</v>
      </c>
    </row>
    <row r="1947" spans="1:7" s="25" customFormat="1" x14ac:dyDescent="0.25">
      <c r="A1947" s="83" t="s">
        <v>1823</v>
      </c>
      <c r="B1947" s="83" t="s">
        <v>1824</v>
      </c>
      <c r="C1947" s="83" t="s">
        <v>3485</v>
      </c>
      <c r="D1947" s="83" t="s">
        <v>297</v>
      </c>
      <c r="E1947" s="83" t="s">
        <v>289</v>
      </c>
      <c r="F1947" s="83" t="s">
        <v>290</v>
      </c>
      <c r="G1947" s="83" t="s">
        <v>250</v>
      </c>
    </row>
    <row r="1948" spans="1:7" s="25" customFormat="1" x14ac:dyDescent="0.25">
      <c r="A1948" s="83" t="s">
        <v>1826</v>
      </c>
      <c r="B1948" s="83" t="s">
        <v>1827</v>
      </c>
      <c r="C1948" s="83" t="s">
        <v>3486</v>
      </c>
      <c r="D1948" s="83" t="s">
        <v>297</v>
      </c>
      <c r="E1948" s="83" t="s">
        <v>289</v>
      </c>
      <c r="F1948" s="83" t="s">
        <v>290</v>
      </c>
      <c r="G1948" s="83" t="s">
        <v>250</v>
      </c>
    </row>
    <row r="1949" spans="1:7" s="25" customFormat="1" x14ac:dyDescent="0.25">
      <c r="A1949" s="83" t="s">
        <v>1829</v>
      </c>
      <c r="B1949" s="83" t="s">
        <v>1830</v>
      </c>
      <c r="C1949" s="83" t="s">
        <v>3487</v>
      </c>
      <c r="D1949" s="83" t="s">
        <v>354</v>
      </c>
      <c r="E1949" s="83" t="s">
        <v>289</v>
      </c>
      <c r="F1949" s="83" t="s">
        <v>290</v>
      </c>
      <c r="G1949" s="83" t="s">
        <v>257</v>
      </c>
    </row>
    <row r="1950" spans="1:7" s="25" customFormat="1" x14ac:dyDescent="0.25">
      <c r="A1950" s="83" t="s">
        <v>1832</v>
      </c>
      <c r="B1950" s="83" t="s">
        <v>1830</v>
      </c>
      <c r="C1950" s="83" t="s">
        <v>3488</v>
      </c>
      <c r="D1950" s="83" t="s">
        <v>17</v>
      </c>
      <c r="E1950" s="83" t="s">
        <v>289</v>
      </c>
      <c r="F1950" s="83" t="s">
        <v>290</v>
      </c>
      <c r="G1950" s="83" t="s">
        <v>257</v>
      </c>
    </row>
    <row r="1951" spans="1:7" s="25" customFormat="1" x14ac:dyDescent="0.25">
      <c r="A1951" s="83" t="s">
        <v>2021</v>
      </c>
      <c r="B1951" s="83" t="s">
        <v>1830</v>
      </c>
      <c r="C1951" s="83" t="s">
        <v>3489</v>
      </c>
      <c r="D1951" s="83" t="s">
        <v>534</v>
      </c>
      <c r="E1951" s="83" t="s">
        <v>289</v>
      </c>
      <c r="F1951" s="83" t="s">
        <v>290</v>
      </c>
      <c r="G1951" s="83" t="s">
        <v>257</v>
      </c>
    </row>
    <row r="1952" spans="1:7" s="25" customFormat="1" x14ac:dyDescent="0.25">
      <c r="A1952" s="83" t="s">
        <v>1834</v>
      </c>
      <c r="B1952" s="83" t="s">
        <v>1830</v>
      </c>
      <c r="C1952" s="83" t="s">
        <v>3490</v>
      </c>
      <c r="D1952" s="83" t="s">
        <v>7</v>
      </c>
      <c r="E1952" s="83" t="s">
        <v>289</v>
      </c>
      <c r="F1952" s="83" t="s">
        <v>290</v>
      </c>
      <c r="G1952" s="83" t="s">
        <v>257</v>
      </c>
    </row>
    <row r="1953" spans="1:7" s="25" customFormat="1" x14ac:dyDescent="0.25">
      <c r="A1953" s="83" t="s">
        <v>1836</v>
      </c>
      <c r="B1953" s="83" t="s">
        <v>1830</v>
      </c>
      <c r="C1953" s="83" t="s">
        <v>3491</v>
      </c>
      <c r="D1953" s="83" t="s">
        <v>358</v>
      </c>
      <c r="E1953" s="83" t="s">
        <v>289</v>
      </c>
      <c r="F1953" s="83" t="s">
        <v>290</v>
      </c>
      <c r="G1953" s="83" t="s">
        <v>257</v>
      </c>
    </row>
    <row r="1954" spans="1:7" s="25" customFormat="1" x14ac:dyDescent="0.25">
      <c r="A1954" s="83" t="s">
        <v>1838</v>
      </c>
      <c r="B1954" s="83" t="s">
        <v>1830</v>
      </c>
      <c r="C1954" s="83" t="s">
        <v>3492</v>
      </c>
      <c r="D1954" s="83" t="s">
        <v>355</v>
      </c>
      <c r="E1954" s="83" t="s">
        <v>289</v>
      </c>
      <c r="F1954" s="83" t="s">
        <v>290</v>
      </c>
      <c r="G1954" s="83" t="s">
        <v>257</v>
      </c>
    </row>
    <row r="1955" spans="1:7" s="25" customFormat="1" x14ac:dyDescent="0.25">
      <c r="A1955" s="83" t="s">
        <v>1840</v>
      </c>
      <c r="B1955" s="83" t="s">
        <v>1830</v>
      </c>
      <c r="C1955" s="83" t="s">
        <v>3493</v>
      </c>
      <c r="D1955" s="83" t="s">
        <v>361</v>
      </c>
      <c r="E1955" s="83" t="s">
        <v>289</v>
      </c>
      <c r="F1955" s="83" t="s">
        <v>290</v>
      </c>
      <c r="G1955" s="83" t="s">
        <v>257</v>
      </c>
    </row>
    <row r="1956" spans="1:7" s="25" customFormat="1" x14ac:dyDescent="0.25">
      <c r="A1956" s="83" t="s">
        <v>1842</v>
      </c>
      <c r="B1956" s="83" t="s">
        <v>1830</v>
      </c>
      <c r="C1956" s="83" t="s">
        <v>3494</v>
      </c>
      <c r="D1956" s="83" t="s">
        <v>353</v>
      </c>
      <c r="E1956" s="83" t="s">
        <v>289</v>
      </c>
      <c r="F1956" s="83" t="s">
        <v>290</v>
      </c>
      <c r="G1956" s="83" t="s">
        <v>257</v>
      </c>
    </row>
    <row r="1957" spans="1:7" s="25" customFormat="1" x14ac:dyDescent="0.25">
      <c r="A1957" s="83" t="s">
        <v>1844</v>
      </c>
      <c r="B1957" s="83" t="s">
        <v>1830</v>
      </c>
      <c r="C1957" s="83" t="s">
        <v>3495</v>
      </c>
      <c r="D1957" s="83" t="s">
        <v>360</v>
      </c>
      <c r="E1957" s="83" t="s">
        <v>289</v>
      </c>
      <c r="F1957" s="83" t="s">
        <v>290</v>
      </c>
      <c r="G1957" s="83" t="s">
        <v>257</v>
      </c>
    </row>
    <row r="1958" spans="1:7" s="25" customFormat="1" x14ac:dyDescent="0.25">
      <c r="A1958" s="83" t="s">
        <v>1846</v>
      </c>
      <c r="B1958" s="83" t="s">
        <v>1830</v>
      </c>
      <c r="C1958" s="83" t="s">
        <v>3496</v>
      </c>
      <c r="D1958" s="83" t="s">
        <v>359</v>
      </c>
      <c r="E1958" s="83" t="s">
        <v>289</v>
      </c>
      <c r="F1958" s="83" t="s">
        <v>290</v>
      </c>
      <c r="G1958" s="83" t="s">
        <v>257</v>
      </c>
    </row>
    <row r="1959" spans="1:7" s="25" customFormat="1" x14ac:dyDescent="0.25">
      <c r="A1959" s="83" t="s">
        <v>1848</v>
      </c>
      <c r="B1959" s="83" t="s">
        <v>1830</v>
      </c>
      <c r="C1959" s="83" t="s">
        <v>3497</v>
      </c>
      <c r="D1959" s="83" t="s">
        <v>350</v>
      </c>
      <c r="E1959" s="83" t="s">
        <v>3641</v>
      </c>
      <c r="F1959" s="83" t="s">
        <v>290</v>
      </c>
      <c r="G1959" s="83" t="s">
        <v>257</v>
      </c>
    </row>
    <row r="1960" spans="1:7" s="25" customFormat="1" x14ac:dyDescent="0.25">
      <c r="A1960" s="83" t="s">
        <v>1850</v>
      </c>
      <c r="B1960" s="83" t="s">
        <v>1851</v>
      </c>
      <c r="C1960" s="83" t="s">
        <v>3498</v>
      </c>
      <c r="D1960" s="83" t="s">
        <v>354</v>
      </c>
      <c r="E1960" s="83" t="s">
        <v>289</v>
      </c>
      <c r="F1960" s="83" t="s">
        <v>290</v>
      </c>
      <c r="G1960" s="83" t="s">
        <v>257</v>
      </c>
    </row>
    <row r="1961" spans="1:7" s="25" customFormat="1" x14ac:dyDescent="0.25">
      <c r="A1961" s="83" t="s">
        <v>1853</v>
      </c>
      <c r="B1961" s="83" t="s">
        <v>1851</v>
      </c>
      <c r="C1961" s="83" t="s">
        <v>3499</v>
      </c>
      <c r="D1961" s="83" t="s">
        <v>17</v>
      </c>
      <c r="E1961" s="83" t="s">
        <v>289</v>
      </c>
      <c r="F1961" s="83" t="s">
        <v>290</v>
      </c>
      <c r="G1961" s="83" t="s">
        <v>257</v>
      </c>
    </row>
    <row r="1962" spans="1:7" s="25" customFormat="1" x14ac:dyDescent="0.25">
      <c r="A1962" s="83" t="s">
        <v>2023</v>
      </c>
      <c r="B1962" s="83" t="s">
        <v>1851</v>
      </c>
      <c r="C1962" s="83" t="s">
        <v>3500</v>
      </c>
      <c r="D1962" s="83" t="s">
        <v>534</v>
      </c>
      <c r="E1962" s="83" t="s">
        <v>289</v>
      </c>
      <c r="F1962" s="83" t="s">
        <v>290</v>
      </c>
      <c r="G1962" s="83" t="s">
        <v>257</v>
      </c>
    </row>
    <row r="1963" spans="1:7" s="25" customFormat="1" x14ac:dyDescent="0.25">
      <c r="A1963" s="83" t="s">
        <v>1855</v>
      </c>
      <c r="B1963" s="83" t="s">
        <v>1851</v>
      </c>
      <c r="C1963" s="83" t="s">
        <v>3501</v>
      </c>
      <c r="D1963" s="83" t="s">
        <v>7</v>
      </c>
      <c r="E1963" s="83" t="s">
        <v>289</v>
      </c>
      <c r="F1963" s="83" t="s">
        <v>290</v>
      </c>
      <c r="G1963" s="83" t="s">
        <v>257</v>
      </c>
    </row>
    <row r="1964" spans="1:7" s="25" customFormat="1" x14ac:dyDescent="0.25">
      <c r="A1964" s="83" t="s">
        <v>1857</v>
      </c>
      <c r="B1964" s="83" t="s">
        <v>1851</v>
      </c>
      <c r="C1964" s="83" t="s">
        <v>3502</v>
      </c>
      <c r="D1964" s="83" t="s">
        <v>358</v>
      </c>
      <c r="E1964" s="83" t="s">
        <v>289</v>
      </c>
      <c r="F1964" s="83" t="s">
        <v>290</v>
      </c>
      <c r="G1964" s="83" t="s">
        <v>257</v>
      </c>
    </row>
    <row r="1965" spans="1:7" s="25" customFormat="1" x14ac:dyDescent="0.25">
      <c r="A1965" s="83" t="s">
        <v>1859</v>
      </c>
      <c r="B1965" s="83" t="s">
        <v>1851</v>
      </c>
      <c r="C1965" s="83" t="s">
        <v>3503</v>
      </c>
      <c r="D1965" s="83" t="s">
        <v>355</v>
      </c>
      <c r="E1965" s="83" t="s">
        <v>289</v>
      </c>
      <c r="F1965" s="83" t="s">
        <v>290</v>
      </c>
      <c r="G1965" s="83" t="s">
        <v>257</v>
      </c>
    </row>
    <row r="1966" spans="1:7" s="25" customFormat="1" x14ac:dyDescent="0.25">
      <c r="A1966" s="83" t="s">
        <v>1861</v>
      </c>
      <c r="B1966" s="83" t="s">
        <v>1851</v>
      </c>
      <c r="C1966" s="83" t="s">
        <v>3504</v>
      </c>
      <c r="D1966" s="83" t="s">
        <v>361</v>
      </c>
      <c r="E1966" s="83" t="s">
        <v>289</v>
      </c>
      <c r="F1966" s="83" t="s">
        <v>290</v>
      </c>
      <c r="G1966" s="83" t="s">
        <v>257</v>
      </c>
    </row>
    <row r="1967" spans="1:7" s="25" customFormat="1" x14ac:dyDescent="0.25">
      <c r="A1967" s="83" t="s">
        <v>1863</v>
      </c>
      <c r="B1967" s="83" t="s">
        <v>1851</v>
      </c>
      <c r="C1967" s="83" t="s">
        <v>3505</v>
      </c>
      <c r="D1967" s="83" t="s">
        <v>353</v>
      </c>
      <c r="E1967" s="83" t="s">
        <v>289</v>
      </c>
      <c r="F1967" s="83" t="s">
        <v>290</v>
      </c>
      <c r="G1967" s="83" t="s">
        <v>257</v>
      </c>
    </row>
    <row r="1968" spans="1:7" s="25" customFormat="1" x14ac:dyDescent="0.25">
      <c r="A1968" s="83" t="s">
        <v>1865</v>
      </c>
      <c r="B1968" s="83" t="s">
        <v>1851</v>
      </c>
      <c r="C1968" s="83" t="s">
        <v>3506</v>
      </c>
      <c r="D1968" s="83" t="s">
        <v>360</v>
      </c>
      <c r="E1968" s="83" t="s">
        <v>289</v>
      </c>
      <c r="F1968" s="83" t="s">
        <v>290</v>
      </c>
      <c r="G1968" s="83" t="s">
        <v>257</v>
      </c>
    </row>
    <row r="1969" spans="1:7" s="25" customFormat="1" x14ac:dyDescent="0.25">
      <c r="A1969" s="83" t="s">
        <v>1867</v>
      </c>
      <c r="B1969" s="83" t="s">
        <v>1851</v>
      </c>
      <c r="C1969" s="83" t="s">
        <v>3507</v>
      </c>
      <c r="D1969" s="83" t="s">
        <v>359</v>
      </c>
      <c r="E1969" s="83" t="s">
        <v>289</v>
      </c>
      <c r="F1969" s="83" t="s">
        <v>290</v>
      </c>
      <c r="G1969" s="83" t="s">
        <v>257</v>
      </c>
    </row>
    <row r="1970" spans="1:7" s="25" customFormat="1" x14ac:dyDescent="0.25">
      <c r="A1970" s="83" t="s">
        <v>1869</v>
      </c>
      <c r="B1970" s="83" t="s">
        <v>1851</v>
      </c>
      <c r="C1970" s="83" t="s">
        <v>3508</v>
      </c>
      <c r="D1970" s="83" t="s">
        <v>350</v>
      </c>
      <c r="E1970" s="83" t="s">
        <v>3641</v>
      </c>
      <c r="F1970" s="83" t="s">
        <v>290</v>
      </c>
      <c r="G1970" s="83" t="s">
        <v>257</v>
      </c>
    </row>
    <row r="1971" spans="1:7" s="25" customFormat="1" x14ac:dyDescent="0.25">
      <c r="A1971" s="83" t="s">
        <v>1871</v>
      </c>
      <c r="B1971" s="83" t="s">
        <v>1851</v>
      </c>
      <c r="C1971" s="83" t="s">
        <v>3509</v>
      </c>
      <c r="D1971" s="83" t="s">
        <v>352</v>
      </c>
      <c r="E1971" s="83" t="s">
        <v>3641</v>
      </c>
      <c r="F1971" s="83" t="s">
        <v>290</v>
      </c>
      <c r="G1971" s="83" t="s">
        <v>257</v>
      </c>
    </row>
    <row r="1972" spans="1:7" s="25" customFormat="1" x14ac:dyDescent="0.25">
      <c r="A1972" s="83" t="s">
        <v>1873</v>
      </c>
      <c r="B1972" s="83" t="s">
        <v>1874</v>
      </c>
      <c r="C1972" s="83" t="s">
        <v>3510</v>
      </c>
      <c r="D1972" s="83" t="s">
        <v>354</v>
      </c>
      <c r="E1972" s="83" t="s">
        <v>289</v>
      </c>
      <c r="F1972" s="83" t="s">
        <v>290</v>
      </c>
      <c r="G1972" s="83" t="s">
        <v>257</v>
      </c>
    </row>
    <row r="1973" spans="1:7" s="25" customFormat="1" x14ac:dyDescent="0.25">
      <c r="A1973" s="83" t="s">
        <v>1876</v>
      </c>
      <c r="B1973" s="83" t="s">
        <v>1874</v>
      </c>
      <c r="C1973" s="83" t="s">
        <v>3511</v>
      </c>
      <c r="D1973" s="83" t="s">
        <v>17</v>
      </c>
      <c r="E1973" s="83" t="s">
        <v>289</v>
      </c>
      <c r="F1973" s="83" t="s">
        <v>290</v>
      </c>
      <c r="G1973" s="83" t="s">
        <v>257</v>
      </c>
    </row>
    <row r="1974" spans="1:7" s="25" customFormat="1" x14ac:dyDescent="0.25">
      <c r="A1974" s="83" t="s">
        <v>2025</v>
      </c>
      <c r="B1974" s="83" t="s">
        <v>1874</v>
      </c>
      <c r="C1974" s="83" t="s">
        <v>3512</v>
      </c>
      <c r="D1974" s="83" t="s">
        <v>534</v>
      </c>
      <c r="E1974" s="83" t="s">
        <v>289</v>
      </c>
      <c r="F1974" s="83" t="s">
        <v>290</v>
      </c>
      <c r="G1974" s="83" t="s">
        <v>257</v>
      </c>
    </row>
    <row r="1975" spans="1:7" s="25" customFormat="1" x14ac:dyDescent="0.25">
      <c r="A1975" s="83" t="s">
        <v>1878</v>
      </c>
      <c r="B1975" s="83" t="s">
        <v>1874</v>
      </c>
      <c r="C1975" s="83" t="s">
        <v>3513</v>
      </c>
      <c r="D1975" s="83" t="s">
        <v>7</v>
      </c>
      <c r="E1975" s="83" t="s">
        <v>289</v>
      </c>
      <c r="F1975" s="83" t="s">
        <v>290</v>
      </c>
      <c r="G1975" s="83" t="s">
        <v>257</v>
      </c>
    </row>
    <row r="1976" spans="1:7" s="25" customFormat="1" x14ac:dyDescent="0.25">
      <c r="A1976" s="83" t="s">
        <v>1880</v>
      </c>
      <c r="B1976" s="83" t="s">
        <v>1874</v>
      </c>
      <c r="C1976" s="83" t="s">
        <v>3514</v>
      </c>
      <c r="D1976" s="83" t="s">
        <v>358</v>
      </c>
      <c r="E1976" s="83" t="s">
        <v>289</v>
      </c>
      <c r="F1976" s="83" t="s">
        <v>290</v>
      </c>
      <c r="G1976" s="83" t="s">
        <v>257</v>
      </c>
    </row>
    <row r="1977" spans="1:7" s="25" customFormat="1" x14ac:dyDescent="0.25">
      <c r="A1977" s="83" t="s">
        <v>1882</v>
      </c>
      <c r="B1977" s="83" t="s">
        <v>1874</v>
      </c>
      <c r="C1977" s="83" t="s">
        <v>3515</v>
      </c>
      <c r="D1977" s="83" t="s">
        <v>355</v>
      </c>
      <c r="E1977" s="83" t="s">
        <v>289</v>
      </c>
      <c r="F1977" s="83" t="s">
        <v>290</v>
      </c>
      <c r="G1977" s="83" t="s">
        <v>257</v>
      </c>
    </row>
    <row r="1978" spans="1:7" s="25" customFormat="1" x14ac:dyDescent="0.25">
      <c r="A1978" s="83" t="s">
        <v>1884</v>
      </c>
      <c r="B1978" s="83" t="s">
        <v>1874</v>
      </c>
      <c r="C1978" s="83" t="s">
        <v>3516</v>
      </c>
      <c r="D1978" s="83" t="s">
        <v>361</v>
      </c>
      <c r="E1978" s="83" t="s">
        <v>289</v>
      </c>
      <c r="F1978" s="83" t="s">
        <v>290</v>
      </c>
      <c r="G1978" s="83" t="s">
        <v>257</v>
      </c>
    </row>
    <row r="1979" spans="1:7" s="25" customFormat="1" x14ac:dyDescent="0.25">
      <c r="A1979" s="83" t="s">
        <v>1886</v>
      </c>
      <c r="B1979" s="83" t="s">
        <v>1874</v>
      </c>
      <c r="C1979" s="83" t="s">
        <v>3517</v>
      </c>
      <c r="D1979" s="83" t="s">
        <v>353</v>
      </c>
      <c r="E1979" s="83" t="s">
        <v>289</v>
      </c>
      <c r="F1979" s="83" t="s">
        <v>290</v>
      </c>
      <c r="G1979" s="83" t="s">
        <v>257</v>
      </c>
    </row>
    <row r="1980" spans="1:7" s="25" customFormat="1" x14ac:dyDescent="0.25">
      <c r="A1980" s="83" t="s">
        <v>1888</v>
      </c>
      <c r="B1980" s="83" t="s">
        <v>1874</v>
      </c>
      <c r="C1980" s="83" t="s">
        <v>3518</v>
      </c>
      <c r="D1980" s="83" t="s">
        <v>360</v>
      </c>
      <c r="E1980" s="83" t="s">
        <v>289</v>
      </c>
      <c r="F1980" s="83" t="s">
        <v>290</v>
      </c>
      <c r="G1980" s="83" t="s">
        <v>257</v>
      </c>
    </row>
    <row r="1981" spans="1:7" s="25" customFormat="1" x14ac:dyDescent="0.25">
      <c r="A1981" s="83" t="s">
        <v>1890</v>
      </c>
      <c r="B1981" s="83" t="s">
        <v>1874</v>
      </c>
      <c r="C1981" s="83" t="s">
        <v>3519</v>
      </c>
      <c r="D1981" s="83" t="s">
        <v>359</v>
      </c>
      <c r="E1981" s="83" t="s">
        <v>289</v>
      </c>
      <c r="F1981" s="83" t="s">
        <v>290</v>
      </c>
      <c r="G1981" s="83" t="s">
        <v>257</v>
      </c>
    </row>
    <row r="1982" spans="1:7" s="25" customFormat="1" x14ac:dyDescent="0.25">
      <c r="A1982" s="83" t="s">
        <v>1892</v>
      </c>
      <c r="B1982" s="83" t="s">
        <v>1874</v>
      </c>
      <c r="C1982" s="83" t="s">
        <v>3618</v>
      </c>
      <c r="D1982" s="83" t="s">
        <v>350</v>
      </c>
      <c r="E1982" s="83" t="s">
        <v>3641</v>
      </c>
      <c r="F1982" s="83" t="s">
        <v>290</v>
      </c>
      <c r="G1982" s="83" t="s">
        <v>257</v>
      </c>
    </row>
    <row r="1983" spans="1:7" s="25" customFormat="1" x14ac:dyDescent="0.25">
      <c r="A1983" s="83" t="s">
        <v>1894</v>
      </c>
      <c r="B1983" s="83" t="s">
        <v>1895</v>
      </c>
      <c r="C1983" s="83" t="s">
        <v>3520</v>
      </c>
      <c r="D1983" s="83" t="s">
        <v>17</v>
      </c>
      <c r="E1983" s="83" t="s">
        <v>289</v>
      </c>
      <c r="F1983" s="83" t="s">
        <v>290</v>
      </c>
      <c r="G1983" s="83" t="s">
        <v>257</v>
      </c>
    </row>
    <row r="1984" spans="1:7" s="25" customFormat="1" x14ac:dyDescent="0.25">
      <c r="A1984" s="83" t="s">
        <v>1897</v>
      </c>
      <c r="B1984" s="83" t="s">
        <v>1895</v>
      </c>
      <c r="C1984" s="83" t="s">
        <v>3521</v>
      </c>
      <c r="D1984" s="83" t="s">
        <v>534</v>
      </c>
      <c r="E1984" s="83" t="s">
        <v>289</v>
      </c>
      <c r="F1984" s="83" t="s">
        <v>290</v>
      </c>
      <c r="G1984" s="83" t="s">
        <v>257</v>
      </c>
    </row>
    <row r="1985" spans="1:7" s="25" customFormat="1" x14ac:dyDescent="0.25">
      <c r="A1985" s="83" t="s">
        <v>1899</v>
      </c>
      <c r="B1985" s="83" t="s">
        <v>1895</v>
      </c>
      <c r="C1985" s="83" t="s">
        <v>3522</v>
      </c>
      <c r="D1985" s="83" t="s">
        <v>7</v>
      </c>
      <c r="E1985" s="83" t="s">
        <v>289</v>
      </c>
      <c r="F1985" s="83" t="s">
        <v>290</v>
      </c>
      <c r="G1985" s="83" t="s">
        <v>257</v>
      </c>
    </row>
    <row r="1986" spans="1:7" s="25" customFormat="1" x14ac:dyDescent="0.25">
      <c r="A1986" s="83" t="s">
        <v>1901</v>
      </c>
      <c r="B1986" s="83" t="s">
        <v>1895</v>
      </c>
      <c r="C1986" s="83" t="s">
        <v>3523</v>
      </c>
      <c r="D1986" s="83" t="s">
        <v>358</v>
      </c>
      <c r="E1986" s="83" t="s">
        <v>289</v>
      </c>
      <c r="F1986" s="83" t="s">
        <v>290</v>
      </c>
      <c r="G1986" s="83" t="s">
        <v>257</v>
      </c>
    </row>
    <row r="1987" spans="1:7" s="25" customFormat="1" x14ac:dyDescent="0.25">
      <c r="A1987" s="83" t="s">
        <v>1903</v>
      </c>
      <c r="B1987" s="83" t="s">
        <v>1895</v>
      </c>
      <c r="C1987" s="83" t="s">
        <v>3524</v>
      </c>
      <c r="D1987" s="83" t="s">
        <v>355</v>
      </c>
      <c r="E1987" s="83" t="s">
        <v>289</v>
      </c>
      <c r="F1987" s="83" t="s">
        <v>290</v>
      </c>
      <c r="G1987" s="83" t="s">
        <v>257</v>
      </c>
    </row>
    <row r="1988" spans="1:7" s="25" customFormat="1" x14ac:dyDescent="0.25">
      <c r="A1988" s="83" t="s">
        <v>1905</v>
      </c>
      <c r="B1988" s="83" t="s">
        <v>1895</v>
      </c>
      <c r="C1988" s="83" t="s">
        <v>3525</v>
      </c>
      <c r="D1988" s="83" t="s">
        <v>359</v>
      </c>
      <c r="E1988" s="83" t="s">
        <v>289</v>
      </c>
      <c r="F1988" s="83" t="s">
        <v>290</v>
      </c>
      <c r="G1988" s="83" t="s">
        <v>257</v>
      </c>
    </row>
    <row r="1989" spans="1:7" s="25" customFormat="1" x14ac:dyDescent="0.25">
      <c r="A1989" s="83" t="s">
        <v>1907</v>
      </c>
      <c r="B1989" s="83" t="s">
        <v>1895</v>
      </c>
      <c r="C1989" s="83" t="s">
        <v>3526</v>
      </c>
      <c r="D1989" s="83" t="s">
        <v>350</v>
      </c>
      <c r="E1989" s="83" t="s">
        <v>3641</v>
      </c>
      <c r="F1989" s="83" t="s">
        <v>290</v>
      </c>
      <c r="G1989" s="83" t="s">
        <v>257</v>
      </c>
    </row>
    <row r="1990" spans="1:7" s="25" customFormat="1" x14ac:dyDescent="0.25">
      <c r="A1990" s="83" t="s">
        <v>1909</v>
      </c>
      <c r="B1990" s="83" t="s">
        <v>3631</v>
      </c>
      <c r="C1990" s="83" t="s">
        <v>3527</v>
      </c>
      <c r="D1990" s="83" t="s">
        <v>297</v>
      </c>
      <c r="E1990" s="83" t="s">
        <v>289</v>
      </c>
      <c r="F1990" s="83" t="s">
        <v>290</v>
      </c>
      <c r="G1990" s="83" t="s">
        <v>250</v>
      </c>
    </row>
    <row r="1991" spans="1:7" s="25" customFormat="1" x14ac:dyDescent="0.25">
      <c r="A1991" s="83" t="s">
        <v>1912</v>
      </c>
      <c r="B1991" s="83" t="s">
        <v>1812</v>
      </c>
      <c r="C1991" s="83" t="s">
        <v>3528</v>
      </c>
      <c r="D1991" s="83" t="s">
        <v>297</v>
      </c>
      <c r="E1991" s="83" t="s">
        <v>289</v>
      </c>
      <c r="F1991" s="83" t="s">
        <v>290</v>
      </c>
      <c r="G1991" s="83" t="s">
        <v>250</v>
      </c>
    </row>
    <row r="1992" spans="1:7" s="25" customFormat="1" x14ac:dyDescent="0.25">
      <c r="A1992" s="83" t="s">
        <v>1914</v>
      </c>
      <c r="B1992" s="83" t="s">
        <v>1815</v>
      </c>
      <c r="C1992" s="83" t="s">
        <v>3529</v>
      </c>
      <c r="D1992" s="83" t="s">
        <v>297</v>
      </c>
      <c r="E1992" s="83" t="s">
        <v>289</v>
      </c>
      <c r="F1992" s="83" t="s">
        <v>290</v>
      </c>
      <c r="G1992" s="83" t="s">
        <v>250</v>
      </c>
    </row>
    <row r="1993" spans="1:7" s="25" customFormat="1" x14ac:dyDescent="0.25">
      <c r="A1993" s="83" t="s">
        <v>1916</v>
      </c>
      <c r="B1993" s="83" t="s">
        <v>1818</v>
      </c>
      <c r="C1993" s="83" t="s">
        <v>3530</v>
      </c>
      <c r="D1993" s="83" t="s">
        <v>297</v>
      </c>
      <c r="E1993" s="83" t="s">
        <v>289</v>
      </c>
      <c r="F1993" s="83" t="s">
        <v>290</v>
      </c>
      <c r="G1993" s="83" t="s">
        <v>250</v>
      </c>
    </row>
    <row r="1994" spans="1:7" s="25" customFormat="1" x14ac:dyDescent="0.25">
      <c r="A1994" s="83" t="s">
        <v>1918</v>
      </c>
      <c r="B1994" s="83" t="s">
        <v>1821</v>
      </c>
      <c r="C1994" s="83" t="s">
        <v>3531</v>
      </c>
      <c r="D1994" s="83" t="s">
        <v>297</v>
      </c>
      <c r="E1994" s="83" t="s">
        <v>289</v>
      </c>
      <c r="F1994" s="83" t="s">
        <v>290</v>
      </c>
      <c r="G1994" s="83" t="s">
        <v>250</v>
      </c>
    </row>
    <row r="1995" spans="1:7" s="25" customFormat="1" x14ac:dyDescent="0.25">
      <c r="A1995" s="83" t="s">
        <v>1920</v>
      </c>
      <c r="B1995" s="83" t="s">
        <v>1824</v>
      </c>
      <c r="C1995" s="83" t="s">
        <v>3532</v>
      </c>
      <c r="D1995" s="83" t="s">
        <v>297</v>
      </c>
      <c r="E1995" s="83" t="s">
        <v>289</v>
      </c>
      <c r="F1995" s="83" t="s">
        <v>290</v>
      </c>
      <c r="G1995" s="83" t="s">
        <v>250</v>
      </c>
    </row>
    <row r="1996" spans="1:7" s="25" customFormat="1" x14ac:dyDescent="0.25">
      <c r="A1996" s="83" t="s">
        <v>1922</v>
      </c>
      <c r="B1996" s="83" t="s">
        <v>1827</v>
      </c>
      <c r="C1996" s="83" t="s">
        <v>3533</v>
      </c>
      <c r="D1996" s="83" t="s">
        <v>297</v>
      </c>
      <c r="E1996" s="83" t="s">
        <v>289</v>
      </c>
      <c r="F1996" s="83" t="s">
        <v>290</v>
      </c>
      <c r="G1996" s="83" t="s">
        <v>250</v>
      </c>
    </row>
    <row r="1997" spans="1:7" s="25" customFormat="1" x14ac:dyDescent="0.25">
      <c r="A1997" s="83" t="s">
        <v>2146</v>
      </c>
      <c r="B1997" s="83" t="s">
        <v>3631</v>
      </c>
      <c r="C1997" s="83" t="s">
        <v>3534</v>
      </c>
      <c r="D1997" s="83" t="s">
        <v>297</v>
      </c>
      <c r="E1997" s="83" t="s">
        <v>3698</v>
      </c>
      <c r="F1997" s="83" t="s">
        <v>290</v>
      </c>
      <c r="G1997" s="83" t="s">
        <v>250</v>
      </c>
    </row>
    <row r="1998" spans="1:7" s="25" customFormat="1" x14ac:dyDescent="0.25">
      <c r="A1998" s="83" t="s">
        <v>1924</v>
      </c>
      <c r="B1998" s="83" t="s">
        <v>3631</v>
      </c>
      <c r="C1998" s="83" t="s">
        <v>3535</v>
      </c>
      <c r="D1998" s="83" t="s">
        <v>389</v>
      </c>
      <c r="E1998" s="83" t="s">
        <v>390</v>
      </c>
      <c r="F1998" s="83" t="s">
        <v>245</v>
      </c>
      <c r="G1998" s="83" t="s">
        <v>391</v>
      </c>
    </row>
    <row r="1999" spans="1:7" s="25" customFormat="1" x14ac:dyDescent="0.25">
      <c r="A1999" s="83" t="s">
        <v>1926</v>
      </c>
      <c r="B1999" s="83" t="s">
        <v>3631</v>
      </c>
      <c r="C1999" s="83" t="s">
        <v>3536</v>
      </c>
      <c r="D1999" s="83" t="s">
        <v>260</v>
      </c>
      <c r="E1999" s="83" t="s">
        <v>261</v>
      </c>
      <c r="F1999" s="83" t="s">
        <v>245</v>
      </c>
      <c r="G1999" s="83" t="s">
        <v>257</v>
      </c>
    </row>
    <row r="2000" spans="1:7" s="25" customFormat="1" x14ac:dyDescent="0.25">
      <c r="A2000" s="83" t="s">
        <v>1928</v>
      </c>
      <c r="B2000" s="83" t="s">
        <v>3607</v>
      </c>
      <c r="C2000" s="83" t="s">
        <v>3537</v>
      </c>
      <c r="D2000" s="83" t="s">
        <v>344</v>
      </c>
      <c r="E2000" s="83" t="s">
        <v>3698</v>
      </c>
      <c r="F2000" s="83" t="s">
        <v>245</v>
      </c>
      <c r="G2000" s="83" t="s">
        <v>391</v>
      </c>
    </row>
    <row r="2001" spans="1:7" s="25" customFormat="1" x14ac:dyDescent="0.25">
      <c r="A2001" s="83" t="s">
        <v>1931</v>
      </c>
      <c r="B2001" s="83" t="s">
        <v>3607</v>
      </c>
      <c r="C2001" s="83" t="s">
        <v>3538</v>
      </c>
      <c r="D2001" s="83" t="s">
        <v>344</v>
      </c>
      <c r="E2001" s="83" t="s">
        <v>410</v>
      </c>
      <c r="F2001" s="83" t="s">
        <v>245</v>
      </c>
      <c r="G2001" s="83" t="s">
        <v>391</v>
      </c>
    </row>
    <row r="2002" spans="1:7" s="25" customFormat="1" x14ac:dyDescent="0.25">
      <c r="A2002" s="83" t="s">
        <v>1933</v>
      </c>
      <c r="B2002" s="83" t="s">
        <v>1801</v>
      </c>
      <c r="C2002" s="83" t="s">
        <v>3539</v>
      </c>
      <c r="D2002" s="83" t="s">
        <v>431</v>
      </c>
      <c r="E2002" s="83" t="s">
        <v>3698</v>
      </c>
      <c r="F2002" s="83" t="s">
        <v>3705</v>
      </c>
      <c r="G2002" s="83" t="s">
        <v>246</v>
      </c>
    </row>
    <row r="2003" spans="1:7" s="25" customFormat="1" x14ac:dyDescent="0.25">
      <c r="A2003" s="83" t="s">
        <v>1935</v>
      </c>
      <c r="B2003" s="83" t="s">
        <v>1801</v>
      </c>
      <c r="C2003" s="83" t="s">
        <v>3540</v>
      </c>
      <c r="D2003" s="83" t="s">
        <v>54</v>
      </c>
      <c r="E2003" s="83" t="s">
        <v>3698</v>
      </c>
      <c r="F2003" s="83" t="s">
        <v>3705</v>
      </c>
      <c r="G2003" s="83" t="s">
        <v>437</v>
      </c>
    </row>
    <row r="2004" spans="1:7" s="25" customFormat="1" x14ac:dyDescent="0.25">
      <c r="A2004" s="83" t="s">
        <v>1937</v>
      </c>
      <c r="B2004" s="83" t="s">
        <v>1801</v>
      </c>
      <c r="C2004" s="83" t="s">
        <v>3541</v>
      </c>
      <c r="D2004" s="83" t="s">
        <v>54</v>
      </c>
      <c r="E2004" s="83" t="s">
        <v>3698</v>
      </c>
      <c r="F2004" s="83" t="s">
        <v>3705</v>
      </c>
      <c r="G2004" s="83" t="s">
        <v>1939</v>
      </c>
    </row>
    <row r="2005" spans="1:7" s="25" customFormat="1" x14ac:dyDescent="0.25">
      <c r="A2005" s="83" t="s">
        <v>1940</v>
      </c>
      <c r="B2005" s="83" t="s">
        <v>1801</v>
      </c>
      <c r="C2005" s="83" t="s">
        <v>3542</v>
      </c>
      <c r="D2005" s="83" t="s">
        <v>423</v>
      </c>
      <c r="E2005" s="83" t="s">
        <v>3698</v>
      </c>
      <c r="F2005" s="83" t="s">
        <v>3705</v>
      </c>
      <c r="G2005" s="83" t="s">
        <v>425</v>
      </c>
    </row>
    <row r="2006" spans="1:7" s="25" customFormat="1" x14ac:dyDescent="0.25">
      <c r="A2006" s="83" t="s">
        <v>1942</v>
      </c>
      <c r="B2006" s="83" t="s">
        <v>1801</v>
      </c>
      <c r="C2006" s="83" t="s">
        <v>3543</v>
      </c>
      <c r="D2006" s="83" t="s">
        <v>44</v>
      </c>
      <c r="E2006" s="83" t="s">
        <v>3698</v>
      </c>
      <c r="F2006" s="83" t="s">
        <v>3705</v>
      </c>
      <c r="G2006" s="83" t="s">
        <v>250</v>
      </c>
    </row>
    <row r="2007" spans="1:7" s="25" customFormat="1" x14ac:dyDescent="0.25">
      <c r="A2007" s="83" t="s">
        <v>1944</v>
      </c>
      <c r="B2007" s="83" t="s">
        <v>1801</v>
      </c>
      <c r="C2007" s="83" t="s">
        <v>3544</v>
      </c>
      <c r="D2007" s="83" t="s">
        <v>44</v>
      </c>
      <c r="E2007" s="83" t="s">
        <v>3698</v>
      </c>
      <c r="F2007" s="83" t="s">
        <v>3705</v>
      </c>
      <c r="G2007" s="83" t="s">
        <v>425</v>
      </c>
    </row>
    <row r="2008" spans="1:7" s="25" customFormat="1" x14ac:dyDescent="0.25">
      <c r="A2008" s="83" t="s">
        <v>1946</v>
      </c>
      <c r="B2008" s="83" t="s">
        <v>1947</v>
      </c>
      <c r="C2008" s="83" t="s">
        <v>3545</v>
      </c>
      <c r="D2008" s="83" t="s">
        <v>297</v>
      </c>
      <c r="E2008" s="83" t="s">
        <v>3698</v>
      </c>
      <c r="F2008" s="83" t="s">
        <v>3705</v>
      </c>
      <c r="G2008" s="83" t="s">
        <v>391</v>
      </c>
    </row>
    <row r="2009" spans="1:7" s="25" customFormat="1" x14ac:dyDescent="0.25">
      <c r="A2009" s="83" t="s">
        <v>1949</v>
      </c>
      <c r="B2009" s="83" t="s">
        <v>1801</v>
      </c>
      <c r="C2009" s="83" t="s">
        <v>3546</v>
      </c>
      <c r="D2009" s="83" t="s">
        <v>344</v>
      </c>
      <c r="E2009" s="83" t="s">
        <v>3698</v>
      </c>
      <c r="F2009" s="83" t="s">
        <v>3705</v>
      </c>
      <c r="G2009" s="83" t="s">
        <v>246</v>
      </c>
    </row>
    <row r="2010" spans="1:7" s="25" customFormat="1" x14ac:dyDescent="0.25">
      <c r="A2010" s="83" t="s">
        <v>1951</v>
      </c>
      <c r="B2010" s="83" t="s">
        <v>3607</v>
      </c>
      <c r="C2010" s="83" t="s">
        <v>3547</v>
      </c>
      <c r="D2010" s="83" t="s">
        <v>51</v>
      </c>
      <c r="E2010" s="83" t="s">
        <v>3698</v>
      </c>
      <c r="F2010" s="83" t="s">
        <v>3705</v>
      </c>
      <c r="G2010" s="83" t="s">
        <v>246</v>
      </c>
    </row>
    <row r="2011" spans="1:7" s="25" customFormat="1" x14ac:dyDescent="0.25">
      <c r="A2011" s="83" t="s">
        <v>2148</v>
      </c>
      <c r="B2011" s="83" t="s">
        <v>3607</v>
      </c>
      <c r="C2011" s="83" t="s">
        <v>3548</v>
      </c>
      <c r="D2011" s="83" t="s">
        <v>51</v>
      </c>
      <c r="E2011" s="83" t="s">
        <v>3698</v>
      </c>
      <c r="F2011" s="83" t="s">
        <v>3705</v>
      </c>
      <c r="G2011" s="83" t="s">
        <v>246</v>
      </c>
    </row>
    <row r="2012" spans="1:7" s="25" customFormat="1" x14ac:dyDescent="0.25">
      <c r="A2012" s="83" t="s">
        <v>1953</v>
      </c>
      <c r="B2012" s="83" t="s">
        <v>1801</v>
      </c>
      <c r="C2012" s="83" t="s">
        <v>3549</v>
      </c>
      <c r="D2012" s="83" t="s">
        <v>434</v>
      </c>
      <c r="E2012" s="83" t="s">
        <v>3698</v>
      </c>
      <c r="F2012" s="83" t="s">
        <v>3705</v>
      </c>
      <c r="G2012" s="83" t="s">
        <v>347</v>
      </c>
    </row>
    <row r="2013" spans="1:7" s="25" customFormat="1" x14ac:dyDescent="0.25">
      <c r="A2013" s="83" t="s">
        <v>1955</v>
      </c>
      <c r="B2013" s="83" t="s">
        <v>1801</v>
      </c>
      <c r="C2013" s="83" t="s">
        <v>1956</v>
      </c>
      <c r="D2013" s="83" t="s">
        <v>435</v>
      </c>
      <c r="E2013" s="83" t="s">
        <v>3698</v>
      </c>
      <c r="F2013" s="83" t="s">
        <v>3705</v>
      </c>
      <c r="G2013" s="83" t="s">
        <v>391</v>
      </c>
    </row>
    <row r="2014" spans="1:7" s="25" customFormat="1" x14ac:dyDescent="0.25">
      <c r="A2014" s="83" t="s">
        <v>1957</v>
      </c>
      <c r="B2014" s="83" t="s">
        <v>1801</v>
      </c>
      <c r="C2014" s="83" t="s">
        <v>3550</v>
      </c>
      <c r="D2014" s="83" t="s">
        <v>435</v>
      </c>
      <c r="E2014" s="83" t="s">
        <v>3698</v>
      </c>
      <c r="F2014" s="83" t="s">
        <v>3705</v>
      </c>
      <c r="G2014" s="83" t="s">
        <v>347</v>
      </c>
    </row>
    <row r="2015" spans="1:7" s="25" customFormat="1" x14ac:dyDescent="0.25">
      <c r="A2015" s="83" t="s">
        <v>1959</v>
      </c>
      <c r="B2015" s="83" t="s">
        <v>1801</v>
      </c>
      <c r="C2015" s="83" t="s">
        <v>3551</v>
      </c>
      <c r="D2015" s="83" t="s">
        <v>52</v>
      </c>
      <c r="E2015" s="83" t="s">
        <v>3698</v>
      </c>
      <c r="F2015" s="83" t="s">
        <v>3705</v>
      </c>
      <c r="G2015" s="83" t="s">
        <v>246</v>
      </c>
    </row>
    <row r="2016" spans="1:7" s="25" customFormat="1" x14ac:dyDescent="0.25">
      <c r="A2016" s="83" t="s">
        <v>1961</v>
      </c>
      <c r="B2016" s="83" t="s">
        <v>1947</v>
      </c>
      <c r="C2016" s="83" t="s">
        <v>3552</v>
      </c>
      <c r="D2016" s="83" t="s">
        <v>593</v>
      </c>
      <c r="E2016" s="83" t="s">
        <v>3698</v>
      </c>
      <c r="F2016" s="83" t="s">
        <v>3705</v>
      </c>
      <c r="G2016" s="83" t="s">
        <v>391</v>
      </c>
    </row>
    <row r="2017" spans="1:7" s="25" customFormat="1" x14ac:dyDescent="0.25">
      <c r="A2017" s="83" t="s">
        <v>1965</v>
      </c>
      <c r="B2017" s="83" t="s">
        <v>1801</v>
      </c>
      <c r="C2017" s="83" t="s">
        <v>3553</v>
      </c>
      <c r="D2017" s="83" t="s">
        <v>344</v>
      </c>
      <c r="E2017" s="83" t="s">
        <v>3698</v>
      </c>
      <c r="F2017" s="83" t="s">
        <v>245</v>
      </c>
      <c r="G2017" s="83" t="s">
        <v>391</v>
      </c>
    </row>
    <row r="2018" spans="1:7" s="25" customFormat="1" x14ac:dyDescent="0.25">
      <c r="A2018" s="83" t="s">
        <v>2059</v>
      </c>
      <c r="B2018" s="83" t="s">
        <v>3607</v>
      </c>
      <c r="C2018" s="83" t="s">
        <v>3554</v>
      </c>
      <c r="D2018" s="83" t="s">
        <v>1176</v>
      </c>
      <c r="E2018" s="83" t="s">
        <v>410</v>
      </c>
      <c r="F2018" s="83" t="s">
        <v>245</v>
      </c>
      <c r="G2018" s="83" t="s">
        <v>257</v>
      </c>
    </row>
    <row r="2019" spans="1:7" s="25" customFormat="1" x14ac:dyDescent="0.25">
      <c r="A2019" s="83" t="s">
        <v>2061</v>
      </c>
      <c r="B2019" s="83" t="s">
        <v>3607</v>
      </c>
      <c r="C2019" s="83" t="s">
        <v>3555</v>
      </c>
      <c r="D2019" s="83" t="s">
        <v>1091</v>
      </c>
      <c r="E2019" s="83" t="s">
        <v>410</v>
      </c>
      <c r="F2019" s="83" t="s">
        <v>245</v>
      </c>
      <c r="G2019" s="83" t="s">
        <v>257</v>
      </c>
    </row>
    <row r="2020" spans="1:7" s="25" customFormat="1" x14ac:dyDescent="0.25">
      <c r="A2020" s="83" t="s">
        <v>3696</v>
      </c>
      <c r="B2020" s="83" t="s">
        <v>1874</v>
      </c>
      <c r="C2020" s="83" t="s">
        <v>3697</v>
      </c>
      <c r="D2020" s="83" t="s">
        <v>297</v>
      </c>
      <c r="E2020" s="83" t="s">
        <v>289</v>
      </c>
      <c r="F2020" s="83" t="s">
        <v>290</v>
      </c>
      <c r="G2020" s="83" t="s">
        <v>257</v>
      </c>
    </row>
    <row r="2021" spans="1:7" s="25" customFormat="1" x14ac:dyDescent="0.25">
      <c r="A2021" s="83" t="s">
        <v>1914</v>
      </c>
      <c r="B2021" s="83" t="s">
        <v>1815</v>
      </c>
      <c r="C2021" s="83" t="s">
        <v>3529</v>
      </c>
      <c r="D2021" s="83" t="s">
        <v>297</v>
      </c>
      <c r="E2021" s="83" t="s">
        <v>289</v>
      </c>
      <c r="F2021" s="83" t="s">
        <v>290</v>
      </c>
      <c r="G2021" s="83" t="s">
        <v>250</v>
      </c>
    </row>
    <row r="2022" spans="1:7" s="25" customFormat="1" x14ac:dyDescent="0.25">
      <c r="A2022" s="83" t="s">
        <v>1916</v>
      </c>
      <c r="B2022" s="83" t="s">
        <v>1818</v>
      </c>
      <c r="C2022" s="83" t="s">
        <v>3530</v>
      </c>
      <c r="D2022" s="83" t="s">
        <v>297</v>
      </c>
      <c r="E2022" s="83" t="s">
        <v>289</v>
      </c>
      <c r="F2022" s="83" t="s">
        <v>290</v>
      </c>
      <c r="G2022" s="83" t="s">
        <v>250</v>
      </c>
    </row>
    <row r="2023" spans="1:7" s="25" customFormat="1" x14ac:dyDescent="0.25">
      <c r="A2023" s="83" t="s">
        <v>1918</v>
      </c>
      <c r="B2023" s="83" t="s">
        <v>1821</v>
      </c>
      <c r="C2023" s="83" t="s">
        <v>3531</v>
      </c>
      <c r="D2023" s="83" t="s">
        <v>297</v>
      </c>
      <c r="E2023" s="83" t="s">
        <v>289</v>
      </c>
      <c r="F2023" s="83" t="s">
        <v>290</v>
      </c>
      <c r="G2023" s="83" t="s">
        <v>250</v>
      </c>
    </row>
    <row r="2024" spans="1:7" s="25" customFormat="1" x14ac:dyDescent="0.25">
      <c r="A2024" s="83" t="s">
        <v>1920</v>
      </c>
      <c r="B2024" s="83" t="s">
        <v>1824</v>
      </c>
      <c r="C2024" s="83" t="s">
        <v>3532</v>
      </c>
      <c r="D2024" s="83" t="s">
        <v>297</v>
      </c>
      <c r="E2024" s="83" t="s">
        <v>289</v>
      </c>
      <c r="F2024" s="83" t="s">
        <v>290</v>
      </c>
      <c r="G2024" s="83" t="s">
        <v>250</v>
      </c>
    </row>
    <row r="2025" spans="1:7" s="25" customFormat="1" x14ac:dyDescent="0.25">
      <c r="A2025" s="83" t="s">
        <v>1922</v>
      </c>
      <c r="B2025" s="83" t="s">
        <v>1827</v>
      </c>
      <c r="C2025" s="83" t="s">
        <v>3533</v>
      </c>
      <c r="D2025" s="83" t="s">
        <v>297</v>
      </c>
      <c r="E2025" s="83" t="s">
        <v>289</v>
      </c>
      <c r="F2025" s="83" t="s">
        <v>290</v>
      </c>
      <c r="G2025" s="83" t="s">
        <v>250</v>
      </c>
    </row>
    <row r="2026" spans="1:7" s="25" customFormat="1" x14ac:dyDescent="0.25">
      <c r="A2026" s="83" t="s">
        <v>2146</v>
      </c>
      <c r="B2026" s="83" t="s">
        <v>3631</v>
      </c>
      <c r="C2026" s="83" t="s">
        <v>3534</v>
      </c>
      <c r="D2026" s="83" t="s">
        <v>297</v>
      </c>
      <c r="E2026" s="83" t="s">
        <v>244</v>
      </c>
      <c r="F2026" s="83" t="s">
        <v>290</v>
      </c>
      <c r="G2026" s="83" t="s">
        <v>250</v>
      </c>
    </row>
    <row r="2027" spans="1:7" s="25" customFormat="1" x14ac:dyDescent="0.25">
      <c r="A2027" s="83" t="s">
        <v>1924</v>
      </c>
      <c r="B2027" s="83" t="s">
        <v>3631</v>
      </c>
      <c r="C2027" s="83" t="s">
        <v>3535</v>
      </c>
      <c r="D2027" s="83" t="s">
        <v>389</v>
      </c>
      <c r="E2027" s="83" t="s">
        <v>390</v>
      </c>
      <c r="F2027" s="83" t="s">
        <v>245</v>
      </c>
      <c r="G2027" s="83" t="s">
        <v>391</v>
      </c>
    </row>
    <row r="2028" spans="1:7" s="25" customFormat="1" x14ac:dyDescent="0.25">
      <c r="A2028" s="83" t="s">
        <v>1926</v>
      </c>
      <c r="B2028" s="83" t="s">
        <v>3631</v>
      </c>
      <c r="C2028" s="83" t="s">
        <v>3536</v>
      </c>
      <c r="D2028" s="83" t="s">
        <v>260</v>
      </c>
      <c r="E2028" s="83" t="s">
        <v>261</v>
      </c>
      <c r="F2028" s="83" t="s">
        <v>245</v>
      </c>
      <c r="G2028" s="83" t="s">
        <v>257</v>
      </c>
    </row>
    <row r="2029" spans="1:7" s="25" customFormat="1" x14ac:dyDescent="0.25">
      <c r="A2029" s="83" t="s">
        <v>1928</v>
      </c>
      <c r="B2029" s="83" t="s">
        <v>3607</v>
      </c>
      <c r="C2029" s="83" t="s">
        <v>3537</v>
      </c>
      <c r="D2029" s="83" t="s">
        <v>344</v>
      </c>
      <c r="E2029" s="83" t="s">
        <v>244</v>
      </c>
      <c r="F2029" s="83" t="s">
        <v>245</v>
      </c>
      <c r="G2029" s="83" t="s">
        <v>391</v>
      </c>
    </row>
    <row r="2030" spans="1:7" s="25" customFormat="1" x14ac:dyDescent="0.25">
      <c r="A2030" s="83" t="s">
        <v>1931</v>
      </c>
      <c r="B2030" s="83" t="s">
        <v>3607</v>
      </c>
      <c r="C2030" s="83" t="s">
        <v>3538</v>
      </c>
      <c r="D2030" s="83" t="s">
        <v>344</v>
      </c>
      <c r="E2030" s="83" t="s">
        <v>410</v>
      </c>
      <c r="F2030" s="83" t="s">
        <v>245</v>
      </c>
      <c r="G2030" s="83" t="s">
        <v>391</v>
      </c>
    </row>
    <row r="2031" spans="1:7" s="25" customFormat="1" x14ac:dyDescent="0.25">
      <c r="A2031" s="83" t="s">
        <v>1933</v>
      </c>
      <c r="B2031" s="83" t="s">
        <v>1801</v>
      </c>
      <c r="C2031" s="83" t="s">
        <v>3539</v>
      </c>
      <c r="D2031" s="83" t="s">
        <v>431</v>
      </c>
      <c r="E2031" s="83" t="s">
        <v>244</v>
      </c>
      <c r="F2031" s="83" t="s">
        <v>415</v>
      </c>
      <c r="G2031" s="83" t="s">
        <v>246</v>
      </c>
    </row>
    <row r="2032" spans="1:7" s="25" customFormat="1" x14ac:dyDescent="0.25">
      <c r="A2032" s="83" t="s">
        <v>1935</v>
      </c>
      <c r="B2032" s="83" t="s">
        <v>1801</v>
      </c>
      <c r="C2032" s="83" t="s">
        <v>3540</v>
      </c>
      <c r="D2032" s="83" t="s">
        <v>54</v>
      </c>
      <c r="E2032" s="83" t="s">
        <v>244</v>
      </c>
      <c r="F2032" s="83" t="s">
        <v>415</v>
      </c>
      <c r="G2032" s="83" t="s">
        <v>437</v>
      </c>
    </row>
    <row r="2033" spans="1:7" s="25" customFormat="1" x14ac:dyDescent="0.25">
      <c r="A2033" s="83" t="s">
        <v>1937</v>
      </c>
      <c r="B2033" s="83" t="s">
        <v>1801</v>
      </c>
      <c r="C2033" s="83" t="s">
        <v>3541</v>
      </c>
      <c r="D2033" s="83" t="s">
        <v>54</v>
      </c>
      <c r="E2033" s="83" t="s">
        <v>244</v>
      </c>
      <c r="F2033" s="83" t="s">
        <v>415</v>
      </c>
      <c r="G2033" s="83" t="s">
        <v>1939</v>
      </c>
    </row>
    <row r="2034" spans="1:7" s="25" customFormat="1" x14ac:dyDescent="0.25">
      <c r="A2034" s="83" t="s">
        <v>1940</v>
      </c>
      <c r="B2034" s="83" t="s">
        <v>1801</v>
      </c>
      <c r="C2034" s="83" t="s">
        <v>3542</v>
      </c>
      <c r="D2034" s="83" t="s">
        <v>423</v>
      </c>
      <c r="E2034" s="83" t="s">
        <v>244</v>
      </c>
      <c r="F2034" s="83" t="s">
        <v>415</v>
      </c>
      <c r="G2034" s="83" t="s">
        <v>425</v>
      </c>
    </row>
    <row r="2035" spans="1:7" s="25" customFormat="1" x14ac:dyDescent="0.25">
      <c r="A2035" s="83" t="s">
        <v>1942</v>
      </c>
      <c r="B2035" s="83" t="s">
        <v>1801</v>
      </c>
      <c r="C2035" s="83" t="s">
        <v>3543</v>
      </c>
      <c r="D2035" s="83" t="s">
        <v>44</v>
      </c>
      <c r="E2035" s="83" t="s">
        <v>244</v>
      </c>
      <c r="F2035" s="83" t="s">
        <v>415</v>
      </c>
      <c r="G2035" s="83" t="s">
        <v>250</v>
      </c>
    </row>
    <row r="2036" spans="1:7" s="25" customFormat="1" x14ac:dyDescent="0.25">
      <c r="A2036" s="83" t="s">
        <v>1944</v>
      </c>
      <c r="B2036" s="83" t="s">
        <v>1801</v>
      </c>
      <c r="C2036" s="83" t="s">
        <v>3544</v>
      </c>
      <c r="D2036" s="83" t="s">
        <v>44</v>
      </c>
      <c r="E2036" s="83" t="s">
        <v>244</v>
      </c>
      <c r="F2036" s="83" t="s">
        <v>415</v>
      </c>
      <c r="G2036" s="83" t="s">
        <v>425</v>
      </c>
    </row>
    <row r="2037" spans="1:7" s="25" customFormat="1" x14ac:dyDescent="0.25">
      <c r="A2037" s="83" t="s">
        <v>1946</v>
      </c>
      <c r="B2037" s="83" t="s">
        <v>1947</v>
      </c>
      <c r="C2037" s="83" t="s">
        <v>3545</v>
      </c>
      <c r="D2037" s="83" t="s">
        <v>297</v>
      </c>
      <c r="E2037" s="83" t="s">
        <v>244</v>
      </c>
      <c r="F2037" s="83" t="s">
        <v>415</v>
      </c>
      <c r="G2037" s="83" t="s">
        <v>391</v>
      </c>
    </row>
    <row r="2038" spans="1:7" s="25" customFormat="1" x14ac:dyDescent="0.25">
      <c r="A2038" s="83" t="s">
        <v>1949</v>
      </c>
      <c r="B2038" s="83" t="s">
        <v>1801</v>
      </c>
      <c r="C2038" s="83" t="s">
        <v>3546</v>
      </c>
      <c r="D2038" s="83" t="s">
        <v>344</v>
      </c>
      <c r="E2038" s="83" t="s">
        <v>244</v>
      </c>
      <c r="F2038" s="83" t="s">
        <v>415</v>
      </c>
      <c r="G2038" s="83" t="s">
        <v>246</v>
      </c>
    </row>
    <row r="2039" spans="1:7" s="25" customFormat="1" x14ac:dyDescent="0.25">
      <c r="A2039" s="83" t="s">
        <v>1951</v>
      </c>
      <c r="B2039" s="83" t="s">
        <v>3607</v>
      </c>
      <c r="C2039" s="83" t="s">
        <v>3547</v>
      </c>
      <c r="D2039" s="83" t="s">
        <v>51</v>
      </c>
      <c r="E2039" s="83" t="s">
        <v>244</v>
      </c>
      <c r="F2039" s="83" t="s">
        <v>415</v>
      </c>
      <c r="G2039" s="83" t="s">
        <v>246</v>
      </c>
    </row>
    <row r="2040" spans="1:7" s="25" customFormat="1" x14ac:dyDescent="0.25">
      <c r="A2040" s="83" t="s">
        <v>2148</v>
      </c>
      <c r="B2040" s="83" t="s">
        <v>3607</v>
      </c>
      <c r="C2040" s="83" t="s">
        <v>3548</v>
      </c>
      <c r="D2040" s="83" t="s">
        <v>51</v>
      </c>
      <c r="E2040" s="83" t="s">
        <v>244</v>
      </c>
      <c r="F2040" s="83" t="s">
        <v>415</v>
      </c>
      <c r="G2040" s="83" t="s">
        <v>246</v>
      </c>
    </row>
    <row r="2041" spans="1:7" s="25" customFormat="1" x14ac:dyDescent="0.25">
      <c r="A2041" s="83" t="s">
        <v>1953</v>
      </c>
      <c r="B2041" s="83" t="s">
        <v>1801</v>
      </c>
      <c r="C2041" s="83" t="s">
        <v>3549</v>
      </c>
      <c r="D2041" s="83" t="s">
        <v>434</v>
      </c>
      <c r="E2041" s="83" t="s">
        <v>244</v>
      </c>
      <c r="F2041" s="83" t="s">
        <v>415</v>
      </c>
      <c r="G2041" s="83" t="s">
        <v>347</v>
      </c>
    </row>
    <row r="2042" spans="1:7" s="25" customFormat="1" x14ac:dyDescent="0.25">
      <c r="A2042" s="83" t="s">
        <v>1955</v>
      </c>
      <c r="B2042" s="83" t="s">
        <v>1801</v>
      </c>
      <c r="C2042" s="83" t="s">
        <v>1956</v>
      </c>
      <c r="D2042" s="83" t="s">
        <v>435</v>
      </c>
      <c r="E2042" s="83" t="s">
        <v>244</v>
      </c>
      <c r="F2042" s="83" t="s">
        <v>415</v>
      </c>
      <c r="G2042" s="83" t="s">
        <v>391</v>
      </c>
    </row>
    <row r="2043" spans="1:7" s="25" customFormat="1" x14ac:dyDescent="0.25">
      <c r="A2043" s="83" t="s">
        <v>1957</v>
      </c>
      <c r="B2043" s="83" t="s">
        <v>1801</v>
      </c>
      <c r="C2043" s="83" t="s">
        <v>3550</v>
      </c>
      <c r="D2043" s="83" t="s">
        <v>435</v>
      </c>
      <c r="E2043" s="83" t="s">
        <v>244</v>
      </c>
      <c r="F2043" s="83" t="s">
        <v>415</v>
      </c>
      <c r="G2043" s="83" t="s">
        <v>347</v>
      </c>
    </row>
    <row r="2044" spans="1:7" s="25" customFormat="1" x14ac:dyDescent="0.25">
      <c r="A2044" s="83" t="s">
        <v>1959</v>
      </c>
      <c r="B2044" s="83" t="s">
        <v>1801</v>
      </c>
      <c r="C2044" s="83" t="s">
        <v>3551</v>
      </c>
      <c r="D2044" s="83" t="s">
        <v>52</v>
      </c>
      <c r="E2044" s="83" t="s">
        <v>244</v>
      </c>
      <c r="F2044" s="83" t="s">
        <v>415</v>
      </c>
      <c r="G2044" s="83" t="s">
        <v>246</v>
      </c>
    </row>
    <row r="2045" spans="1:7" s="25" customFormat="1" x14ac:dyDescent="0.25">
      <c r="A2045" s="83" t="s">
        <v>1961</v>
      </c>
      <c r="B2045" s="83" t="s">
        <v>1947</v>
      </c>
      <c r="C2045" s="83" t="s">
        <v>3552</v>
      </c>
      <c r="D2045" s="83" t="s">
        <v>593</v>
      </c>
      <c r="E2045" s="83" t="s">
        <v>244</v>
      </c>
      <c r="F2045" s="83" t="s">
        <v>415</v>
      </c>
      <c r="G2045" s="83" t="s">
        <v>391</v>
      </c>
    </row>
    <row r="2046" spans="1:7" s="25" customFormat="1" x14ac:dyDescent="0.25">
      <c r="A2046" s="83" t="s">
        <v>1965</v>
      </c>
      <c r="B2046" s="83" t="s">
        <v>1801</v>
      </c>
      <c r="C2046" s="83" t="s">
        <v>3553</v>
      </c>
      <c r="D2046" s="83" t="s">
        <v>344</v>
      </c>
      <c r="E2046" s="83" t="s">
        <v>244</v>
      </c>
      <c r="F2046" s="83" t="s">
        <v>245</v>
      </c>
      <c r="G2046" s="83" t="s">
        <v>391</v>
      </c>
    </row>
    <row r="2047" spans="1:7" s="25" customFormat="1" x14ac:dyDescent="0.25">
      <c r="A2047" s="83" t="s">
        <v>2059</v>
      </c>
      <c r="B2047" s="83" t="s">
        <v>3607</v>
      </c>
      <c r="C2047" s="83" t="s">
        <v>3554</v>
      </c>
      <c r="D2047" s="83" t="s">
        <v>1176</v>
      </c>
      <c r="E2047" s="83" t="s">
        <v>410</v>
      </c>
      <c r="F2047" s="83" t="s">
        <v>245</v>
      </c>
      <c r="G2047" s="83" t="s">
        <v>257</v>
      </c>
    </row>
    <row r="2048" spans="1:7" s="25" customFormat="1" x14ac:dyDescent="0.25">
      <c r="A2048" s="83" t="s">
        <v>2061</v>
      </c>
      <c r="B2048" s="83" t="s">
        <v>3607</v>
      </c>
      <c r="C2048" s="83" t="s">
        <v>3555</v>
      </c>
      <c r="D2048" s="83" t="s">
        <v>1091</v>
      </c>
      <c r="E2048" s="83" t="s">
        <v>410</v>
      </c>
      <c r="F2048" s="83" t="s">
        <v>245</v>
      </c>
      <c r="G2048" s="83" t="s">
        <v>257</v>
      </c>
    </row>
    <row r="2049" spans="1:7" s="25" customFormat="1" x14ac:dyDescent="0.25">
      <c r="A2049" s="83" t="s">
        <v>3696</v>
      </c>
      <c r="B2049" s="83" t="s">
        <v>1874</v>
      </c>
      <c r="C2049" s="83" t="s">
        <v>3697</v>
      </c>
      <c r="D2049" s="83" t="s">
        <v>297</v>
      </c>
      <c r="E2049" s="83" t="s">
        <v>289</v>
      </c>
      <c r="F2049" s="83" t="s">
        <v>290</v>
      </c>
      <c r="G2049" s="83" t="s">
        <v>257</v>
      </c>
    </row>
    <row r="2050" spans="1:7" s="25" customFormat="1" x14ac:dyDescent="0.25">
      <c r="A2050" s="83" t="s">
        <v>1955</v>
      </c>
      <c r="B2050" s="83" t="s">
        <v>1801</v>
      </c>
      <c r="C2050" s="83" t="s">
        <v>1956</v>
      </c>
      <c r="D2050" s="83" t="s">
        <v>435</v>
      </c>
      <c r="E2050" s="83" t="s">
        <v>2096</v>
      </c>
      <c r="F2050" s="83" t="s">
        <v>415</v>
      </c>
      <c r="G2050" s="83" t="s">
        <v>391</v>
      </c>
    </row>
    <row r="2051" spans="1:7" s="25" customFormat="1" x14ac:dyDescent="0.25">
      <c r="A2051" s="83" t="s">
        <v>1957</v>
      </c>
      <c r="B2051" s="83" t="s">
        <v>1801</v>
      </c>
      <c r="C2051" s="83" t="s">
        <v>3550</v>
      </c>
      <c r="D2051" s="83" t="s">
        <v>435</v>
      </c>
      <c r="E2051" s="83" t="s">
        <v>2096</v>
      </c>
      <c r="F2051" s="83" t="s">
        <v>415</v>
      </c>
      <c r="G2051" s="83" t="s">
        <v>347</v>
      </c>
    </row>
    <row r="2052" spans="1:7" s="25" customFormat="1" x14ac:dyDescent="0.25">
      <c r="A2052" s="83" t="s">
        <v>1959</v>
      </c>
      <c r="B2052" s="83" t="s">
        <v>1801</v>
      </c>
      <c r="C2052" s="83" t="s">
        <v>3551</v>
      </c>
      <c r="D2052" s="83" t="s">
        <v>52</v>
      </c>
      <c r="E2052" s="83" t="s">
        <v>2096</v>
      </c>
      <c r="F2052" s="83" t="s">
        <v>415</v>
      </c>
      <c r="G2052" s="83" t="s">
        <v>246</v>
      </c>
    </row>
    <row r="2053" spans="1:7" s="25" customFormat="1" x14ac:dyDescent="0.25">
      <c r="A2053" s="83" t="s">
        <v>1961</v>
      </c>
      <c r="B2053" s="83" t="s">
        <v>1947</v>
      </c>
      <c r="C2053" s="83" t="s">
        <v>3552</v>
      </c>
      <c r="D2053" s="83" t="s">
        <v>593</v>
      </c>
      <c r="E2053" s="83" t="s">
        <v>2096</v>
      </c>
      <c r="F2053" s="83" t="s">
        <v>415</v>
      </c>
      <c r="G2053" s="83" t="s">
        <v>391</v>
      </c>
    </row>
    <row r="2054" spans="1:7" s="25" customFormat="1" x14ac:dyDescent="0.25">
      <c r="A2054" s="83" t="s">
        <v>1965</v>
      </c>
      <c r="B2054" s="83" t="s">
        <v>1801</v>
      </c>
      <c r="C2054" s="83" t="s">
        <v>3553</v>
      </c>
      <c r="D2054" s="83" t="s">
        <v>344</v>
      </c>
      <c r="E2054" s="83" t="s">
        <v>2096</v>
      </c>
      <c r="F2054" s="83" t="s">
        <v>245</v>
      </c>
      <c r="G2054" s="83" t="s">
        <v>391</v>
      </c>
    </row>
    <row r="2055" spans="1:7" s="25" customFormat="1" x14ac:dyDescent="0.25">
      <c r="A2055" s="83" t="s">
        <v>2059</v>
      </c>
      <c r="B2055" s="83" t="s">
        <v>3607</v>
      </c>
      <c r="C2055" s="83" t="s">
        <v>3554</v>
      </c>
      <c r="D2055" s="83" t="s">
        <v>1176</v>
      </c>
      <c r="E2055" s="83" t="s">
        <v>410</v>
      </c>
      <c r="F2055" s="83" t="s">
        <v>245</v>
      </c>
      <c r="G2055" s="83" t="s">
        <v>257</v>
      </c>
    </row>
    <row r="2056" spans="1:7" s="25" customFormat="1" x14ac:dyDescent="0.25">
      <c r="A2056" s="83" t="s">
        <v>2061</v>
      </c>
      <c r="B2056" s="83" t="s">
        <v>3607</v>
      </c>
      <c r="C2056" s="83" t="s">
        <v>3555</v>
      </c>
      <c r="D2056" s="83" t="s">
        <v>1091</v>
      </c>
      <c r="E2056" s="83" t="s">
        <v>410</v>
      </c>
      <c r="F2056" s="83" t="s">
        <v>245</v>
      </c>
      <c r="G2056" s="83" t="s">
        <v>257</v>
      </c>
    </row>
    <row r="2057" spans="1:7" s="25" customFormat="1" x14ac:dyDescent="0.25">
      <c r="A2057" s="83" t="s">
        <v>1806</v>
      </c>
      <c r="B2057" s="83" t="s">
        <v>1807</v>
      </c>
      <c r="C2057" s="83" t="s">
        <v>1808</v>
      </c>
      <c r="D2057" s="83" t="s">
        <v>297</v>
      </c>
      <c r="E2057" s="83" t="s">
        <v>2096</v>
      </c>
      <c r="F2057" s="83" t="s">
        <v>290</v>
      </c>
      <c r="G2057" s="83" t="s">
        <v>257</v>
      </c>
    </row>
    <row r="2058" spans="1:7" s="25" customFormat="1" x14ac:dyDescent="0.25">
      <c r="A2058" s="83" t="s">
        <v>1809</v>
      </c>
      <c r="B2058" s="83" t="s">
        <v>1801</v>
      </c>
      <c r="C2058" s="83" t="s">
        <v>1810</v>
      </c>
      <c r="D2058" s="83" t="s">
        <v>288</v>
      </c>
      <c r="E2058" s="83" t="s">
        <v>2096</v>
      </c>
      <c r="F2058" s="83" t="s">
        <v>290</v>
      </c>
      <c r="G2058" s="83" t="s">
        <v>250</v>
      </c>
    </row>
    <row r="2059" spans="1:7" s="25" customFormat="1" x14ac:dyDescent="0.25">
      <c r="A2059" s="83" t="s">
        <v>1811</v>
      </c>
      <c r="B2059" s="83" t="s">
        <v>1812</v>
      </c>
      <c r="C2059" s="83" t="s">
        <v>1813</v>
      </c>
      <c r="D2059" s="83" t="s">
        <v>297</v>
      </c>
      <c r="E2059" s="83" t="s">
        <v>2096</v>
      </c>
      <c r="F2059" s="83" t="s">
        <v>290</v>
      </c>
      <c r="G2059" s="83" t="s">
        <v>250</v>
      </c>
    </row>
    <row r="2060" spans="1:7" s="25" customFormat="1" x14ac:dyDescent="0.25">
      <c r="A2060" s="83" t="s">
        <v>1814</v>
      </c>
      <c r="B2060" s="83" t="s">
        <v>1815</v>
      </c>
      <c r="C2060" s="83" t="s">
        <v>1816</v>
      </c>
      <c r="D2060" s="83" t="s">
        <v>297</v>
      </c>
      <c r="E2060" s="83" t="s">
        <v>2096</v>
      </c>
      <c r="F2060" s="83" t="s">
        <v>290</v>
      </c>
      <c r="G2060" s="83" t="s">
        <v>250</v>
      </c>
    </row>
    <row r="2061" spans="1:7" s="25" customFormat="1" x14ac:dyDescent="0.25">
      <c r="A2061" s="83" t="s">
        <v>1817</v>
      </c>
      <c r="B2061" s="83" t="s">
        <v>1818</v>
      </c>
      <c r="C2061" s="83" t="s">
        <v>1819</v>
      </c>
      <c r="D2061" s="83" t="s">
        <v>297</v>
      </c>
      <c r="E2061" s="83" t="s">
        <v>2096</v>
      </c>
      <c r="F2061" s="83" t="s">
        <v>290</v>
      </c>
      <c r="G2061" s="83" t="s">
        <v>250</v>
      </c>
    </row>
    <row r="2062" spans="1:7" s="25" customFormat="1" x14ac:dyDescent="0.25">
      <c r="A2062" s="83" t="s">
        <v>1820</v>
      </c>
      <c r="B2062" s="83" t="s">
        <v>1821</v>
      </c>
      <c r="C2062" s="83" t="s">
        <v>1822</v>
      </c>
      <c r="D2062" s="83" t="s">
        <v>297</v>
      </c>
      <c r="E2062" s="83" t="s">
        <v>2096</v>
      </c>
      <c r="F2062" s="83" t="s">
        <v>290</v>
      </c>
      <c r="G2062" s="83" t="s">
        <v>250</v>
      </c>
    </row>
    <row r="2063" spans="1:7" s="25" customFormat="1" x14ac:dyDescent="0.25">
      <c r="A2063" s="83" t="s">
        <v>1823</v>
      </c>
      <c r="B2063" s="83" t="s">
        <v>1824</v>
      </c>
      <c r="C2063" s="83" t="s">
        <v>1825</v>
      </c>
      <c r="D2063" s="83" t="s">
        <v>297</v>
      </c>
      <c r="E2063" s="83" t="s">
        <v>2096</v>
      </c>
      <c r="F2063" s="83" t="s">
        <v>290</v>
      </c>
      <c r="G2063" s="83" t="s">
        <v>250</v>
      </c>
    </row>
    <row r="2064" spans="1:7" s="25" customFormat="1" x14ac:dyDescent="0.25">
      <c r="A2064" s="83" t="s">
        <v>1826</v>
      </c>
      <c r="B2064" s="83" t="s">
        <v>1827</v>
      </c>
      <c r="C2064" s="83" t="s">
        <v>1828</v>
      </c>
      <c r="D2064" s="83" t="s">
        <v>297</v>
      </c>
      <c r="E2064" s="83" t="s">
        <v>2096</v>
      </c>
      <c r="F2064" s="83" t="s">
        <v>290</v>
      </c>
      <c r="G2064" s="83" t="s">
        <v>250</v>
      </c>
    </row>
    <row r="2065" spans="1:7" s="25" customFormat="1" x14ac:dyDescent="0.25">
      <c r="A2065" s="83" t="s">
        <v>2142</v>
      </c>
      <c r="B2065" s="83" t="s">
        <v>1910</v>
      </c>
      <c r="C2065" s="83" t="s">
        <v>2143</v>
      </c>
      <c r="D2065" s="83" t="s">
        <v>435</v>
      </c>
      <c r="E2065" s="83" t="s">
        <v>2096</v>
      </c>
      <c r="F2065" s="83" t="s">
        <v>245</v>
      </c>
      <c r="G2065" s="83" t="s">
        <v>391</v>
      </c>
    </row>
    <row r="2066" spans="1:7" s="25" customFormat="1" x14ac:dyDescent="0.25">
      <c r="A2066" s="83" t="s">
        <v>2144</v>
      </c>
      <c r="B2066" s="83" t="s">
        <v>1910</v>
      </c>
      <c r="C2066" s="83" t="s">
        <v>2145</v>
      </c>
      <c r="D2066" s="83" t="s">
        <v>431</v>
      </c>
      <c r="E2066" s="83" t="s">
        <v>2096</v>
      </c>
      <c r="F2066" s="83" t="s">
        <v>245</v>
      </c>
      <c r="G2066" s="83" t="s">
        <v>391</v>
      </c>
    </row>
    <row r="2067" spans="1:7" s="25" customFormat="1" x14ac:dyDescent="0.25">
      <c r="A2067" s="83" t="s">
        <v>1829</v>
      </c>
      <c r="B2067" s="83" t="s">
        <v>1830</v>
      </c>
      <c r="C2067" s="83" t="s">
        <v>1831</v>
      </c>
      <c r="D2067" s="83" t="s">
        <v>354</v>
      </c>
      <c r="E2067" s="83" t="s">
        <v>2096</v>
      </c>
      <c r="F2067" s="83" t="s">
        <v>290</v>
      </c>
      <c r="G2067" s="83" t="s">
        <v>257</v>
      </c>
    </row>
    <row r="2068" spans="1:7" s="25" customFormat="1" x14ac:dyDescent="0.25">
      <c r="A2068" s="83" t="s">
        <v>1832</v>
      </c>
      <c r="B2068" s="83" t="s">
        <v>1830</v>
      </c>
      <c r="C2068" s="83" t="s">
        <v>1833</v>
      </c>
      <c r="D2068" s="83" t="s">
        <v>17</v>
      </c>
      <c r="E2068" s="83" t="s">
        <v>2096</v>
      </c>
      <c r="F2068" s="83" t="s">
        <v>290</v>
      </c>
      <c r="G2068" s="83" t="s">
        <v>257</v>
      </c>
    </row>
    <row r="2069" spans="1:7" s="25" customFormat="1" x14ac:dyDescent="0.25">
      <c r="A2069" s="83" t="s">
        <v>2021</v>
      </c>
      <c r="B2069" s="83" t="s">
        <v>1830</v>
      </c>
      <c r="C2069" s="83" t="s">
        <v>2022</v>
      </c>
      <c r="D2069" s="83" t="s">
        <v>534</v>
      </c>
      <c r="E2069" s="83" t="s">
        <v>2096</v>
      </c>
      <c r="F2069" s="83" t="s">
        <v>290</v>
      </c>
      <c r="G2069" s="83" t="s">
        <v>257</v>
      </c>
    </row>
    <row r="2070" spans="1:7" s="25" customFormat="1" x14ac:dyDescent="0.25">
      <c r="A2070" s="83" t="s">
        <v>1834</v>
      </c>
      <c r="B2070" s="83" t="s">
        <v>1830</v>
      </c>
      <c r="C2070" s="83" t="s">
        <v>1835</v>
      </c>
      <c r="D2070" s="83" t="s">
        <v>7</v>
      </c>
      <c r="E2070" s="83" t="s">
        <v>2096</v>
      </c>
      <c r="F2070" s="83" t="s">
        <v>290</v>
      </c>
      <c r="G2070" s="83" t="s">
        <v>257</v>
      </c>
    </row>
    <row r="2071" spans="1:7" s="25" customFormat="1" x14ac:dyDescent="0.25">
      <c r="A2071" s="83" t="s">
        <v>1836</v>
      </c>
      <c r="B2071" s="83" t="s">
        <v>1830</v>
      </c>
      <c r="C2071" s="83" t="s">
        <v>1837</v>
      </c>
      <c r="D2071" s="83" t="s">
        <v>358</v>
      </c>
      <c r="E2071" s="83" t="s">
        <v>2096</v>
      </c>
      <c r="F2071" s="83" t="s">
        <v>290</v>
      </c>
      <c r="G2071" s="83" t="s">
        <v>257</v>
      </c>
    </row>
    <row r="2072" spans="1:7" s="25" customFormat="1" x14ac:dyDescent="0.25">
      <c r="A2072" s="83" t="s">
        <v>1838</v>
      </c>
      <c r="B2072" s="83" t="s">
        <v>1830</v>
      </c>
      <c r="C2072" s="83" t="s">
        <v>1839</v>
      </c>
      <c r="D2072" s="83" t="s">
        <v>355</v>
      </c>
      <c r="E2072" s="83" t="s">
        <v>2096</v>
      </c>
      <c r="F2072" s="83" t="s">
        <v>290</v>
      </c>
      <c r="G2072" s="83" t="s">
        <v>257</v>
      </c>
    </row>
    <row r="2073" spans="1:7" s="25" customFormat="1" x14ac:dyDescent="0.25">
      <c r="A2073" s="83" t="s">
        <v>1840</v>
      </c>
      <c r="B2073" s="83" t="s">
        <v>1830</v>
      </c>
      <c r="C2073" s="83" t="s">
        <v>1841</v>
      </c>
      <c r="D2073" s="83" t="s">
        <v>361</v>
      </c>
      <c r="E2073" s="83" t="s">
        <v>2096</v>
      </c>
      <c r="F2073" s="83" t="s">
        <v>290</v>
      </c>
      <c r="G2073" s="83" t="s">
        <v>257</v>
      </c>
    </row>
    <row r="2074" spans="1:7" s="25" customFormat="1" x14ac:dyDescent="0.25">
      <c r="A2074" s="83" t="s">
        <v>1842</v>
      </c>
      <c r="B2074" s="83" t="s">
        <v>1830</v>
      </c>
      <c r="C2074" s="83" t="s">
        <v>1843</v>
      </c>
      <c r="D2074" s="83" t="s">
        <v>353</v>
      </c>
      <c r="E2074" s="83" t="s">
        <v>2096</v>
      </c>
      <c r="F2074" s="83" t="s">
        <v>290</v>
      </c>
      <c r="G2074" s="83" t="s">
        <v>257</v>
      </c>
    </row>
    <row r="2075" spans="1:7" s="25" customFormat="1" x14ac:dyDescent="0.25">
      <c r="A2075" s="83" t="s">
        <v>1844</v>
      </c>
      <c r="B2075" s="83" t="s">
        <v>1830</v>
      </c>
      <c r="C2075" s="83" t="s">
        <v>1845</v>
      </c>
      <c r="D2075" s="83" t="s">
        <v>360</v>
      </c>
      <c r="E2075" s="83" t="s">
        <v>2096</v>
      </c>
      <c r="F2075" s="83" t="s">
        <v>290</v>
      </c>
      <c r="G2075" s="83" t="s">
        <v>257</v>
      </c>
    </row>
    <row r="2076" spans="1:7" s="25" customFormat="1" x14ac:dyDescent="0.25">
      <c r="A2076" s="83" t="s">
        <v>1846</v>
      </c>
      <c r="B2076" s="83" t="s">
        <v>1830</v>
      </c>
      <c r="C2076" s="83" t="s">
        <v>1847</v>
      </c>
      <c r="D2076" s="83" t="s">
        <v>359</v>
      </c>
      <c r="E2076" s="83" t="s">
        <v>2096</v>
      </c>
      <c r="F2076" s="83" t="s">
        <v>290</v>
      </c>
      <c r="G2076" s="83" t="s">
        <v>257</v>
      </c>
    </row>
    <row r="2077" spans="1:7" s="25" customFormat="1" x14ac:dyDescent="0.25">
      <c r="A2077" s="83" t="s">
        <v>1848</v>
      </c>
      <c r="B2077" s="83" t="s">
        <v>1830</v>
      </c>
      <c r="C2077" s="83" t="s">
        <v>1849</v>
      </c>
      <c r="D2077" s="83" t="s">
        <v>350</v>
      </c>
      <c r="E2077" s="83" t="s">
        <v>1341</v>
      </c>
      <c r="F2077" s="83" t="s">
        <v>290</v>
      </c>
      <c r="G2077" s="83" t="s">
        <v>257</v>
      </c>
    </row>
    <row r="2078" spans="1:7" s="25" customFormat="1" x14ac:dyDescent="0.25">
      <c r="A2078" s="83" t="s">
        <v>1850</v>
      </c>
      <c r="B2078" s="83" t="s">
        <v>1851</v>
      </c>
      <c r="C2078" s="83" t="s">
        <v>1852</v>
      </c>
      <c r="D2078" s="83" t="s">
        <v>354</v>
      </c>
      <c r="E2078" s="83" t="s">
        <v>2096</v>
      </c>
      <c r="F2078" s="83" t="s">
        <v>290</v>
      </c>
      <c r="G2078" s="83" t="s">
        <v>257</v>
      </c>
    </row>
    <row r="2079" spans="1:7" s="25" customFormat="1" x14ac:dyDescent="0.25">
      <c r="A2079" s="83" t="s">
        <v>1853</v>
      </c>
      <c r="B2079" s="83" t="s">
        <v>1851</v>
      </c>
      <c r="C2079" s="83" t="s">
        <v>1854</v>
      </c>
      <c r="D2079" s="83" t="s">
        <v>17</v>
      </c>
      <c r="E2079" s="83" t="s">
        <v>2096</v>
      </c>
      <c r="F2079" s="83" t="s">
        <v>290</v>
      </c>
      <c r="G2079" s="83" t="s">
        <v>257</v>
      </c>
    </row>
    <row r="2080" spans="1:7" s="25" customFormat="1" x14ac:dyDescent="0.25">
      <c r="A2080" s="83" t="s">
        <v>2023</v>
      </c>
      <c r="B2080" s="83" t="s">
        <v>1851</v>
      </c>
      <c r="C2080" s="83" t="s">
        <v>2024</v>
      </c>
      <c r="D2080" s="83" t="s">
        <v>534</v>
      </c>
      <c r="E2080" s="83" t="s">
        <v>2096</v>
      </c>
      <c r="F2080" s="83" t="s">
        <v>290</v>
      </c>
      <c r="G2080" s="83" t="s">
        <v>257</v>
      </c>
    </row>
    <row r="2081" spans="1:7" s="25" customFormat="1" x14ac:dyDescent="0.25">
      <c r="A2081" s="83" t="s">
        <v>1855</v>
      </c>
      <c r="B2081" s="83" t="s">
        <v>1851</v>
      </c>
      <c r="C2081" s="83" t="s">
        <v>1856</v>
      </c>
      <c r="D2081" s="83" t="s">
        <v>7</v>
      </c>
      <c r="E2081" s="83" t="s">
        <v>2096</v>
      </c>
      <c r="F2081" s="83" t="s">
        <v>290</v>
      </c>
      <c r="G2081" s="83" t="s">
        <v>257</v>
      </c>
    </row>
    <row r="2082" spans="1:7" s="25" customFormat="1" x14ac:dyDescent="0.25">
      <c r="A2082" s="83" t="s">
        <v>1857</v>
      </c>
      <c r="B2082" s="83" t="s">
        <v>1851</v>
      </c>
      <c r="C2082" s="83" t="s">
        <v>1858</v>
      </c>
      <c r="D2082" s="83" t="s">
        <v>358</v>
      </c>
      <c r="E2082" s="83" t="s">
        <v>2096</v>
      </c>
      <c r="F2082" s="83" t="s">
        <v>290</v>
      </c>
      <c r="G2082" s="83" t="s">
        <v>257</v>
      </c>
    </row>
    <row r="2083" spans="1:7" s="25" customFormat="1" x14ac:dyDescent="0.25">
      <c r="A2083" s="83" t="s">
        <v>1859</v>
      </c>
      <c r="B2083" s="83" t="s">
        <v>1851</v>
      </c>
      <c r="C2083" s="83" t="s">
        <v>1860</v>
      </c>
      <c r="D2083" s="83" t="s">
        <v>355</v>
      </c>
      <c r="E2083" s="83" t="s">
        <v>2096</v>
      </c>
      <c r="F2083" s="83" t="s">
        <v>290</v>
      </c>
      <c r="G2083" s="83" t="s">
        <v>257</v>
      </c>
    </row>
    <row r="2084" spans="1:7" s="25" customFormat="1" x14ac:dyDescent="0.25">
      <c r="A2084" s="83" t="s">
        <v>1861</v>
      </c>
      <c r="B2084" s="83" t="s">
        <v>1851</v>
      </c>
      <c r="C2084" s="83" t="s">
        <v>1862</v>
      </c>
      <c r="D2084" s="83" t="s">
        <v>361</v>
      </c>
      <c r="E2084" s="83" t="s">
        <v>2096</v>
      </c>
      <c r="F2084" s="83" t="s">
        <v>290</v>
      </c>
      <c r="G2084" s="83" t="s">
        <v>257</v>
      </c>
    </row>
    <row r="2085" spans="1:7" s="25" customFormat="1" x14ac:dyDescent="0.25">
      <c r="A2085" s="83" t="s">
        <v>1863</v>
      </c>
      <c r="B2085" s="83" t="s">
        <v>1851</v>
      </c>
      <c r="C2085" s="83" t="s">
        <v>1864</v>
      </c>
      <c r="D2085" s="83" t="s">
        <v>353</v>
      </c>
      <c r="E2085" s="83" t="s">
        <v>2096</v>
      </c>
      <c r="F2085" s="83" t="s">
        <v>290</v>
      </c>
      <c r="G2085" s="83" t="s">
        <v>257</v>
      </c>
    </row>
    <row r="2086" spans="1:7" s="25" customFormat="1" x14ac:dyDescent="0.25">
      <c r="A2086" s="83" t="s">
        <v>1865</v>
      </c>
      <c r="B2086" s="83" t="s">
        <v>1851</v>
      </c>
      <c r="C2086" s="83" t="s">
        <v>1866</v>
      </c>
      <c r="D2086" s="83" t="s">
        <v>360</v>
      </c>
      <c r="E2086" s="83" t="s">
        <v>2096</v>
      </c>
      <c r="F2086" s="83" t="s">
        <v>290</v>
      </c>
      <c r="G2086" s="83" t="s">
        <v>257</v>
      </c>
    </row>
    <row r="2087" spans="1:7" s="25" customFormat="1" x14ac:dyDescent="0.25">
      <c r="A2087" s="83" t="s">
        <v>1867</v>
      </c>
      <c r="B2087" s="83" t="s">
        <v>1851</v>
      </c>
      <c r="C2087" s="83" t="s">
        <v>1868</v>
      </c>
      <c r="D2087" s="83" t="s">
        <v>359</v>
      </c>
      <c r="E2087" s="83" t="s">
        <v>2096</v>
      </c>
      <c r="F2087" s="83" t="s">
        <v>290</v>
      </c>
      <c r="G2087" s="83" t="s">
        <v>257</v>
      </c>
    </row>
    <row r="2088" spans="1:7" s="25" customFormat="1" x14ac:dyDescent="0.25">
      <c r="A2088" s="83" t="s">
        <v>1869</v>
      </c>
      <c r="B2088" s="83" t="s">
        <v>1851</v>
      </c>
      <c r="C2088" s="83" t="s">
        <v>1870</v>
      </c>
      <c r="D2088" s="83" t="s">
        <v>350</v>
      </c>
      <c r="E2088" s="83" t="s">
        <v>1341</v>
      </c>
      <c r="F2088" s="83" t="s">
        <v>290</v>
      </c>
      <c r="G2088" s="83" t="s">
        <v>257</v>
      </c>
    </row>
    <row r="2089" spans="1:7" s="25" customFormat="1" x14ac:dyDescent="0.25">
      <c r="A2089" s="83" t="s">
        <v>1871</v>
      </c>
      <c r="B2089" s="83" t="s">
        <v>1851</v>
      </c>
      <c r="C2089" s="83" t="s">
        <v>1872</v>
      </c>
      <c r="D2089" s="83" t="s">
        <v>352</v>
      </c>
      <c r="E2089" s="83" t="s">
        <v>1341</v>
      </c>
      <c r="F2089" s="83" t="s">
        <v>290</v>
      </c>
      <c r="G2089" s="83" t="s">
        <v>257</v>
      </c>
    </row>
    <row r="2090" spans="1:7" s="25" customFormat="1" x14ac:dyDescent="0.25">
      <c r="A2090" s="83" t="s">
        <v>1873</v>
      </c>
      <c r="B2090" s="83" t="s">
        <v>1874</v>
      </c>
      <c r="C2090" s="83" t="s">
        <v>1875</v>
      </c>
      <c r="D2090" s="83" t="s">
        <v>354</v>
      </c>
      <c r="E2090" s="83" t="s">
        <v>2096</v>
      </c>
      <c r="F2090" s="83" t="s">
        <v>290</v>
      </c>
      <c r="G2090" s="83" t="s">
        <v>257</v>
      </c>
    </row>
    <row r="2091" spans="1:7" s="25" customFormat="1" x14ac:dyDescent="0.25">
      <c r="A2091" s="83" t="s">
        <v>1876</v>
      </c>
      <c r="B2091" s="83" t="s">
        <v>1874</v>
      </c>
      <c r="C2091" s="83" t="s">
        <v>1877</v>
      </c>
      <c r="D2091" s="83" t="s">
        <v>17</v>
      </c>
      <c r="E2091" s="83" t="s">
        <v>2096</v>
      </c>
      <c r="F2091" s="83" t="s">
        <v>290</v>
      </c>
      <c r="G2091" s="83" t="s">
        <v>257</v>
      </c>
    </row>
    <row r="2092" spans="1:7" s="25" customFormat="1" x14ac:dyDescent="0.25">
      <c r="A2092" s="83" t="s">
        <v>2025</v>
      </c>
      <c r="B2092" s="83" t="s">
        <v>1874</v>
      </c>
      <c r="C2092" s="83" t="s">
        <v>2026</v>
      </c>
      <c r="D2092" s="83" t="s">
        <v>534</v>
      </c>
      <c r="E2092" s="83" t="s">
        <v>2096</v>
      </c>
      <c r="F2092" s="83" t="s">
        <v>290</v>
      </c>
      <c r="G2092" s="83" t="s">
        <v>257</v>
      </c>
    </row>
    <row r="2093" spans="1:7" s="25" customFormat="1" x14ac:dyDescent="0.25">
      <c r="A2093" s="83" t="s">
        <v>1878</v>
      </c>
      <c r="B2093" s="83" t="s">
        <v>1874</v>
      </c>
      <c r="C2093" s="83" t="s">
        <v>1879</v>
      </c>
      <c r="D2093" s="83" t="s">
        <v>7</v>
      </c>
      <c r="E2093" s="83" t="s">
        <v>2096</v>
      </c>
      <c r="F2093" s="83" t="s">
        <v>290</v>
      </c>
      <c r="G2093" s="83" t="s">
        <v>257</v>
      </c>
    </row>
    <row r="2094" spans="1:7" s="25" customFormat="1" x14ac:dyDescent="0.25">
      <c r="A2094" s="83" t="s">
        <v>1880</v>
      </c>
      <c r="B2094" s="83" t="s">
        <v>1874</v>
      </c>
      <c r="C2094" s="83" t="s">
        <v>1881</v>
      </c>
      <c r="D2094" s="83" t="s">
        <v>358</v>
      </c>
      <c r="E2094" s="83" t="s">
        <v>2096</v>
      </c>
      <c r="F2094" s="83" t="s">
        <v>290</v>
      </c>
      <c r="G2094" s="83" t="s">
        <v>257</v>
      </c>
    </row>
    <row r="2095" spans="1:7" s="25" customFormat="1" x14ac:dyDescent="0.25">
      <c r="A2095" s="83" t="s">
        <v>1882</v>
      </c>
      <c r="B2095" s="83" t="s">
        <v>1874</v>
      </c>
      <c r="C2095" s="83" t="s">
        <v>1883</v>
      </c>
      <c r="D2095" s="83" t="s">
        <v>355</v>
      </c>
      <c r="E2095" s="83" t="s">
        <v>2096</v>
      </c>
      <c r="F2095" s="83" t="s">
        <v>290</v>
      </c>
      <c r="G2095" s="83" t="s">
        <v>257</v>
      </c>
    </row>
    <row r="2096" spans="1:7" s="25" customFormat="1" x14ac:dyDescent="0.25">
      <c r="A2096" s="83" t="s">
        <v>1884</v>
      </c>
      <c r="B2096" s="83" t="s">
        <v>1874</v>
      </c>
      <c r="C2096" s="83" t="s">
        <v>1885</v>
      </c>
      <c r="D2096" s="83" t="s">
        <v>361</v>
      </c>
      <c r="E2096" s="83" t="s">
        <v>2096</v>
      </c>
      <c r="F2096" s="83" t="s">
        <v>290</v>
      </c>
      <c r="G2096" s="83" t="s">
        <v>257</v>
      </c>
    </row>
    <row r="2097" spans="1:7" s="25" customFormat="1" x14ac:dyDescent="0.25">
      <c r="A2097" s="83" t="s">
        <v>1886</v>
      </c>
      <c r="B2097" s="83" t="s">
        <v>1874</v>
      </c>
      <c r="C2097" s="83" t="s">
        <v>1887</v>
      </c>
      <c r="D2097" s="83" t="s">
        <v>353</v>
      </c>
      <c r="E2097" s="83" t="s">
        <v>2096</v>
      </c>
      <c r="F2097" s="83" t="s">
        <v>290</v>
      </c>
      <c r="G2097" s="83" t="s">
        <v>257</v>
      </c>
    </row>
    <row r="2098" spans="1:7" s="25" customFormat="1" x14ac:dyDescent="0.25">
      <c r="A2098" s="83" t="s">
        <v>1888</v>
      </c>
      <c r="B2098" s="83" t="s">
        <v>1874</v>
      </c>
      <c r="C2098" s="83" t="s">
        <v>1889</v>
      </c>
      <c r="D2098" s="83" t="s">
        <v>360</v>
      </c>
      <c r="E2098" s="83" t="s">
        <v>2096</v>
      </c>
      <c r="F2098" s="83" t="s">
        <v>290</v>
      </c>
      <c r="G2098" s="83" t="s">
        <v>257</v>
      </c>
    </row>
    <row r="2099" spans="1:7" s="25" customFormat="1" x14ac:dyDescent="0.25">
      <c r="A2099" s="83" t="s">
        <v>1890</v>
      </c>
      <c r="B2099" s="83" t="s">
        <v>1874</v>
      </c>
      <c r="C2099" s="83" t="s">
        <v>1891</v>
      </c>
      <c r="D2099" s="83" t="s">
        <v>359</v>
      </c>
      <c r="E2099" s="83" t="s">
        <v>2096</v>
      </c>
      <c r="F2099" s="83" t="s">
        <v>290</v>
      </c>
      <c r="G2099" s="83" t="s">
        <v>257</v>
      </c>
    </row>
    <row r="2100" spans="1:7" s="25" customFormat="1" x14ac:dyDescent="0.25">
      <c r="A2100" s="83" t="s">
        <v>1892</v>
      </c>
      <c r="B2100" s="83" t="s">
        <v>1874</v>
      </c>
      <c r="C2100" s="83" t="s">
        <v>1893</v>
      </c>
      <c r="D2100" s="83" t="s">
        <v>350</v>
      </c>
      <c r="E2100" s="83" t="s">
        <v>1341</v>
      </c>
      <c r="F2100" s="83" t="s">
        <v>290</v>
      </c>
      <c r="G2100" s="83" t="s">
        <v>257</v>
      </c>
    </row>
    <row r="2101" spans="1:7" s="25" customFormat="1" x14ac:dyDescent="0.25">
      <c r="A2101" s="83" t="s">
        <v>1894</v>
      </c>
      <c r="B2101" s="83" t="s">
        <v>1895</v>
      </c>
      <c r="C2101" s="83" t="s">
        <v>1896</v>
      </c>
      <c r="D2101" s="83" t="s">
        <v>17</v>
      </c>
      <c r="E2101" s="83" t="s">
        <v>2096</v>
      </c>
      <c r="F2101" s="83" t="s">
        <v>290</v>
      </c>
      <c r="G2101" s="83" t="s">
        <v>257</v>
      </c>
    </row>
    <row r="2102" spans="1:7" s="25" customFormat="1" x14ac:dyDescent="0.25">
      <c r="A2102" s="83" t="s">
        <v>1897</v>
      </c>
      <c r="B2102" s="83" t="s">
        <v>1895</v>
      </c>
      <c r="C2102" s="83" t="s">
        <v>1898</v>
      </c>
      <c r="D2102" s="83" t="s">
        <v>534</v>
      </c>
      <c r="E2102" s="83" t="s">
        <v>2096</v>
      </c>
      <c r="F2102" s="83" t="s">
        <v>290</v>
      </c>
      <c r="G2102" s="83" t="s">
        <v>257</v>
      </c>
    </row>
    <row r="2103" spans="1:7" s="25" customFormat="1" x14ac:dyDescent="0.25">
      <c r="A2103" s="83" t="s">
        <v>1899</v>
      </c>
      <c r="B2103" s="83" t="s">
        <v>1895</v>
      </c>
      <c r="C2103" s="83" t="s">
        <v>1900</v>
      </c>
      <c r="D2103" s="83" t="s">
        <v>7</v>
      </c>
      <c r="E2103" s="83" t="s">
        <v>2096</v>
      </c>
      <c r="F2103" s="83" t="s">
        <v>290</v>
      </c>
      <c r="G2103" s="83" t="s">
        <v>257</v>
      </c>
    </row>
    <row r="2104" spans="1:7" s="25" customFormat="1" x14ac:dyDescent="0.25">
      <c r="A2104" s="83" t="s">
        <v>1901</v>
      </c>
      <c r="B2104" s="83" t="s">
        <v>1895</v>
      </c>
      <c r="C2104" s="83" t="s">
        <v>1902</v>
      </c>
      <c r="D2104" s="83" t="s">
        <v>358</v>
      </c>
      <c r="E2104" s="83" t="s">
        <v>2096</v>
      </c>
      <c r="F2104" s="83" t="s">
        <v>290</v>
      </c>
      <c r="G2104" s="83" t="s">
        <v>257</v>
      </c>
    </row>
    <row r="2105" spans="1:7" s="25" customFormat="1" x14ac:dyDescent="0.25">
      <c r="A2105" s="83" t="s">
        <v>1903</v>
      </c>
      <c r="B2105" s="83" t="s">
        <v>1895</v>
      </c>
      <c r="C2105" s="83" t="s">
        <v>1904</v>
      </c>
      <c r="D2105" s="83" t="s">
        <v>355</v>
      </c>
      <c r="E2105" s="83" t="s">
        <v>2096</v>
      </c>
      <c r="F2105" s="83" t="s">
        <v>290</v>
      </c>
      <c r="G2105" s="83" t="s">
        <v>257</v>
      </c>
    </row>
    <row r="2106" spans="1:7" s="25" customFormat="1" x14ac:dyDescent="0.25">
      <c r="A2106" s="83" t="s">
        <v>1905</v>
      </c>
      <c r="B2106" s="83" t="s">
        <v>1895</v>
      </c>
      <c r="C2106" s="83" t="s">
        <v>1906</v>
      </c>
      <c r="D2106" s="83" t="s">
        <v>359</v>
      </c>
      <c r="E2106" s="83" t="s">
        <v>2096</v>
      </c>
      <c r="F2106" s="83" t="s">
        <v>290</v>
      </c>
      <c r="G2106" s="83" t="s">
        <v>257</v>
      </c>
    </row>
    <row r="2107" spans="1:7" s="25" customFormat="1" x14ac:dyDescent="0.25">
      <c r="A2107" s="83" t="s">
        <v>1907</v>
      </c>
      <c r="B2107" s="83" t="s">
        <v>1895</v>
      </c>
      <c r="C2107" s="83" t="s">
        <v>1908</v>
      </c>
      <c r="D2107" s="83" t="s">
        <v>350</v>
      </c>
      <c r="E2107" s="83" t="s">
        <v>1341</v>
      </c>
      <c r="F2107" s="83" t="s">
        <v>290</v>
      </c>
      <c r="G2107" s="83" t="s">
        <v>257</v>
      </c>
    </row>
    <row r="2108" spans="1:7" s="25" customFormat="1" x14ac:dyDescent="0.25">
      <c r="A2108" s="83" t="s">
        <v>1909</v>
      </c>
      <c r="B2108" s="83" t="s">
        <v>1910</v>
      </c>
      <c r="C2108" s="83" t="s">
        <v>1911</v>
      </c>
      <c r="D2108" s="83" t="s">
        <v>297</v>
      </c>
      <c r="E2108" s="83" t="s">
        <v>2096</v>
      </c>
      <c r="F2108" s="83" t="s">
        <v>290</v>
      </c>
      <c r="G2108" s="83" t="s">
        <v>250</v>
      </c>
    </row>
    <row r="2109" spans="1:7" s="25" customFormat="1" x14ac:dyDescent="0.25">
      <c r="A2109" s="83" t="s">
        <v>1912</v>
      </c>
      <c r="B2109" s="83" t="s">
        <v>1812</v>
      </c>
      <c r="C2109" s="83" t="s">
        <v>1913</v>
      </c>
      <c r="D2109" s="83" t="s">
        <v>297</v>
      </c>
      <c r="E2109" s="83" t="s">
        <v>2096</v>
      </c>
      <c r="F2109" s="83" t="s">
        <v>290</v>
      </c>
      <c r="G2109" s="83" t="s">
        <v>250</v>
      </c>
    </row>
    <row r="2110" spans="1:7" s="25" customFormat="1" x14ac:dyDescent="0.25">
      <c r="A2110" s="83" t="s">
        <v>1914</v>
      </c>
      <c r="B2110" s="83" t="s">
        <v>1815</v>
      </c>
      <c r="C2110" s="83" t="s">
        <v>1915</v>
      </c>
      <c r="D2110" s="83" t="s">
        <v>297</v>
      </c>
      <c r="E2110" s="83" t="s">
        <v>2096</v>
      </c>
      <c r="F2110" s="83" t="s">
        <v>290</v>
      </c>
      <c r="G2110" s="83" t="s">
        <v>250</v>
      </c>
    </row>
    <row r="2111" spans="1:7" s="25" customFormat="1" x14ac:dyDescent="0.25">
      <c r="A2111" s="83" t="s">
        <v>1916</v>
      </c>
      <c r="B2111" s="83" t="s">
        <v>1818</v>
      </c>
      <c r="C2111" s="83" t="s">
        <v>1917</v>
      </c>
      <c r="D2111" s="83" t="s">
        <v>297</v>
      </c>
      <c r="E2111" s="83" t="s">
        <v>2096</v>
      </c>
      <c r="F2111" s="83" t="s">
        <v>290</v>
      </c>
      <c r="G2111" s="83" t="s">
        <v>250</v>
      </c>
    </row>
    <row r="2112" spans="1:7" s="25" customFormat="1" x14ac:dyDescent="0.25">
      <c r="A2112" s="83" t="s">
        <v>1918</v>
      </c>
      <c r="B2112" s="83" t="s">
        <v>1821</v>
      </c>
      <c r="C2112" s="83" t="s">
        <v>1919</v>
      </c>
      <c r="D2112" s="83" t="s">
        <v>297</v>
      </c>
      <c r="E2112" s="83" t="s">
        <v>2096</v>
      </c>
      <c r="F2112" s="83" t="s">
        <v>290</v>
      </c>
      <c r="G2112" s="83" t="s">
        <v>250</v>
      </c>
    </row>
    <row r="2113" spans="1:7" s="25" customFormat="1" x14ac:dyDescent="0.25">
      <c r="A2113" s="83" t="s">
        <v>1920</v>
      </c>
      <c r="B2113" s="83" t="s">
        <v>1824</v>
      </c>
      <c r="C2113" s="83" t="s">
        <v>1921</v>
      </c>
      <c r="D2113" s="83" t="s">
        <v>297</v>
      </c>
      <c r="E2113" s="83" t="s">
        <v>2096</v>
      </c>
      <c r="F2113" s="83" t="s">
        <v>290</v>
      </c>
      <c r="G2113" s="83" t="s">
        <v>250</v>
      </c>
    </row>
    <row r="2114" spans="1:7" s="25" customFormat="1" x14ac:dyDescent="0.25">
      <c r="A2114" s="83" t="s">
        <v>1922</v>
      </c>
      <c r="B2114" s="83" t="s">
        <v>1827</v>
      </c>
      <c r="C2114" s="83" t="s">
        <v>1923</v>
      </c>
      <c r="D2114" s="83" t="s">
        <v>297</v>
      </c>
      <c r="E2114" s="83" t="s">
        <v>2096</v>
      </c>
      <c r="F2114" s="83" t="s">
        <v>290</v>
      </c>
      <c r="G2114" s="83" t="s">
        <v>250</v>
      </c>
    </row>
    <row r="2115" spans="1:7" s="25" customFormat="1" x14ac:dyDescent="0.25">
      <c r="A2115" s="83" t="s">
        <v>2146</v>
      </c>
      <c r="B2115" s="83" t="s">
        <v>1910</v>
      </c>
      <c r="C2115" s="83" t="s">
        <v>2147</v>
      </c>
      <c r="D2115" s="83" t="s">
        <v>297</v>
      </c>
      <c r="E2115" s="83" t="s">
        <v>2096</v>
      </c>
      <c r="F2115" s="83" t="s">
        <v>290</v>
      </c>
      <c r="G2115" s="83" t="s">
        <v>250</v>
      </c>
    </row>
    <row r="2116" spans="1:7" s="25" customFormat="1" x14ac:dyDescent="0.25">
      <c r="A2116" s="83" t="s">
        <v>2037</v>
      </c>
      <c r="B2116" s="83" t="s">
        <v>1910</v>
      </c>
      <c r="C2116" s="83" t="s">
        <v>2038</v>
      </c>
      <c r="D2116" s="83" t="s">
        <v>43</v>
      </c>
      <c r="E2116" s="83" t="s">
        <v>2097</v>
      </c>
      <c r="F2116" s="83" t="s">
        <v>245</v>
      </c>
      <c r="G2116" s="83" t="s">
        <v>257</v>
      </c>
    </row>
    <row r="2117" spans="1:7" s="25" customFormat="1" x14ac:dyDescent="0.25">
      <c r="A2117" s="83" t="s">
        <v>1924</v>
      </c>
      <c r="B2117" s="83" t="s">
        <v>1910</v>
      </c>
      <c r="C2117" s="83" t="s">
        <v>1925</v>
      </c>
      <c r="D2117" s="83" t="s">
        <v>389</v>
      </c>
      <c r="E2117" s="83" t="s">
        <v>390</v>
      </c>
      <c r="F2117" s="83" t="s">
        <v>245</v>
      </c>
      <c r="G2117" s="83" t="s">
        <v>391</v>
      </c>
    </row>
    <row r="2118" spans="1:7" s="25" customFormat="1" x14ac:dyDescent="0.25">
      <c r="A2118" s="83" t="s">
        <v>1926</v>
      </c>
      <c r="B2118" s="83" t="s">
        <v>1910</v>
      </c>
      <c r="C2118" s="83" t="s">
        <v>1927</v>
      </c>
      <c r="D2118" s="83" t="s">
        <v>260</v>
      </c>
      <c r="E2118" s="83" t="s">
        <v>261</v>
      </c>
      <c r="F2118" s="83" t="s">
        <v>245</v>
      </c>
      <c r="G2118" s="83" t="s">
        <v>257</v>
      </c>
    </row>
    <row r="2119" spans="1:7" s="25" customFormat="1" x14ac:dyDescent="0.25">
      <c r="A2119" s="83" t="s">
        <v>1928</v>
      </c>
      <c r="B2119" s="83" t="s">
        <v>1929</v>
      </c>
      <c r="C2119" s="83" t="s">
        <v>1930</v>
      </c>
      <c r="D2119" s="83" t="s">
        <v>344</v>
      </c>
      <c r="E2119" s="83" t="s">
        <v>2096</v>
      </c>
      <c r="F2119" s="83" t="s">
        <v>245</v>
      </c>
      <c r="G2119" s="83" t="s">
        <v>391</v>
      </c>
    </row>
    <row r="2120" spans="1:7" s="25" customFormat="1" x14ac:dyDescent="0.25">
      <c r="A2120" s="83" t="s">
        <v>1931</v>
      </c>
      <c r="B2120" s="83" t="s">
        <v>1929</v>
      </c>
      <c r="C2120" s="83" t="s">
        <v>1932</v>
      </c>
      <c r="D2120" s="83" t="s">
        <v>344</v>
      </c>
      <c r="E2120" s="83" t="s">
        <v>410</v>
      </c>
      <c r="F2120" s="83" t="s">
        <v>245</v>
      </c>
      <c r="G2120" s="83" t="s">
        <v>391</v>
      </c>
    </row>
    <row r="2121" spans="1:7" s="25" customFormat="1" x14ac:dyDescent="0.25">
      <c r="A2121" s="83" t="s">
        <v>1933</v>
      </c>
      <c r="B2121" s="83" t="s">
        <v>1801</v>
      </c>
      <c r="C2121" s="83" t="s">
        <v>1934</v>
      </c>
      <c r="D2121" s="83" t="s">
        <v>431</v>
      </c>
      <c r="E2121" s="83" t="s">
        <v>2096</v>
      </c>
      <c r="F2121" s="83" t="s">
        <v>415</v>
      </c>
      <c r="G2121" s="83" t="s">
        <v>246</v>
      </c>
    </row>
    <row r="2122" spans="1:7" s="25" customFormat="1" x14ac:dyDescent="0.25">
      <c r="A2122" s="83" t="s">
        <v>1935</v>
      </c>
      <c r="B2122" s="83" t="s">
        <v>1801</v>
      </c>
      <c r="C2122" s="83" t="s">
        <v>1936</v>
      </c>
      <c r="D2122" s="83" t="s">
        <v>54</v>
      </c>
      <c r="E2122" s="83" t="s">
        <v>2096</v>
      </c>
      <c r="F2122" s="83" t="s">
        <v>415</v>
      </c>
      <c r="G2122" s="83" t="s">
        <v>437</v>
      </c>
    </row>
    <row r="2123" spans="1:7" s="25" customFormat="1" x14ac:dyDescent="0.25">
      <c r="A2123" s="83" t="s">
        <v>1937</v>
      </c>
      <c r="B2123" s="83" t="s">
        <v>1801</v>
      </c>
      <c r="C2123" s="83" t="s">
        <v>1938</v>
      </c>
      <c r="D2123" s="83" t="s">
        <v>54</v>
      </c>
      <c r="E2123" s="83" t="s">
        <v>2096</v>
      </c>
      <c r="F2123" s="83" t="s">
        <v>415</v>
      </c>
      <c r="G2123" s="83" t="s">
        <v>1939</v>
      </c>
    </row>
    <row r="2124" spans="1:7" s="25" customFormat="1" x14ac:dyDescent="0.25">
      <c r="A2124" s="83" t="s">
        <v>1940</v>
      </c>
      <c r="B2124" s="83" t="s">
        <v>1801</v>
      </c>
      <c r="C2124" s="83" t="s">
        <v>1941</v>
      </c>
      <c r="D2124" s="83" t="s">
        <v>423</v>
      </c>
      <c r="E2124" s="83" t="s">
        <v>2096</v>
      </c>
      <c r="F2124" s="83" t="s">
        <v>415</v>
      </c>
      <c r="G2124" s="83" t="s">
        <v>425</v>
      </c>
    </row>
    <row r="2125" spans="1:7" s="25" customFormat="1" x14ac:dyDescent="0.25">
      <c r="A2125" s="83" t="s">
        <v>1942</v>
      </c>
      <c r="B2125" s="83" t="s">
        <v>1801</v>
      </c>
      <c r="C2125" s="83" t="s">
        <v>1943</v>
      </c>
      <c r="D2125" s="83" t="s">
        <v>44</v>
      </c>
      <c r="E2125" s="83" t="s">
        <v>2096</v>
      </c>
      <c r="F2125" s="83" t="s">
        <v>415</v>
      </c>
      <c r="G2125" s="83" t="s">
        <v>250</v>
      </c>
    </row>
    <row r="2126" spans="1:7" s="25" customFormat="1" x14ac:dyDescent="0.25">
      <c r="A2126" s="83" t="s">
        <v>1944</v>
      </c>
      <c r="B2126" s="83" t="s">
        <v>1801</v>
      </c>
      <c r="C2126" s="83" t="s">
        <v>1945</v>
      </c>
      <c r="D2126" s="83" t="s">
        <v>44</v>
      </c>
      <c r="E2126" s="83" t="s">
        <v>2096</v>
      </c>
      <c r="F2126" s="83" t="s">
        <v>415</v>
      </c>
      <c r="G2126" s="83" t="s">
        <v>425</v>
      </c>
    </row>
    <row r="2127" spans="1:7" s="25" customFormat="1" x14ac:dyDescent="0.25">
      <c r="A2127" s="83" t="s">
        <v>1946</v>
      </c>
      <c r="B2127" s="83" t="s">
        <v>1947</v>
      </c>
      <c r="C2127" s="83" t="s">
        <v>1948</v>
      </c>
      <c r="D2127" s="83" t="s">
        <v>297</v>
      </c>
      <c r="E2127" s="83" t="s">
        <v>2096</v>
      </c>
      <c r="F2127" s="83" t="s">
        <v>415</v>
      </c>
      <c r="G2127" s="83" t="s">
        <v>391</v>
      </c>
    </row>
    <row r="2128" spans="1:7" s="25" customFormat="1" x14ac:dyDescent="0.25">
      <c r="A2128" s="83" t="s">
        <v>1949</v>
      </c>
      <c r="B2128" s="83" t="s">
        <v>1801</v>
      </c>
      <c r="C2128" s="83" t="s">
        <v>1950</v>
      </c>
      <c r="D2128" s="83" t="s">
        <v>344</v>
      </c>
      <c r="E2128" s="83" t="s">
        <v>2096</v>
      </c>
      <c r="F2128" s="83" t="s">
        <v>415</v>
      </c>
      <c r="G2128" s="83" t="s">
        <v>246</v>
      </c>
    </row>
    <row r="2129" spans="1:7" s="25" customFormat="1" x14ac:dyDescent="0.25">
      <c r="A2129" s="83" t="s">
        <v>1951</v>
      </c>
      <c r="B2129" s="83" t="s">
        <v>1929</v>
      </c>
      <c r="C2129" s="83" t="s">
        <v>1952</v>
      </c>
      <c r="D2129" s="83" t="s">
        <v>51</v>
      </c>
      <c r="E2129" s="83" t="s">
        <v>2096</v>
      </c>
      <c r="F2129" s="83" t="s">
        <v>415</v>
      </c>
      <c r="G2129" s="83" t="s">
        <v>246</v>
      </c>
    </row>
    <row r="2130" spans="1:7" s="25" customFormat="1" x14ac:dyDescent="0.25">
      <c r="A2130" s="83" t="s">
        <v>2148</v>
      </c>
      <c r="B2130" s="83" t="s">
        <v>1929</v>
      </c>
      <c r="C2130" s="83" t="s">
        <v>2149</v>
      </c>
      <c r="D2130" s="83" t="s">
        <v>51</v>
      </c>
      <c r="E2130" s="83" t="s">
        <v>2096</v>
      </c>
      <c r="F2130" s="83" t="s">
        <v>415</v>
      </c>
      <c r="G2130" s="83" t="s">
        <v>246</v>
      </c>
    </row>
    <row r="2131" spans="1:7" s="25" customFormat="1" x14ac:dyDescent="0.25">
      <c r="A2131" s="83" t="s">
        <v>1953</v>
      </c>
      <c r="B2131" s="83" t="s">
        <v>1801</v>
      </c>
      <c r="C2131" s="83" t="s">
        <v>1954</v>
      </c>
      <c r="D2131" s="83" t="s">
        <v>434</v>
      </c>
      <c r="E2131" s="83" t="s">
        <v>2096</v>
      </c>
      <c r="F2131" s="83" t="s">
        <v>415</v>
      </c>
      <c r="G2131" s="83" t="s">
        <v>347</v>
      </c>
    </row>
    <row r="2132" spans="1:7" s="25" customFormat="1" x14ac:dyDescent="0.25">
      <c r="A2132" s="83" t="s">
        <v>1955</v>
      </c>
      <c r="B2132" s="83" t="s">
        <v>1801</v>
      </c>
      <c r="C2132" s="83" t="s">
        <v>1956</v>
      </c>
      <c r="D2132" s="83" t="s">
        <v>435</v>
      </c>
      <c r="E2132" s="83" t="s">
        <v>2096</v>
      </c>
      <c r="F2132" s="83" t="s">
        <v>415</v>
      </c>
      <c r="G2132" s="83" t="s">
        <v>391</v>
      </c>
    </row>
    <row r="2133" spans="1:7" s="25" customFormat="1" x14ac:dyDescent="0.25">
      <c r="A2133" s="83" t="s">
        <v>1957</v>
      </c>
      <c r="B2133" s="83" t="s">
        <v>1801</v>
      </c>
      <c r="C2133" s="83" t="s">
        <v>1958</v>
      </c>
      <c r="D2133" s="83" t="s">
        <v>435</v>
      </c>
      <c r="E2133" s="83" t="s">
        <v>2096</v>
      </c>
      <c r="F2133" s="83" t="s">
        <v>415</v>
      </c>
      <c r="G2133" s="83" t="s">
        <v>347</v>
      </c>
    </row>
    <row r="2134" spans="1:7" s="25" customFormat="1" x14ac:dyDescent="0.25">
      <c r="A2134" s="83" t="s">
        <v>1959</v>
      </c>
      <c r="B2134" s="83" t="s">
        <v>1801</v>
      </c>
      <c r="C2134" s="83" t="s">
        <v>1960</v>
      </c>
      <c r="D2134" s="83" t="s">
        <v>52</v>
      </c>
      <c r="E2134" s="83" t="s">
        <v>2096</v>
      </c>
      <c r="F2134" s="83" t="s">
        <v>415</v>
      </c>
      <c r="G2134" s="83" t="s">
        <v>246</v>
      </c>
    </row>
    <row r="2135" spans="1:7" s="25" customFormat="1" x14ac:dyDescent="0.25">
      <c r="A2135" s="83" t="s">
        <v>1961</v>
      </c>
      <c r="B2135" s="83" t="s">
        <v>1947</v>
      </c>
      <c r="C2135" s="83" t="s">
        <v>1962</v>
      </c>
      <c r="D2135" s="83" t="s">
        <v>593</v>
      </c>
      <c r="E2135" s="83" t="s">
        <v>2096</v>
      </c>
      <c r="F2135" s="83" t="s">
        <v>415</v>
      </c>
      <c r="G2135" s="83" t="s">
        <v>391</v>
      </c>
    </row>
    <row r="2136" spans="1:7" s="25" customFormat="1" x14ac:dyDescent="0.25">
      <c r="A2136" s="83" t="s">
        <v>1963</v>
      </c>
      <c r="B2136" s="83" t="s">
        <v>1801</v>
      </c>
      <c r="C2136" s="83" t="s">
        <v>1964</v>
      </c>
      <c r="D2136" s="83" t="s">
        <v>434</v>
      </c>
      <c r="E2136" s="83" t="s">
        <v>2096</v>
      </c>
      <c r="F2136" s="83" t="s">
        <v>245</v>
      </c>
      <c r="G2136" s="83" t="s">
        <v>391</v>
      </c>
    </row>
    <row r="2137" spans="1:7" s="25" customFormat="1" x14ac:dyDescent="0.25">
      <c r="A2137" s="83" t="s">
        <v>1965</v>
      </c>
      <c r="B2137" s="83" t="s">
        <v>1801</v>
      </c>
      <c r="C2137" s="83" t="s">
        <v>1966</v>
      </c>
      <c r="D2137" s="83" t="s">
        <v>344</v>
      </c>
      <c r="E2137" s="83" t="s">
        <v>2096</v>
      </c>
      <c r="F2137" s="83" t="s">
        <v>245</v>
      </c>
      <c r="G2137" s="83" t="s">
        <v>391</v>
      </c>
    </row>
    <row r="2138" spans="1:7" s="25" customFormat="1" x14ac:dyDescent="0.25">
      <c r="A2138" s="83" t="s">
        <v>2059</v>
      </c>
      <c r="B2138" s="83" t="s">
        <v>1929</v>
      </c>
      <c r="C2138" s="83" t="s">
        <v>2060</v>
      </c>
      <c r="D2138" s="83" t="s">
        <v>1176</v>
      </c>
      <c r="E2138" s="83" t="s">
        <v>410</v>
      </c>
      <c r="F2138" s="83" t="s">
        <v>245</v>
      </c>
      <c r="G2138" s="83" t="s">
        <v>257</v>
      </c>
    </row>
    <row r="2139" spans="1:7" s="25" customFormat="1" x14ac:dyDescent="0.25">
      <c r="A2139" s="83" t="s">
        <v>2061</v>
      </c>
      <c r="B2139" s="83" t="s">
        <v>1929</v>
      </c>
      <c r="C2139" s="83" t="s">
        <v>2062</v>
      </c>
      <c r="D2139" s="83" t="s">
        <v>1091</v>
      </c>
      <c r="E2139" s="83" t="s">
        <v>410</v>
      </c>
      <c r="F2139" s="83" t="s">
        <v>245</v>
      </c>
      <c r="G2139" s="83" t="s">
        <v>257</v>
      </c>
    </row>
    <row r="2140" spans="1:7" s="25" customFormat="1" x14ac:dyDescent="0.25">
      <c r="A2140" s="83" t="s">
        <v>849</v>
      </c>
      <c r="B2140" s="83" t="s">
        <v>798</v>
      </c>
      <c r="C2140" s="83" t="s">
        <v>850</v>
      </c>
      <c r="D2140" s="83" t="s">
        <v>7</v>
      </c>
      <c r="E2140" s="83" t="s">
        <v>289</v>
      </c>
      <c r="F2140" s="83" t="s">
        <v>290</v>
      </c>
      <c r="G2140" s="83" t="s">
        <v>257</v>
      </c>
    </row>
    <row r="2141" spans="1:7" s="25" customFormat="1" x14ac:dyDescent="0.25">
      <c r="A2141" s="83" t="s">
        <v>851</v>
      </c>
      <c r="B2141" s="83" t="s">
        <v>800</v>
      </c>
      <c r="C2141" s="83" t="s">
        <v>852</v>
      </c>
      <c r="D2141" s="83" t="s">
        <v>7</v>
      </c>
      <c r="E2141" s="83" t="s">
        <v>289</v>
      </c>
      <c r="F2141" s="83" t="s">
        <v>290</v>
      </c>
      <c r="G2141" s="83" t="s">
        <v>257</v>
      </c>
    </row>
    <row r="2142" spans="1:7" s="25" customFormat="1" x14ac:dyDescent="0.25">
      <c r="A2142" s="83" t="s">
        <v>853</v>
      </c>
      <c r="B2142" s="83" t="s">
        <v>802</v>
      </c>
      <c r="C2142" s="83" t="s">
        <v>854</v>
      </c>
      <c r="D2142" s="83" t="s">
        <v>7</v>
      </c>
      <c r="E2142" s="83" t="s">
        <v>289</v>
      </c>
      <c r="F2142" s="83" t="s">
        <v>290</v>
      </c>
      <c r="G2142" s="83" t="s">
        <v>257</v>
      </c>
    </row>
    <row r="2143" spans="1:7" s="25" customFormat="1" x14ac:dyDescent="0.25">
      <c r="A2143" s="83" t="s">
        <v>855</v>
      </c>
      <c r="B2143" s="83" t="s">
        <v>804</v>
      </c>
      <c r="C2143" s="83" t="s">
        <v>856</v>
      </c>
      <c r="D2143" s="83" t="s">
        <v>7</v>
      </c>
      <c r="E2143" s="83" t="s">
        <v>289</v>
      </c>
      <c r="F2143" s="83" t="s">
        <v>290</v>
      </c>
      <c r="G2143" s="83" t="s">
        <v>257</v>
      </c>
    </row>
    <row r="2144" spans="1:7" s="25" customFormat="1" x14ac:dyDescent="0.25">
      <c r="A2144" s="83" t="s">
        <v>857</v>
      </c>
      <c r="B2144" s="83" t="s">
        <v>782</v>
      </c>
      <c r="C2144" s="83" t="s">
        <v>858</v>
      </c>
      <c r="D2144" s="83" t="s">
        <v>358</v>
      </c>
      <c r="E2144" s="83" t="s">
        <v>289</v>
      </c>
      <c r="F2144" s="83" t="s">
        <v>290</v>
      </c>
      <c r="G2144" s="83" t="s">
        <v>257</v>
      </c>
    </row>
    <row r="2145" spans="1:7" s="25" customFormat="1" x14ac:dyDescent="0.25">
      <c r="A2145" s="83" t="s">
        <v>859</v>
      </c>
      <c r="B2145" s="83" t="s">
        <v>784</v>
      </c>
      <c r="C2145" s="83" t="s">
        <v>860</v>
      </c>
      <c r="D2145" s="83" t="s">
        <v>358</v>
      </c>
      <c r="E2145" s="83" t="s">
        <v>289</v>
      </c>
      <c r="F2145" s="83" t="s">
        <v>290</v>
      </c>
      <c r="G2145" s="83" t="s">
        <v>257</v>
      </c>
    </row>
    <row r="2146" spans="1:7" s="25" customFormat="1" x14ac:dyDescent="0.25">
      <c r="A2146" s="83" t="s">
        <v>861</v>
      </c>
      <c r="B2146" s="83" t="s">
        <v>786</v>
      </c>
      <c r="C2146" s="83" t="s">
        <v>862</v>
      </c>
      <c r="D2146" s="83" t="s">
        <v>358</v>
      </c>
      <c r="E2146" s="83" t="s">
        <v>289</v>
      </c>
      <c r="F2146" s="83" t="s">
        <v>290</v>
      </c>
      <c r="G2146" s="83" t="s">
        <v>257</v>
      </c>
    </row>
    <row r="2147" spans="1:7" s="25" customFormat="1" x14ac:dyDescent="0.25">
      <c r="A2147" s="83" t="s">
        <v>863</v>
      </c>
      <c r="B2147" s="83" t="s">
        <v>788</v>
      </c>
      <c r="C2147" s="83" t="s">
        <v>864</v>
      </c>
      <c r="D2147" s="83" t="s">
        <v>358</v>
      </c>
      <c r="E2147" s="83" t="s">
        <v>289</v>
      </c>
      <c r="F2147" s="83" t="s">
        <v>290</v>
      </c>
      <c r="G2147" s="83" t="s">
        <v>257</v>
      </c>
    </row>
    <row r="2148" spans="1:7" s="25" customFormat="1" x14ac:dyDescent="0.25">
      <c r="A2148" s="83" t="s">
        <v>865</v>
      </c>
      <c r="B2148" s="83" t="s">
        <v>790</v>
      </c>
      <c r="C2148" s="83" t="s">
        <v>866</v>
      </c>
      <c r="D2148" s="83" t="s">
        <v>358</v>
      </c>
      <c r="E2148" s="83" t="s">
        <v>289</v>
      </c>
      <c r="F2148" s="83" t="s">
        <v>290</v>
      </c>
      <c r="G2148" s="83" t="s">
        <v>257</v>
      </c>
    </row>
    <row r="2149" spans="1:7" s="25" customFormat="1" x14ac:dyDescent="0.25">
      <c r="A2149" s="83" t="s">
        <v>867</v>
      </c>
      <c r="B2149" s="83" t="s">
        <v>792</v>
      </c>
      <c r="C2149" s="83" t="s">
        <v>868</v>
      </c>
      <c r="D2149" s="83" t="s">
        <v>358</v>
      </c>
      <c r="E2149" s="83" t="s">
        <v>289</v>
      </c>
      <c r="F2149" s="83" t="s">
        <v>290</v>
      </c>
      <c r="G2149" s="83" t="s">
        <v>257</v>
      </c>
    </row>
    <row r="2150" spans="1:7" s="25" customFormat="1" x14ac:dyDescent="0.25">
      <c r="A2150" s="83" t="s">
        <v>869</v>
      </c>
      <c r="B2150" s="83" t="s">
        <v>794</v>
      </c>
      <c r="C2150" s="83" t="s">
        <v>870</v>
      </c>
      <c r="D2150" s="83" t="s">
        <v>358</v>
      </c>
      <c r="E2150" s="83" t="s">
        <v>289</v>
      </c>
      <c r="F2150" s="83" t="s">
        <v>290</v>
      </c>
      <c r="G2150" s="83" t="s">
        <v>257</v>
      </c>
    </row>
    <row r="2151" spans="1:7" s="25" customFormat="1" x14ac:dyDescent="0.25">
      <c r="A2151" s="83" t="s">
        <v>871</v>
      </c>
      <c r="B2151" s="83" t="s">
        <v>796</v>
      </c>
      <c r="C2151" s="83" t="s">
        <v>872</v>
      </c>
      <c r="D2151" s="83" t="s">
        <v>358</v>
      </c>
      <c r="E2151" s="83" t="s">
        <v>289</v>
      </c>
      <c r="F2151" s="83" t="s">
        <v>290</v>
      </c>
      <c r="G2151" s="83" t="s">
        <v>257</v>
      </c>
    </row>
    <row r="2152" spans="1:7" s="25" customFormat="1" x14ac:dyDescent="0.25">
      <c r="A2152" s="83" t="s">
        <v>873</v>
      </c>
      <c r="B2152" s="83" t="s">
        <v>798</v>
      </c>
      <c r="C2152" s="83" t="s">
        <v>874</v>
      </c>
      <c r="D2152" s="83" t="s">
        <v>358</v>
      </c>
      <c r="E2152" s="83" t="s">
        <v>289</v>
      </c>
      <c r="F2152" s="83" t="s">
        <v>290</v>
      </c>
      <c r="G2152" s="83" t="s">
        <v>257</v>
      </c>
    </row>
    <row r="2153" spans="1:7" s="25" customFormat="1" x14ac:dyDescent="0.25">
      <c r="A2153" s="83" t="s">
        <v>875</v>
      </c>
      <c r="B2153" s="83" t="s">
        <v>800</v>
      </c>
      <c r="C2153" s="83" t="s">
        <v>876</v>
      </c>
      <c r="D2153" s="83" t="s">
        <v>358</v>
      </c>
      <c r="E2153" s="83" t="s">
        <v>289</v>
      </c>
      <c r="F2153" s="83" t="s">
        <v>290</v>
      </c>
      <c r="G2153" s="83" t="s">
        <v>257</v>
      </c>
    </row>
    <row r="2154" spans="1:7" s="25" customFormat="1" x14ac:dyDescent="0.25">
      <c r="A2154" s="83" t="s">
        <v>877</v>
      </c>
      <c r="B2154" s="83" t="s">
        <v>802</v>
      </c>
      <c r="C2154" s="83" t="s">
        <v>878</v>
      </c>
      <c r="D2154" s="83" t="s">
        <v>358</v>
      </c>
      <c r="E2154" s="83" t="s">
        <v>289</v>
      </c>
      <c r="F2154" s="83" t="s">
        <v>290</v>
      </c>
      <c r="G2154" s="83" t="s">
        <v>257</v>
      </c>
    </row>
    <row r="2155" spans="1:7" s="25" customFormat="1" x14ac:dyDescent="0.25">
      <c r="A2155" s="83" t="s">
        <v>879</v>
      </c>
      <c r="B2155" s="83" t="s">
        <v>804</v>
      </c>
      <c r="C2155" s="83" t="s">
        <v>880</v>
      </c>
      <c r="D2155" s="83" t="s">
        <v>358</v>
      </c>
      <c r="E2155" s="83" t="s">
        <v>289</v>
      </c>
      <c r="F2155" s="83" t="s">
        <v>290</v>
      </c>
      <c r="G2155" s="83" t="s">
        <v>257</v>
      </c>
    </row>
    <row r="2156" spans="1:7" s="25" customFormat="1" x14ac:dyDescent="0.25">
      <c r="A2156" s="83" t="s">
        <v>881</v>
      </c>
      <c r="B2156" s="83" t="s">
        <v>782</v>
      </c>
      <c r="C2156" s="83" t="s">
        <v>882</v>
      </c>
      <c r="D2156" s="83" t="s">
        <v>355</v>
      </c>
      <c r="E2156" s="83" t="s">
        <v>289</v>
      </c>
      <c r="F2156" s="83" t="s">
        <v>290</v>
      </c>
      <c r="G2156" s="83" t="s">
        <v>257</v>
      </c>
    </row>
    <row r="2157" spans="1:7" s="25" customFormat="1" x14ac:dyDescent="0.25">
      <c r="A2157" s="83" t="s">
        <v>883</v>
      </c>
      <c r="B2157" s="83" t="s">
        <v>784</v>
      </c>
      <c r="C2157" s="83" t="s">
        <v>884</v>
      </c>
      <c r="D2157" s="83" t="s">
        <v>355</v>
      </c>
      <c r="E2157" s="83" t="s">
        <v>289</v>
      </c>
      <c r="F2157" s="83" t="s">
        <v>290</v>
      </c>
      <c r="G2157" s="83" t="s">
        <v>257</v>
      </c>
    </row>
    <row r="2158" spans="1:7" s="25" customFormat="1" x14ac:dyDescent="0.25">
      <c r="A2158" s="83" t="s">
        <v>885</v>
      </c>
      <c r="B2158" s="83" t="s">
        <v>786</v>
      </c>
      <c r="C2158" s="83" t="s">
        <v>886</v>
      </c>
      <c r="D2158" s="83" t="s">
        <v>355</v>
      </c>
      <c r="E2158" s="83" t="s">
        <v>289</v>
      </c>
      <c r="F2158" s="83" t="s">
        <v>290</v>
      </c>
      <c r="G2158" s="83" t="s">
        <v>257</v>
      </c>
    </row>
    <row r="2159" spans="1:7" s="25" customFormat="1" x14ac:dyDescent="0.25">
      <c r="A2159" s="83" t="s">
        <v>887</v>
      </c>
      <c r="B2159" s="83" t="s">
        <v>788</v>
      </c>
      <c r="C2159" s="83" t="s">
        <v>888</v>
      </c>
      <c r="D2159" s="83" t="s">
        <v>355</v>
      </c>
      <c r="E2159" s="83" t="s">
        <v>289</v>
      </c>
      <c r="F2159" s="83" t="s">
        <v>290</v>
      </c>
      <c r="G2159" s="83" t="s">
        <v>257</v>
      </c>
    </row>
    <row r="2160" spans="1:7" s="25" customFormat="1" x14ac:dyDescent="0.25">
      <c r="A2160" s="83" t="s">
        <v>889</v>
      </c>
      <c r="B2160" s="83" t="s">
        <v>790</v>
      </c>
      <c r="C2160" s="83" t="s">
        <v>890</v>
      </c>
      <c r="D2160" s="83" t="s">
        <v>355</v>
      </c>
      <c r="E2160" s="83" t="s">
        <v>289</v>
      </c>
      <c r="F2160" s="83" t="s">
        <v>290</v>
      </c>
      <c r="G2160" s="83" t="s">
        <v>257</v>
      </c>
    </row>
    <row r="2161" spans="1:7" s="25" customFormat="1" x14ac:dyDescent="0.25">
      <c r="A2161" s="83" t="s">
        <v>891</v>
      </c>
      <c r="B2161" s="83" t="s">
        <v>792</v>
      </c>
      <c r="C2161" s="83" t="s">
        <v>892</v>
      </c>
      <c r="D2161" s="83" t="s">
        <v>355</v>
      </c>
      <c r="E2161" s="83" t="s">
        <v>289</v>
      </c>
      <c r="F2161" s="83" t="s">
        <v>290</v>
      </c>
      <c r="G2161" s="83" t="s">
        <v>257</v>
      </c>
    </row>
    <row r="2162" spans="1:7" s="25" customFormat="1" x14ac:dyDescent="0.25">
      <c r="A2162" s="83" t="s">
        <v>893</v>
      </c>
      <c r="B2162" s="83" t="s">
        <v>794</v>
      </c>
      <c r="C2162" s="83" t="s">
        <v>894</v>
      </c>
      <c r="D2162" s="83" t="s">
        <v>355</v>
      </c>
      <c r="E2162" s="83" t="s">
        <v>289</v>
      </c>
      <c r="F2162" s="83" t="s">
        <v>290</v>
      </c>
      <c r="G2162" s="83" t="s">
        <v>257</v>
      </c>
    </row>
    <row r="2163" spans="1:7" s="25" customFormat="1" x14ac:dyDescent="0.25">
      <c r="A2163" s="83" t="s">
        <v>895</v>
      </c>
      <c r="B2163" s="83" t="s">
        <v>796</v>
      </c>
      <c r="C2163" s="83" t="s">
        <v>896</v>
      </c>
      <c r="D2163" s="83" t="s">
        <v>355</v>
      </c>
      <c r="E2163" s="83" t="s">
        <v>289</v>
      </c>
      <c r="F2163" s="83" t="s">
        <v>290</v>
      </c>
      <c r="G2163" s="83" t="s">
        <v>257</v>
      </c>
    </row>
    <row r="2164" spans="1:7" s="25" customFormat="1" x14ac:dyDescent="0.25">
      <c r="A2164" s="83" t="s">
        <v>897</v>
      </c>
      <c r="B2164" s="83" t="s">
        <v>798</v>
      </c>
      <c r="C2164" s="83" t="s">
        <v>898</v>
      </c>
      <c r="D2164" s="83" t="s">
        <v>355</v>
      </c>
      <c r="E2164" s="83" t="s">
        <v>289</v>
      </c>
      <c r="F2164" s="83" t="s">
        <v>290</v>
      </c>
      <c r="G2164" s="83" t="s">
        <v>257</v>
      </c>
    </row>
    <row r="2165" spans="1:7" s="25" customFormat="1" x14ac:dyDescent="0.25">
      <c r="A2165" s="83" t="s">
        <v>899</v>
      </c>
      <c r="B2165" s="83" t="s">
        <v>800</v>
      </c>
      <c r="C2165" s="83" t="s">
        <v>900</v>
      </c>
      <c r="D2165" s="83" t="s">
        <v>355</v>
      </c>
      <c r="E2165" s="83" t="s">
        <v>289</v>
      </c>
      <c r="F2165" s="83" t="s">
        <v>290</v>
      </c>
      <c r="G2165" s="83" t="s">
        <v>257</v>
      </c>
    </row>
    <row r="2166" spans="1:7" s="25" customFormat="1" x14ac:dyDescent="0.25">
      <c r="A2166" s="83" t="s">
        <v>901</v>
      </c>
      <c r="B2166" s="83" t="s">
        <v>802</v>
      </c>
      <c r="C2166" s="83" t="s">
        <v>902</v>
      </c>
      <c r="D2166" s="83" t="s">
        <v>355</v>
      </c>
      <c r="E2166" s="83" t="s">
        <v>289</v>
      </c>
      <c r="F2166" s="83" t="s">
        <v>290</v>
      </c>
      <c r="G2166" s="83" t="s">
        <v>257</v>
      </c>
    </row>
    <row r="2167" spans="1:7" s="25" customFormat="1" x14ac:dyDescent="0.25">
      <c r="A2167" s="83" t="s">
        <v>903</v>
      </c>
      <c r="B2167" s="83" t="s">
        <v>804</v>
      </c>
      <c r="C2167" s="83" t="s">
        <v>904</v>
      </c>
      <c r="D2167" s="83" t="s">
        <v>355</v>
      </c>
      <c r="E2167" s="83" t="s">
        <v>289</v>
      </c>
      <c r="F2167" s="83" t="s">
        <v>290</v>
      </c>
      <c r="G2167" s="83" t="s">
        <v>257</v>
      </c>
    </row>
    <row r="2168" spans="1:7" s="25" customFormat="1" x14ac:dyDescent="0.25">
      <c r="A2168" s="83" t="s">
        <v>905</v>
      </c>
      <c r="B2168" s="83" t="s">
        <v>782</v>
      </c>
      <c r="C2168" s="83" t="s">
        <v>906</v>
      </c>
      <c r="D2168" s="83" t="s">
        <v>8</v>
      </c>
      <c r="E2168" s="83" t="s">
        <v>289</v>
      </c>
      <c r="F2168" s="83" t="s">
        <v>290</v>
      </c>
      <c r="G2168" s="83" t="s">
        <v>257</v>
      </c>
    </row>
    <row r="2169" spans="1:7" x14ac:dyDescent="0.25">
      <c r="A2169" s="84" t="s">
        <v>907</v>
      </c>
      <c r="B2169" s="84" t="s">
        <v>784</v>
      </c>
      <c r="C2169" s="84" t="s">
        <v>908</v>
      </c>
      <c r="D2169" s="84" t="s">
        <v>8</v>
      </c>
      <c r="E2169" s="84" t="s">
        <v>289</v>
      </c>
      <c r="F2169" s="84" t="s">
        <v>290</v>
      </c>
      <c r="G2169" s="84" t="s">
        <v>257</v>
      </c>
    </row>
    <row r="2170" spans="1:7" x14ac:dyDescent="0.25">
      <c r="A2170" s="84" t="s">
        <v>909</v>
      </c>
      <c r="B2170" s="84" t="s">
        <v>786</v>
      </c>
      <c r="C2170" s="84" t="s">
        <v>910</v>
      </c>
      <c r="D2170" s="84" t="s">
        <v>8</v>
      </c>
      <c r="E2170" s="84" t="s">
        <v>289</v>
      </c>
      <c r="F2170" s="84" t="s">
        <v>290</v>
      </c>
      <c r="G2170" s="84" t="s">
        <v>257</v>
      </c>
    </row>
    <row r="2171" spans="1:7" x14ac:dyDescent="0.25">
      <c r="A2171" s="84" t="s">
        <v>911</v>
      </c>
      <c r="B2171" s="84" t="s">
        <v>788</v>
      </c>
      <c r="C2171" s="84" t="s">
        <v>912</v>
      </c>
      <c r="D2171" s="84" t="s">
        <v>8</v>
      </c>
      <c r="E2171" s="84" t="s">
        <v>289</v>
      </c>
      <c r="F2171" s="84" t="s">
        <v>290</v>
      </c>
      <c r="G2171" s="84" t="s">
        <v>257</v>
      </c>
    </row>
    <row r="2172" spans="1:7" x14ac:dyDescent="0.25">
      <c r="A2172" s="84" t="s">
        <v>913</v>
      </c>
      <c r="B2172" s="84" t="s">
        <v>790</v>
      </c>
      <c r="C2172" s="84" t="s">
        <v>914</v>
      </c>
      <c r="D2172" s="84" t="s">
        <v>8</v>
      </c>
      <c r="E2172" s="84" t="s">
        <v>289</v>
      </c>
      <c r="F2172" s="84" t="s">
        <v>290</v>
      </c>
      <c r="G2172" s="84" t="s">
        <v>257</v>
      </c>
    </row>
    <row r="2173" spans="1:7" x14ac:dyDescent="0.25">
      <c r="A2173" s="84" t="s">
        <v>915</v>
      </c>
      <c r="B2173" s="84" t="s">
        <v>792</v>
      </c>
      <c r="C2173" s="84" t="s">
        <v>916</v>
      </c>
      <c r="D2173" s="84" t="s">
        <v>8</v>
      </c>
      <c r="E2173" s="84" t="s">
        <v>289</v>
      </c>
      <c r="F2173" s="84" t="s">
        <v>290</v>
      </c>
      <c r="G2173" s="84" t="s">
        <v>257</v>
      </c>
    </row>
    <row r="2174" spans="1:7" x14ac:dyDescent="0.25">
      <c r="A2174" s="84" t="s">
        <v>917</v>
      </c>
      <c r="B2174" s="84" t="s">
        <v>794</v>
      </c>
      <c r="C2174" s="84" t="s">
        <v>918</v>
      </c>
      <c r="D2174" s="84" t="s">
        <v>8</v>
      </c>
      <c r="E2174" s="84" t="s">
        <v>289</v>
      </c>
      <c r="F2174" s="84" t="s">
        <v>290</v>
      </c>
      <c r="G2174" s="84" t="s">
        <v>257</v>
      </c>
    </row>
    <row r="2175" spans="1:7" x14ac:dyDescent="0.25">
      <c r="A2175" s="84" t="s">
        <v>919</v>
      </c>
      <c r="B2175" s="84" t="s">
        <v>796</v>
      </c>
      <c r="C2175" s="84" t="s">
        <v>920</v>
      </c>
      <c r="D2175" s="84" t="s">
        <v>8</v>
      </c>
      <c r="E2175" s="84" t="s">
        <v>289</v>
      </c>
      <c r="F2175" s="84" t="s">
        <v>290</v>
      </c>
      <c r="G2175" s="84" t="s">
        <v>257</v>
      </c>
    </row>
    <row r="2176" spans="1:7" x14ac:dyDescent="0.25">
      <c r="A2176" s="84" t="s">
        <v>921</v>
      </c>
      <c r="B2176" s="84" t="s">
        <v>798</v>
      </c>
      <c r="C2176" s="84" t="s">
        <v>922</v>
      </c>
      <c r="D2176" s="84" t="s">
        <v>8</v>
      </c>
      <c r="E2176" s="84" t="s">
        <v>289</v>
      </c>
      <c r="F2176" s="84" t="s">
        <v>290</v>
      </c>
      <c r="G2176" s="84" t="s">
        <v>257</v>
      </c>
    </row>
    <row r="2177" spans="1:7" x14ac:dyDescent="0.25">
      <c r="A2177" s="84" t="s">
        <v>923</v>
      </c>
      <c r="B2177" s="84" t="s">
        <v>800</v>
      </c>
      <c r="C2177" s="84" t="s">
        <v>924</v>
      </c>
      <c r="D2177" s="84" t="s">
        <v>8</v>
      </c>
      <c r="E2177" s="84" t="s">
        <v>289</v>
      </c>
      <c r="F2177" s="84" t="s">
        <v>290</v>
      </c>
      <c r="G2177" s="84" t="s">
        <v>257</v>
      </c>
    </row>
    <row r="2178" spans="1:7" x14ac:dyDescent="0.25">
      <c r="A2178" s="84" t="s">
        <v>925</v>
      </c>
      <c r="B2178" s="84" t="s">
        <v>802</v>
      </c>
      <c r="C2178" s="84" t="s">
        <v>926</v>
      </c>
      <c r="D2178" s="84" t="s">
        <v>8</v>
      </c>
      <c r="E2178" s="84" t="s">
        <v>289</v>
      </c>
      <c r="F2178" s="84" t="s">
        <v>290</v>
      </c>
      <c r="G2178" s="84" t="s">
        <v>257</v>
      </c>
    </row>
    <row r="2179" spans="1:7" x14ac:dyDescent="0.25">
      <c r="A2179" s="84" t="s">
        <v>927</v>
      </c>
      <c r="B2179" s="84" t="s">
        <v>804</v>
      </c>
      <c r="C2179" s="84" t="s">
        <v>928</v>
      </c>
      <c r="D2179" s="84" t="s">
        <v>8</v>
      </c>
      <c r="E2179" s="84" t="s">
        <v>289</v>
      </c>
      <c r="F2179" s="84" t="s">
        <v>290</v>
      </c>
      <c r="G2179" s="84" t="s">
        <v>257</v>
      </c>
    </row>
    <row r="2180" spans="1:7" x14ac:dyDescent="0.25">
      <c r="A2180" s="84" t="s">
        <v>1992</v>
      </c>
      <c r="B2180" s="84" t="s">
        <v>724</v>
      </c>
      <c r="C2180" s="84" t="s">
        <v>1993</v>
      </c>
      <c r="D2180" s="84" t="s">
        <v>51</v>
      </c>
      <c r="E2180" s="84" t="s">
        <v>410</v>
      </c>
      <c r="F2180" s="84" t="s">
        <v>245</v>
      </c>
      <c r="G2180" s="84" t="s">
        <v>387</v>
      </c>
    </row>
    <row r="2181" spans="1:7" x14ac:dyDescent="0.25">
      <c r="A2181" s="84" t="s">
        <v>1994</v>
      </c>
      <c r="B2181" s="84" t="s">
        <v>730</v>
      </c>
      <c r="C2181" s="84" t="s">
        <v>1995</v>
      </c>
      <c r="D2181" s="84" t="s">
        <v>51</v>
      </c>
      <c r="E2181" s="84" t="s">
        <v>410</v>
      </c>
      <c r="F2181" s="84" t="s">
        <v>245</v>
      </c>
      <c r="G2181" s="84" t="s">
        <v>387</v>
      </c>
    </row>
    <row r="2182" spans="1:7" x14ac:dyDescent="0.25">
      <c r="A2182" s="84" t="s">
        <v>1996</v>
      </c>
      <c r="B2182" s="84" t="s">
        <v>759</v>
      </c>
      <c r="C2182" s="84" t="s">
        <v>1997</v>
      </c>
      <c r="D2182" s="84" t="s">
        <v>51</v>
      </c>
      <c r="E2182" s="84" t="s">
        <v>244</v>
      </c>
      <c r="F2182" s="84" t="s">
        <v>490</v>
      </c>
      <c r="G2182" s="84" t="s">
        <v>246</v>
      </c>
    </row>
    <row r="2183" spans="1:7" x14ac:dyDescent="0.25">
      <c r="A2183" s="84" t="s">
        <v>1998</v>
      </c>
      <c r="B2183" s="84" t="s">
        <v>1999</v>
      </c>
      <c r="C2183" s="84" t="s">
        <v>2000</v>
      </c>
      <c r="D2183" s="84" t="s">
        <v>51</v>
      </c>
      <c r="E2183" s="84" t="s">
        <v>244</v>
      </c>
      <c r="F2183" s="84" t="s">
        <v>290</v>
      </c>
      <c r="G2183" s="84" t="s">
        <v>387</v>
      </c>
    </row>
    <row r="2184" spans="1:7" s="118" customFormat="1" x14ac:dyDescent="0.25">
      <c r="A2184" s="117" t="s">
        <v>2001</v>
      </c>
      <c r="B2184" s="117" t="s">
        <v>605</v>
      </c>
      <c r="C2184" s="117" t="s">
        <v>2002</v>
      </c>
      <c r="D2184" s="117" t="s">
        <v>44</v>
      </c>
      <c r="E2184" s="117" t="s">
        <v>244</v>
      </c>
      <c r="F2184" s="117" t="s">
        <v>245</v>
      </c>
      <c r="G2184" s="117" t="s">
        <v>413</v>
      </c>
    </row>
    <row r="2185" spans="1:7" x14ac:dyDescent="0.25">
      <c r="A2185" s="84" t="s">
        <v>2003</v>
      </c>
      <c r="B2185" s="84" t="s">
        <v>2004</v>
      </c>
      <c r="C2185" s="84" t="s">
        <v>2005</v>
      </c>
      <c r="D2185" s="84" t="s">
        <v>719</v>
      </c>
      <c r="E2185" s="84" t="s">
        <v>244</v>
      </c>
      <c r="F2185" s="84" t="s">
        <v>245</v>
      </c>
      <c r="G2185" s="84" t="s">
        <v>246</v>
      </c>
    </row>
    <row r="2186" spans="1:7" x14ac:dyDescent="0.25">
      <c r="A2186" s="84" t="s">
        <v>2006</v>
      </c>
      <c r="B2186" s="84" t="s">
        <v>2007</v>
      </c>
      <c r="C2186" s="84" t="s">
        <v>2008</v>
      </c>
      <c r="D2186" s="84" t="s">
        <v>51</v>
      </c>
      <c r="E2186" s="84" t="s">
        <v>410</v>
      </c>
      <c r="F2186" s="84" t="s">
        <v>245</v>
      </c>
      <c r="G2186" s="84" t="s">
        <v>387</v>
      </c>
    </row>
  </sheetData>
  <autoFilter ref="A1:G2186" xr:uid="{00000000-0009-0000-0000-000004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SSMF</vt:lpstr>
      <vt:lpstr>Daily</vt:lpstr>
      <vt:lpstr>SRM</vt:lpstr>
      <vt:lpstr>SRM_feed</vt:lpstr>
      <vt:lpstr>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Kershaw, Alexander (UK)</cp:lastModifiedBy>
  <dcterms:created xsi:type="dcterms:W3CDTF">2006-09-16T00:00:00Z</dcterms:created>
  <dcterms:modified xsi:type="dcterms:W3CDTF">2023-04-20T12:04:35Z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duo.fu@metalbulletinresearch.com</vt:lpwstr>
  </property>
  <property fmtid="{D5CDD505-2E9C-101B-9397-08002B2CF9AE}" pid="3" name="CDMCEIC_ownerFullName">
    <vt:lpwstr>Euromoney Metal bulletin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