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iorg-my.sharepoint.com/personal/mahodekon_abmsbj_org/Documents/TELECHARGEMENTS/"/>
    </mc:Choice>
  </mc:AlternateContent>
  <xr:revisionPtr revIDLastSave="0" documentId="8_{019FEA94-4F8C-4A8C-9A39-511A58F0F20A}" xr6:coauthVersionLast="47" xr6:coauthVersionMax="47" xr10:uidLastSave="{00000000-0000-0000-0000-000000000000}"/>
  <bookViews>
    <workbookView xWindow="28680" yWindow="-3840" windowWidth="29040" windowHeight="15720" xr2:uid="{DF61CFDB-8A1C-4A3F-8BD0-4209D4FB4278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H40" i="1" a="1"/>
  <c r="H40" i="1" s="1"/>
  <c r="B29" i="1"/>
  <c r="G63" i="1"/>
  <c r="G62" i="1"/>
  <c r="H62" i="1" s="1" a="1"/>
  <c r="H62" i="1" s="1"/>
  <c r="G61" i="1"/>
  <c r="A61" i="1"/>
  <c r="A62" i="1" s="1"/>
  <c r="A63" i="1" s="1"/>
  <c r="G60" i="1"/>
  <c r="A57" i="1"/>
  <c r="B54" i="1"/>
  <c r="H39" i="1" a="1"/>
  <c r="H39" i="1" s="1"/>
  <c r="H38" i="1" a="1"/>
  <c r="H38" i="1" s="1"/>
  <c r="H37" i="1" a="1"/>
  <c r="H37" i="1" s="1"/>
  <c r="H36" i="1" a="1"/>
  <c r="H36" i="1" s="1"/>
  <c r="I36" i="1" s="1"/>
  <c r="A36" i="1"/>
  <c r="A37" i="1" s="1"/>
  <c r="A38" i="1" s="1"/>
  <c r="A39" i="1" s="1"/>
  <c r="H35" i="1" a="1"/>
  <c r="H35" i="1" s="1"/>
  <c r="G16" i="1"/>
  <c r="I16" i="1" s="1"/>
  <c r="B16" i="1"/>
  <c r="G15" i="1"/>
  <c r="I15" i="1" s="1"/>
  <c r="B15" i="1"/>
  <c r="G14" i="1"/>
  <c r="I14" i="1" s="1"/>
  <c r="B14" i="1"/>
  <c r="G13" i="1"/>
  <c r="I13" i="1" s="1"/>
  <c r="B13" i="1"/>
  <c r="G12" i="1"/>
  <c r="I12" i="1" s="1"/>
  <c r="B12" i="1"/>
  <c r="G11" i="1"/>
  <c r="I11" i="1" s="1"/>
  <c r="B11" i="1"/>
  <c r="G10" i="1"/>
  <c r="I10" i="1" s="1"/>
  <c r="B10" i="1"/>
  <c r="A7" i="1"/>
  <c r="B4" i="1"/>
  <c r="H41" i="1" l="1"/>
  <c r="I40" i="1"/>
  <c r="I41" i="1" s="1"/>
  <c r="H61" i="1" a="1"/>
  <c r="H61" i="1" s="1"/>
  <c r="I61" i="1" s="1"/>
  <c r="I38" i="1"/>
  <c r="I17" i="1"/>
  <c r="I35" i="1"/>
  <c r="I37" i="1"/>
  <c r="I39" i="1"/>
  <c r="I62" i="1"/>
  <c r="H63" i="1" a="1"/>
  <c r="H63" i="1" s="1"/>
  <c r="I63" i="1" s="1"/>
  <c r="H60" i="1" a="1"/>
  <c r="H60" i="1" s="1"/>
  <c r="I60" i="1" s="1"/>
  <c r="I6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<sst xmlns="http://schemas.openxmlformats.org/spreadsheetml/2006/main" count="133" uniqueCount="63">
  <si>
    <t xml:space="preserve">DEMANDE DE PAIEMENT ELECTRONIQUE </t>
  </si>
  <si>
    <t>MTN</t>
  </si>
  <si>
    <t xml:space="preserve">Date: </t>
  </si>
  <si>
    <t>MOOV</t>
  </si>
  <si>
    <t>Opérateur Choisi : MTN</t>
  </si>
  <si>
    <t>Num d'ordre</t>
  </si>
  <si>
    <t>Noms</t>
  </si>
  <si>
    <t xml:space="preserve">Prénoms </t>
  </si>
  <si>
    <t>Numéro téléphone</t>
  </si>
  <si>
    <t xml:space="preserve">Montant </t>
  </si>
  <si>
    <t>Frais</t>
  </si>
  <si>
    <t xml:space="preserve">Total </t>
  </si>
  <si>
    <t>xxx</t>
  </si>
  <si>
    <t>97 32 45 79</t>
  </si>
  <si>
    <t>xx xx xx xx</t>
  </si>
  <si>
    <t>91 12 92 90</t>
  </si>
  <si>
    <t>69 73 90 00</t>
  </si>
  <si>
    <t>67 19 03 96</t>
  </si>
  <si>
    <t>97 22 85 26</t>
  </si>
  <si>
    <t>96 37 55 52</t>
  </si>
  <si>
    <t>96 37 31 40</t>
  </si>
  <si>
    <t>TOTAL</t>
  </si>
  <si>
    <r>
      <rPr>
        <b/>
        <u/>
        <sz val="11"/>
        <color theme="1"/>
        <rFont val="Calibri"/>
        <family val="2"/>
        <scheme val="minor"/>
      </rPr>
      <t>NB</t>
    </r>
    <r>
      <rPr>
        <b/>
        <sz val="11"/>
        <color theme="1"/>
        <rFont val="Calibri"/>
        <family val="2"/>
        <scheme val="minor"/>
      </rPr>
      <t xml:space="preserve">: </t>
    </r>
  </si>
  <si>
    <t>Les noms et prénoms doivent être inscrits comme enregistrés chez l'opérateur GSM</t>
  </si>
  <si>
    <t xml:space="preserve">Aucun paiement ne se fera si le numéro est enregistré à un autre nom </t>
  </si>
  <si>
    <t>Les numéros de téléphone doivent être précédés de 229 et sans aucun espace entre les chiffres</t>
  </si>
  <si>
    <t xml:space="preserve">Le Demandeur </t>
  </si>
  <si>
    <t xml:space="preserve">Le SupervIseur du Demandeur </t>
  </si>
  <si>
    <t>Motif:  Mission d'Assistance technique de PSI Siège au projet MuniWASH/Formation des entrepreneurs de l'Ouémé à la construction des fosses biodigesteurs</t>
  </si>
  <si>
    <t>NOM ET PRENOMS MOMO</t>
  </si>
  <si>
    <t>PROFILE</t>
  </si>
  <si>
    <t>STATUT</t>
  </si>
  <si>
    <t>NOM CONFORME</t>
  </si>
  <si>
    <t>HOUNKPATIN</t>
  </si>
  <si>
    <t>AGOUNDO MOISE</t>
  </si>
  <si>
    <t>98 32 45 79</t>
  </si>
  <si>
    <t>AGOUNDO MOISE HOUNKPATIN</t>
  </si>
  <si>
    <t>MTNBJ Subscriber Profile Tier 2</t>
  </si>
  <si>
    <t>ACTIVE</t>
  </si>
  <si>
    <t>GBESSEMEHLAN</t>
  </si>
  <si>
    <t>EMILE</t>
  </si>
  <si>
    <t>Gbessemehlan Emile</t>
  </si>
  <si>
    <t>LOKONON</t>
  </si>
  <si>
    <t>TOUSSAINT</t>
  </si>
  <si>
    <t>Lokonon Toussaint</t>
  </si>
  <si>
    <t>MTNBJ Subscriber Microcredit Profile</t>
  </si>
  <si>
    <t>ADJOVI</t>
  </si>
  <si>
    <t>ALAIN HERVE KOFFI</t>
  </si>
  <si>
    <t>ALAIN HERVE KOFFI ADJOVI</t>
  </si>
  <si>
    <t>AMOUH</t>
  </si>
  <si>
    <t>ISMAEL KOASSI</t>
  </si>
  <si>
    <t>ISMAEL KOASSI AMOUH</t>
  </si>
  <si>
    <t>BAIMEY DAGAN</t>
  </si>
  <si>
    <t>AMOUSSOU SETONDJI N. IGOR</t>
  </si>
  <si>
    <t>AMOUSSOU SETONDJI N IGOR BAIMEY DAGAN-</t>
  </si>
  <si>
    <r>
      <rPr>
        <b/>
        <u/>
        <sz val="12"/>
        <color theme="1"/>
        <rFont val="Calibri"/>
        <family val="2"/>
        <scheme val="minor"/>
      </rPr>
      <t>NB</t>
    </r>
    <r>
      <rPr>
        <b/>
        <sz val="12"/>
        <color theme="1"/>
        <rFont val="Calibri"/>
        <family val="2"/>
        <scheme val="minor"/>
      </rPr>
      <t xml:space="preserve">: </t>
    </r>
  </si>
  <si>
    <t>PNLP (GAS)</t>
  </si>
  <si>
    <t>PNLP (Chargé de mobilisation sociale)</t>
  </si>
  <si>
    <t>99 32 45 79</t>
  </si>
  <si>
    <t>DDS</t>
  </si>
  <si>
    <t>100 32 45 79</t>
  </si>
  <si>
    <t>CVA DDS</t>
  </si>
  <si>
    <t>101 32 45 79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</si>
</sst>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* #,##0.00\ _€_-;\-* #,##0.00\ _€_-;_-* &quot;-&quot;??\ _€_-;_-@_-"/>
    <numFmt numFmtId="167" formatCode="_(* #,##0_);_(* \(#,##0\);_(* &quot;-&quot;??_);_(@_)"/>
    <numFmt numFmtId="168" formatCode="_-* #,##0\ _€_-;\-* #,##0\ _€_-;_-* &quot;-&quot;??\ _€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1"/>
      <color rgb="FF000000"/>
      <name val="MTN Brighter San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4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4">
    <xf numFmtId="0" fontId="0" fillId="0" borderId="0" xfId="0"/>
    <xf numFmtId="1" fontId="0" fillId="0" borderId="0" xfId="0" applyNumberFormat="1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7" xfId="2" applyFont="1" applyBorder="1" applyAlignment="1">
      <alignment vertical="center"/>
    </xf>
    <xf numFmtId="0" fontId="5" fillId="0" borderId="7" xfId="2" applyFont="1" applyBorder="1" applyAlignment="1">
      <alignment horizontal="center" vertical="center" wrapText="1"/>
    </xf>
    <xf numFmtId="167" fontId="6" fillId="2" borderId="7" xfId="3" applyNumberFormat="1" applyFont="1" applyFill="1" applyBorder="1" applyAlignment="1">
      <alignment horizontal="center"/>
    </xf>
    <xf numFmtId="1" fontId="7" fillId="2" borderId="8" xfId="3" applyNumberFormat="1" applyFont="1" applyFill="1" applyBorder="1" applyAlignment="1">
      <alignment horizontal="center"/>
    </xf>
    <xf numFmtId="167" fontId="8" fillId="0" borderId="8" xfId="4" applyNumberFormat="1" applyFont="1" applyBorder="1"/>
    <xf numFmtId="0" fontId="8" fillId="0" borderId="7" xfId="2" applyFont="1" applyBorder="1"/>
    <xf numFmtId="168" fontId="0" fillId="0" borderId="7" xfId="3" applyNumberFormat="1" applyFont="1" applyBorder="1" applyAlignment="1"/>
    <xf numFmtId="0" fontId="9" fillId="0" borderId="7" xfId="2" applyFont="1" applyBorder="1" applyAlignment="1">
      <alignment horizontal="center" vertical="center" wrapText="1"/>
    </xf>
    <xf numFmtId="168" fontId="2" fillId="0" borderId="7" xfId="3" applyNumberFormat="1" applyFont="1" applyBorder="1"/>
    <xf numFmtId="0" fontId="11" fillId="0" borderId="0" xfId="0" applyFont="1"/>
    <xf numFmtId="1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1" fontId="12" fillId="0" borderId="0" xfId="0" applyNumberFormat="1" applyFont="1" applyAlignment="1">
      <alignment horizontal="left" vertical="center" wrapText="1"/>
    </xf>
    <xf numFmtId="0" fontId="0" fillId="3" borderId="0" xfId="0" applyFill="1"/>
    <xf numFmtId="1" fontId="0" fillId="3" borderId="0" xfId="0" applyNumberFormat="1" applyFill="1"/>
    <xf numFmtId="0" fontId="13" fillId="2" borderId="0" xfId="0" applyFont="1" applyFill="1"/>
    <xf numFmtId="0" fontId="0" fillId="2" borderId="0" xfId="0" applyFill="1"/>
    <xf numFmtId="1" fontId="13" fillId="2" borderId="0" xfId="0" applyNumberFormat="1" applyFont="1" applyFill="1"/>
    <xf numFmtId="0" fontId="14" fillId="2" borderId="0" xfId="0" applyFont="1" applyFill="1"/>
    <xf numFmtId="14" fontId="14" fillId="2" borderId="0" xfId="0" applyNumberFormat="1" applyFont="1" applyFill="1" applyAlignment="1">
      <alignment horizontal="center"/>
    </xf>
    <xf numFmtId="0" fontId="14" fillId="2" borderId="7" xfId="0" applyFont="1" applyFill="1" applyBorder="1" applyAlignment="1">
      <alignment horizontal="center" vertical="center" wrapText="1"/>
    </xf>
    <xf numFmtId="1" fontId="14" fillId="2" borderId="7" xfId="0" applyNumberFormat="1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left" vertical="center" wrapText="1"/>
    </xf>
    <xf numFmtId="0" fontId="5" fillId="2" borderId="7" xfId="2" applyFont="1" applyFill="1" applyBorder="1" applyAlignment="1">
      <alignment horizontal="left" vertical="center" wrapText="1"/>
    </xf>
    <xf numFmtId="167" fontId="16" fillId="2" borderId="7" xfId="3" applyNumberFormat="1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 vertical="center" wrapText="1"/>
    </xf>
    <xf numFmtId="1" fontId="17" fillId="2" borderId="7" xfId="3" applyNumberFormat="1" applyFont="1" applyFill="1" applyBorder="1" applyAlignment="1">
      <alignment horizontal="center"/>
    </xf>
    <xf numFmtId="167" fontId="5" fillId="2" borderId="7" xfId="4" applyNumberFormat="1" applyFont="1" applyFill="1" applyBorder="1"/>
    <xf numFmtId="41" fontId="5" fillId="2" borderId="7" xfId="1" applyFont="1" applyFill="1" applyBorder="1"/>
    <xf numFmtId="168" fontId="13" fillId="2" borderId="7" xfId="3" applyNumberFormat="1" applyFont="1" applyFill="1" applyBorder="1" applyAlignment="1"/>
    <xf numFmtId="0" fontId="14" fillId="2" borderId="7" xfId="0" applyFont="1" applyFill="1" applyBorder="1"/>
    <xf numFmtId="1" fontId="14" fillId="2" borderId="7" xfId="0" applyNumberFormat="1" applyFont="1" applyFill="1" applyBorder="1"/>
    <xf numFmtId="167" fontId="14" fillId="2" borderId="7" xfId="0" applyNumberFormat="1" applyFont="1" applyFill="1" applyBorder="1"/>
    <xf numFmtId="168" fontId="14" fillId="2" borderId="7" xfId="3" applyNumberFormat="1" applyFont="1" applyFill="1" applyBorder="1"/>
    <xf numFmtId="167" fontId="0" fillId="2" borderId="0" xfId="0" applyNumberFormat="1" applyFill="1"/>
    <xf numFmtId="0" fontId="19" fillId="2" borderId="0" xfId="0" applyFont="1" applyFill="1"/>
    <xf numFmtId="1" fontId="19" fillId="2" borderId="0" xfId="0" applyNumberFormat="1" applyFont="1" applyFill="1"/>
    <xf numFmtId="0" fontId="20" fillId="2" borderId="0" xfId="0" applyFont="1" applyFill="1" applyAlignment="1">
      <alignment horizontal="left" vertical="center" wrapText="1"/>
    </xf>
    <xf numFmtId="1" fontId="20" fillId="2" borderId="0" xfId="0" applyNumberFormat="1" applyFont="1" applyFill="1" applyAlignment="1">
      <alignment horizontal="left" vertical="center" wrapText="1"/>
    </xf>
    <xf numFmtId="0" fontId="1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2" borderId="7" xfId="2" applyFont="1" applyFill="1" applyBorder="1" applyAlignment="1">
      <alignment vertical="center"/>
    </xf>
    <xf numFmtId="0" fontId="13" fillId="0" borderId="0" xfId="0" applyFont="1"/>
    <xf numFmtId="1" fontId="13" fillId="0" borderId="0" xfId="0" applyNumberFormat="1" applyFont="1"/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14" fillId="0" borderId="0" xfId="0" applyFont="1"/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/>
    </xf>
    <xf numFmtId="0" fontId="14" fillId="0" borderId="7" xfId="0" applyFont="1" applyBorder="1"/>
    <xf numFmtId="0" fontId="19" fillId="0" borderId="0" xfId="0" applyFont="1"/>
    <xf numFmtId="0" fontId="20" fillId="0" borderId="0" xfId="0" applyFont="1" applyAlignment="1">
      <alignment horizontal="left" vertical="center" wrapText="1"/>
    </xf>
    <xf numFmtId="0" fontId="2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4" fillId="2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/>
    </xf>
    <xf numFmtId="0" fontId="13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center" wrapText="1"/>
    </xf>
    <xf numFmtId="0" fontId="14" fillId="2" borderId="7" xfId="0" applyFont="1" applyFill="1" applyBorder="1" applyAlignment="1">
      <alignment horizontal="center"/>
    </xf>
  </cellXfs>
  <cellStyles count="7">
    <cellStyle name="Comma [0]" xfId="1" builtinId="6"/>
    <cellStyle name="Comma 2 2" xfId="3" xr:uid="{A4241623-3C20-4144-B277-BB293761F2A1}"/>
    <cellStyle name="Comma 3" xfId="4" xr:uid="{8F62A3BC-55E6-4751-AC55-B7291D6EB22B}"/>
    <cellStyle name="Comma 3 2" xfId="6" xr:uid="{08F72EB3-D3DE-49B5-9C77-CD737259EC45}"/>
    <cellStyle name="Milliers [0] 2" xfId="5" xr:uid="{19C07009-321C-40B2-97BF-42C27F767C99}"/>
    <cellStyle name="Normal" xfId="0" builtinId="0"/>
    <cellStyle name="Normal 2 2" xfId="2" xr:uid="{47A98D3A-DD44-4445-A54D-1A0D21EDC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siorg.sharepoint.com/sites/TPInBenin/Documents%20partages/Requ&#234;te_AtelierTPIn2022_v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iEngCo1"/>
      <sheetName val="ChekEngCo1"/>
      <sheetName val="LocEngCo1"/>
      <sheetName val="MomoEngCo1"/>
      <sheetName val="Mobile_Money"/>
      <sheetName val="PartiRevOut"/>
      <sheetName val="ChekRevOut"/>
      <sheetName val="LocRevOut"/>
      <sheetName val="MomoRevOut"/>
      <sheetName val="PaymoRevOut"/>
      <sheetName val="PartiEng2"/>
      <sheetName val="ChekEng2"/>
      <sheetName val="LocEng2"/>
      <sheetName val="MomoEng2"/>
      <sheetName val="ListMomoEng2"/>
      <sheetName val="PartiDHIS2"/>
      <sheetName val="ChekDHIS2"/>
      <sheetName val="LocDHIS2"/>
      <sheetName val="MomoDHIS2"/>
      <sheetName val="ListMoDHIS2"/>
      <sheetName val="PayMoDHIS2"/>
      <sheetName val="PartiFor"/>
      <sheetName val="ChekFor"/>
      <sheetName val="LocFor"/>
      <sheetName val="MomoFor"/>
      <sheetName val="ListMoForNA"/>
      <sheetName val="ListMoForZS"/>
      <sheetName val="ListMoForAS"/>
      <sheetName val="ListMoForCP"/>
      <sheetName val="PayMoForNA"/>
      <sheetName val="Plan"/>
      <sheetName val="PFor"/>
      <sheetName val="OUTPOUT1"/>
      <sheetName val="OUTPOUT2"/>
      <sheetName val="OUTPOUT3"/>
      <sheetName val="GM"/>
      <sheetName val="Parti"/>
      <sheetName val="Chek"/>
      <sheetName val="Achat"/>
      <sheetName val="Momo"/>
      <sheetName val="Listmo"/>
      <sheetName val="PayMo"/>
      <sheetName val="Réconciliation"/>
      <sheetName val="22OUT1"/>
      <sheetName val="22OUT2"/>
      <sheetName val="22OUT3"/>
      <sheetName val="22GM"/>
      <sheetName val="Requête_AtelierTPIn2022_v10"/>
    </sheetNames>
    <sheetDataSet>
      <sheetData sheetId="0"/>
      <sheetData sheetId="1"/>
      <sheetData sheetId="2"/>
      <sheetData sheetId="3"/>
      <sheetData sheetId="4"/>
      <sheetData sheetId="5">
        <row r="21">
          <cell r="B21" t="str">
            <v>Médécin Coordonateur ZOBOZA</v>
          </cell>
        </row>
        <row r="22">
          <cell r="B22" t="str">
            <v>Statisticenne de Zone ZOBOZA</v>
          </cell>
        </row>
        <row r="23">
          <cell r="B23" t="str">
            <v>Resp/PEV ZS ZoBoZa</v>
          </cell>
        </row>
        <row r="24">
          <cell r="B24" t="str">
            <v>CVA ZS ZoBoZa</v>
          </cell>
        </row>
        <row r="25">
          <cell r="B25" t="str">
            <v>Statisticien DDS Zou</v>
          </cell>
        </row>
        <row r="26">
          <cell r="B26" t="str">
            <v>C/SPIRS DDS Zou</v>
          </cell>
        </row>
        <row r="27">
          <cell r="B27" t="str">
            <v>CVA équipe DDS Zou</v>
          </cell>
        </row>
      </sheetData>
      <sheetData sheetId="6">
        <row r="18">
          <cell r="C18" t="str">
            <v>Conduct district-level quarterly supportive supervision data analysis and review meetings in each focus country (Phase 1) : Atelier de révision des outils de collecte de données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103">
          <cell r="C103" t="str">
            <v>Formation des agents de santé et relais communautaire dans la zone sanitaire ZoBoZa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E4BD-0919-4557-A30E-2B296CA7F060}">
  <sheetPr>
    <pageSetUpPr fitToPage="1"/>
  </sheetPr>
  <dimension ref="A1:O80"/>
  <sheetViews>
    <sheetView tabSelected="1" topLeftCell="A26" zoomScale="104" workbookViewId="0">
      <selection activeCell="C39" sqref="C39"/>
    </sheetView>
  </sheetViews>
  <sheetFormatPr defaultColWidth="11.42578125" defaultRowHeight="14.45"/>
  <cols>
    <col min="1" max="1" width="12.140625" bestFit="1" customWidth="1"/>
    <col min="2" max="2" width="36.42578125" customWidth="1"/>
    <col min="3" max="3" width="18.42578125" customWidth="1"/>
    <col min="4" max="5" width="21.85546875" hidden="1" customWidth="1"/>
    <col min="6" max="6" width="21.85546875" style="1" customWidth="1"/>
    <col min="7" max="7" width="12" bestFit="1" customWidth="1"/>
    <col min="9" max="9" width="12.85546875" bestFit="1" customWidth="1"/>
    <col min="10" max="10" width="49.85546875" bestFit="1" customWidth="1"/>
    <col min="11" max="11" width="29" bestFit="1" customWidth="1"/>
    <col min="12" max="12" width="10.28515625" bestFit="1" customWidth="1"/>
    <col min="13" max="13" width="16.42578125" bestFit="1" customWidth="1"/>
    <col min="15" max="15" width="7" bestFit="1" customWidth="1"/>
  </cols>
  <sheetData>
    <row r="1" spans="1:15" ht="15" hidden="1" thickBot="1">
      <c r="B1" s="61" t="s">
        <v>0</v>
      </c>
      <c r="C1" s="62"/>
      <c r="D1" s="62"/>
      <c r="E1" s="62"/>
      <c r="F1" s="62"/>
      <c r="G1" s="62"/>
      <c r="H1" s="63"/>
    </row>
    <row r="2" spans="1:15" ht="15" hidden="1" thickBot="1">
      <c r="B2" s="64"/>
      <c r="C2" s="65"/>
      <c r="D2" s="65"/>
      <c r="E2" s="65"/>
      <c r="F2" s="65"/>
      <c r="G2" s="65"/>
      <c r="H2" s="66"/>
    </row>
    <row r="3" spans="1:15" ht="15" hidden="1" thickBot="1">
      <c r="O3" s="2" t="s">
        <v>1</v>
      </c>
    </row>
    <row r="4" spans="1:15" ht="15" hidden="1" thickBot="1">
      <c r="A4" s="2" t="s">
        <v>2</v>
      </c>
      <c r="B4" s="3">
        <f ca="1">TODAY()</f>
        <v>45693</v>
      </c>
      <c r="O4" s="2" t="s">
        <v>3</v>
      </c>
    </row>
    <row r="5" spans="1:15" ht="15" hidden="1" thickBot="1">
      <c r="A5" s="67" t="s">
        <v>4</v>
      </c>
      <c r="B5" s="67"/>
      <c r="C5" s="67"/>
    </row>
    <row r="6" spans="1:15" ht="15" hidden="1" thickBot="1">
      <c r="A6" s="2"/>
    </row>
    <row r="7" spans="1:15" ht="29.25" hidden="1" customHeight="1">
      <c r="A7" s="68" t="str">
        <f>_xlfn.CONCAT(" Motif (s) du Paiement  : Forfait repas et déplacement pour : ",[1]ChekRevOut!C18)</f>
        <v xml:space="preserve"> Motif (s) du Paiement  : Forfait repas et déplacement pour : Conduct district-level quarterly supportive supervision data analysis and review meetings in each focus country (Phase 1) : Atelier de révision des outils de collecte de données</v>
      </c>
      <c r="B7" s="68"/>
      <c r="C7" s="68"/>
      <c r="D7" s="68"/>
      <c r="E7" s="68"/>
      <c r="F7" s="68"/>
      <c r="G7" s="68"/>
      <c r="H7" s="68"/>
      <c r="I7" s="68"/>
    </row>
    <row r="8" spans="1:15" ht="15" hidden="1" thickBot="1"/>
    <row r="9" spans="1:15" s="6" customFormat="1" ht="15" hidden="1" thickBot="1">
      <c r="A9" s="51" t="s">
        <v>5</v>
      </c>
      <c r="B9" s="4" t="s">
        <v>6</v>
      </c>
      <c r="C9" s="4" t="s">
        <v>7</v>
      </c>
      <c r="D9" s="4" t="s">
        <v>8</v>
      </c>
      <c r="E9" s="4"/>
      <c r="F9" s="5" t="s">
        <v>8</v>
      </c>
      <c r="G9" s="4" t="s">
        <v>9</v>
      </c>
      <c r="H9" s="4" t="s">
        <v>10</v>
      </c>
      <c r="I9" s="4" t="s">
        <v>11</v>
      </c>
    </row>
    <row r="10" spans="1:15" ht="15.95" hidden="1" thickBot="1">
      <c r="A10" s="52">
        <v>1</v>
      </c>
      <c r="B10" s="7" t="str">
        <f>[1]PartiRevOut!B21</f>
        <v>Médécin Coordonateur ZOBOZA</v>
      </c>
      <c r="C10" s="8" t="s">
        <v>12</v>
      </c>
      <c r="D10" s="9">
        <v>229</v>
      </c>
      <c r="E10" s="8" t="s">
        <v>13</v>
      </c>
      <c r="F10" s="10" t="s">
        <v>14</v>
      </c>
      <c r="G10" s="11">
        <f>(5000*3)+(12*0.15*6*600)</f>
        <v>21480</v>
      </c>
      <c r="H10" s="12">
        <v>700</v>
      </c>
      <c r="I10" s="13">
        <f>G10+H10</f>
        <v>22180</v>
      </c>
    </row>
    <row r="11" spans="1:15" ht="15.95" hidden="1" thickBot="1">
      <c r="A11" s="52">
        <v>2</v>
      </c>
      <c r="B11" s="7" t="str">
        <f>[1]PartiRevOut!B22</f>
        <v>Statisticenne de Zone ZOBOZA</v>
      </c>
      <c r="C11" s="8" t="s">
        <v>12</v>
      </c>
      <c r="D11" s="9">
        <v>229</v>
      </c>
      <c r="E11" s="8" t="s">
        <v>15</v>
      </c>
      <c r="F11" s="10" t="s">
        <v>14</v>
      </c>
      <c r="G11" s="11">
        <f>(5000*3)+(2000*3)</f>
        <v>21000</v>
      </c>
      <c r="H11" s="12">
        <v>700</v>
      </c>
      <c r="I11" s="13">
        <f t="shared" ref="I11:I16" si="0">G11+H11</f>
        <v>21700</v>
      </c>
    </row>
    <row r="12" spans="1:15" ht="15.95" hidden="1" thickBot="1">
      <c r="A12" s="52">
        <v>3</v>
      </c>
      <c r="B12" s="7" t="str">
        <f>[1]PartiRevOut!B23</f>
        <v>Resp/PEV ZS ZoBoZa</v>
      </c>
      <c r="C12" s="8" t="s">
        <v>12</v>
      </c>
      <c r="D12" s="9">
        <v>229</v>
      </c>
      <c r="E12" s="8" t="s">
        <v>16</v>
      </c>
      <c r="F12" s="10" t="s">
        <v>14</v>
      </c>
      <c r="G12" s="11">
        <f>(5000*3)+(2000*3)</f>
        <v>21000</v>
      </c>
      <c r="H12" s="12">
        <v>700</v>
      </c>
      <c r="I12" s="13">
        <f t="shared" si="0"/>
        <v>21700</v>
      </c>
    </row>
    <row r="13" spans="1:15" ht="18.75" hidden="1" customHeight="1">
      <c r="A13" s="52">
        <v>4</v>
      </c>
      <c r="B13" s="7" t="str">
        <f>[1]PartiRevOut!B24</f>
        <v>CVA ZS ZoBoZa</v>
      </c>
      <c r="C13" s="8" t="s">
        <v>12</v>
      </c>
      <c r="D13" s="9">
        <v>229</v>
      </c>
      <c r="E13" s="8" t="s">
        <v>17</v>
      </c>
      <c r="F13" s="10" t="s">
        <v>14</v>
      </c>
      <c r="G13" s="11">
        <f>(5000*3)</f>
        <v>15000</v>
      </c>
      <c r="H13" s="12">
        <v>400</v>
      </c>
      <c r="I13" s="13">
        <f t="shared" si="0"/>
        <v>15400</v>
      </c>
    </row>
    <row r="14" spans="1:15" ht="15.95" hidden="1" thickBot="1">
      <c r="A14" s="52">
        <v>5</v>
      </c>
      <c r="B14" s="7" t="str">
        <f>[1]PartiRevOut!B25</f>
        <v>Statisticien DDS Zou</v>
      </c>
      <c r="C14" s="8" t="s">
        <v>12</v>
      </c>
      <c r="D14" s="9">
        <v>229</v>
      </c>
      <c r="E14" s="8" t="s">
        <v>18</v>
      </c>
      <c r="F14" s="10" t="s">
        <v>14</v>
      </c>
      <c r="G14" s="11">
        <f>(5000*3)+(12*0.15*6*600)</f>
        <v>21480</v>
      </c>
      <c r="H14" s="12">
        <v>700</v>
      </c>
      <c r="I14" s="13">
        <f t="shared" si="0"/>
        <v>22180</v>
      </c>
    </row>
    <row r="15" spans="1:15" ht="15.95" hidden="1" thickBot="1">
      <c r="A15" s="52">
        <v>6</v>
      </c>
      <c r="B15" s="7" t="str">
        <f>[1]PartiRevOut!B26</f>
        <v>C/SPIRS DDS Zou</v>
      </c>
      <c r="C15" s="8" t="s">
        <v>12</v>
      </c>
      <c r="D15" s="9">
        <v>229</v>
      </c>
      <c r="E15" s="8" t="s">
        <v>19</v>
      </c>
      <c r="F15" s="10" t="s">
        <v>14</v>
      </c>
      <c r="G15" s="11">
        <f>(5000*3)+(2000*3)</f>
        <v>21000</v>
      </c>
      <c r="H15" s="12">
        <v>700</v>
      </c>
      <c r="I15" s="13">
        <f t="shared" si="0"/>
        <v>21700</v>
      </c>
    </row>
    <row r="16" spans="1:15" ht="15.95" hidden="1" thickBot="1">
      <c r="A16" s="52">
        <v>7</v>
      </c>
      <c r="B16" s="7" t="str">
        <f>[1]PartiRevOut!B27</f>
        <v>CVA équipe DDS Zou</v>
      </c>
      <c r="C16" s="8" t="s">
        <v>12</v>
      </c>
      <c r="D16" s="9">
        <v>229</v>
      </c>
      <c r="E16" s="14" t="s">
        <v>20</v>
      </c>
      <c r="F16" s="10" t="s">
        <v>14</v>
      </c>
      <c r="G16" s="11">
        <f>(5000*3)</f>
        <v>15000</v>
      </c>
      <c r="H16" s="12">
        <v>400</v>
      </c>
      <c r="I16" s="13">
        <f t="shared" si="0"/>
        <v>15400</v>
      </c>
    </row>
    <row r="17" spans="1:15" ht="15" hidden="1" thickBot="1">
      <c r="A17" s="69" t="s">
        <v>21</v>
      </c>
      <c r="B17" s="70"/>
      <c r="C17" s="70"/>
      <c r="D17" s="70"/>
      <c r="E17" s="70"/>
      <c r="F17" s="70"/>
      <c r="G17" s="70"/>
      <c r="H17" s="71"/>
      <c r="I17" s="15">
        <f>SUM(I10:I16)</f>
        <v>140260</v>
      </c>
    </row>
    <row r="18" spans="1:15" ht="15" hidden="1" thickBot="1">
      <c r="A18" s="2" t="s">
        <v>22</v>
      </c>
    </row>
    <row r="19" spans="1:15" ht="15" hidden="1" thickBot="1">
      <c r="A19" s="16" t="s">
        <v>23</v>
      </c>
      <c r="B19" s="16"/>
      <c r="C19" s="16"/>
      <c r="D19" s="16"/>
      <c r="E19" s="16"/>
      <c r="F19" s="17"/>
      <c r="G19" s="2"/>
      <c r="H19" s="2"/>
      <c r="I19" s="2"/>
    </row>
    <row r="20" spans="1:15" ht="15" hidden="1" thickBot="1">
      <c r="A20" s="16" t="s">
        <v>24</v>
      </c>
      <c r="B20" s="16"/>
      <c r="C20" s="16"/>
      <c r="D20" s="16"/>
      <c r="E20" s="16"/>
      <c r="F20" s="17"/>
      <c r="G20" s="2"/>
      <c r="H20" s="2"/>
      <c r="I20" s="2"/>
    </row>
    <row r="21" spans="1:15" ht="15" hidden="1" customHeight="1">
      <c r="A21" s="72" t="s">
        <v>25</v>
      </c>
      <c r="B21" s="72"/>
      <c r="C21" s="72"/>
      <c r="D21" s="72"/>
      <c r="E21" s="72"/>
      <c r="F21" s="72"/>
      <c r="G21" s="72"/>
      <c r="H21" s="72"/>
      <c r="I21" s="72"/>
    </row>
    <row r="22" spans="1:15" ht="15" hidden="1" customHeight="1">
      <c r="A22" s="18"/>
      <c r="B22" s="18"/>
      <c r="C22" s="18"/>
      <c r="D22" s="18"/>
      <c r="E22" s="18"/>
      <c r="F22" s="19"/>
      <c r="G22" s="18"/>
      <c r="H22" s="18"/>
      <c r="I22" s="18"/>
    </row>
    <row r="23" spans="1:15" ht="15" hidden="1" customHeight="1">
      <c r="A23" s="18"/>
      <c r="B23" s="18"/>
      <c r="C23" s="18"/>
      <c r="D23" s="18"/>
      <c r="E23" s="18"/>
      <c r="F23" s="19"/>
      <c r="G23" s="18"/>
      <c r="H23" s="18"/>
      <c r="I23" s="18"/>
    </row>
    <row r="24" spans="1:15" ht="15" hidden="1" thickBot="1">
      <c r="A24" s="60" t="s">
        <v>26</v>
      </c>
      <c r="B24" s="60"/>
      <c r="G24" s="60" t="s">
        <v>27</v>
      </c>
      <c r="H24" s="60"/>
      <c r="I24" s="60"/>
    </row>
    <row r="25" spans="1:15" ht="15" hidden="1" thickBot="1">
      <c r="B25" s="20"/>
      <c r="C25" s="20"/>
      <c r="D25" s="20"/>
      <c r="E25" s="20"/>
      <c r="F25" s="21"/>
      <c r="G25" s="20"/>
      <c r="H25" s="20"/>
      <c r="I25" s="20"/>
    </row>
    <row r="26" spans="1:15" ht="15.6">
      <c r="A26" s="49"/>
      <c r="B26" s="74" t="s">
        <v>0</v>
      </c>
      <c r="C26" s="75"/>
      <c r="D26" s="75"/>
      <c r="E26" s="75"/>
      <c r="F26" s="75"/>
      <c r="G26" s="75"/>
      <c r="H26" s="76"/>
      <c r="I26" s="22"/>
      <c r="J26" s="22"/>
      <c r="K26" s="23"/>
    </row>
    <row r="27" spans="1:15" ht="15.95" thickBot="1">
      <c r="A27" s="49"/>
      <c r="B27" s="77"/>
      <c r="C27" s="78"/>
      <c r="D27" s="78"/>
      <c r="E27" s="78"/>
      <c r="F27" s="78"/>
      <c r="G27" s="78"/>
      <c r="H27" s="79"/>
      <c r="I27" s="22"/>
      <c r="J27" s="22"/>
      <c r="K27" s="23"/>
    </row>
    <row r="28" spans="1:15" ht="15.6">
      <c r="A28" s="49"/>
      <c r="B28" s="22"/>
      <c r="C28" s="22"/>
      <c r="D28" s="22"/>
      <c r="E28" s="22"/>
      <c r="F28" s="24"/>
      <c r="G28" s="22"/>
      <c r="H28" s="22"/>
      <c r="I28" s="22"/>
      <c r="J28" s="22"/>
      <c r="K28" s="23"/>
      <c r="O28" s="2" t="s">
        <v>1</v>
      </c>
    </row>
    <row r="29" spans="1:15" ht="15.6">
      <c r="A29" s="53" t="s">
        <v>2</v>
      </c>
      <c r="B29" s="26">
        <f ca="1">TODAY()</f>
        <v>45693</v>
      </c>
      <c r="C29" s="22"/>
      <c r="D29" s="22"/>
      <c r="E29" s="22"/>
      <c r="F29" s="24"/>
      <c r="G29" s="22"/>
      <c r="H29" s="22"/>
      <c r="I29" s="22"/>
      <c r="J29" s="22"/>
      <c r="K29" s="23"/>
      <c r="O29" s="2" t="s">
        <v>3</v>
      </c>
    </row>
    <row r="30" spans="1:15" ht="15.6">
      <c r="A30" s="80" t="s">
        <v>4</v>
      </c>
      <c r="B30" s="80"/>
      <c r="C30" s="80"/>
      <c r="D30" s="22"/>
      <c r="E30" s="22"/>
      <c r="F30" s="24"/>
      <c r="G30" s="22"/>
      <c r="H30" s="22"/>
      <c r="I30" s="22"/>
      <c r="J30" s="22"/>
      <c r="K30" s="23"/>
    </row>
    <row r="31" spans="1:15" ht="15.6">
      <c r="A31" s="53"/>
      <c r="B31" s="22"/>
      <c r="C31" s="22"/>
      <c r="D31" s="22"/>
      <c r="E31" s="22"/>
      <c r="F31" s="24"/>
      <c r="G31" s="22"/>
      <c r="H31" s="22"/>
      <c r="I31" s="22"/>
      <c r="J31" s="22"/>
      <c r="K31" s="23"/>
    </row>
    <row r="32" spans="1:15" ht="29.25" customHeight="1">
      <c r="A32" s="81" t="s">
        <v>28</v>
      </c>
      <c r="B32" s="81"/>
      <c r="C32" s="81"/>
      <c r="D32" s="81"/>
      <c r="E32" s="81"/>
      <c r="F32" s="81"/>
      <c r="G32" s="81"/>
      <c r="H32" s="81"/>
      <c r="I32" s="81"/>
      <c r="J32" s="22"/>
      <c r="K32" s="23"/>
    </row>
    <row r="33" spans="1:13" ht="15.6">
      <c r="A33" s="49"/>
      <c r="B33" s="22"/>
      <c r="C33" s="22"/>
      <c r="D33" s="22"/>
      <c r="E33" s="22"/>
      <c r="F33" s="24"/>
      <c r="G33" s="22"/>
      <c r="H33" s="22"/>
      <c r="I33" s="22"/>
      <c r="J33" s="22"/>
      <c r="K33" s="23"/>
    </row>
    <row r="34" spans="1:13" s="6" customFormat="1" ht="30.95">
      <c r="A34" s="54" t="s">
        <v>5</v>
      </c>
      <c r="B34" s="27" t="s">
        <v>6</v>
      </c>
      <c r="C34" s="27" t="s">
        <v>7</v>
      </c>
      <c r="D34" s="27" t="s">
        <v>8</v>
      </c>
      <c r="E34" s="27"/>
      <c r="F34" s="28" t="s">
        <v>8</v>
      </c>
      <c r="G34" s="27" t="s">
        <v>9</v>
      </c>
      <c r="H34" s="27" t="s">
        <v>10</v>
      </c>
      <c r="I34" s="27" t="s">
        <v>11</v>
      </c>
      <c r="J34" s="59" t="s">
        <v>29</v>
      </c>
      <c r="K34" s="59" t="s">
        <v>30</v>
      </c>
      <c r="L34" s="59" t="s">
        <v>31</v>
      </c>
      <c r="M34" s="59" t="s">
        <v>32</v>
      </c>
    </row>
    <row r="35" spans="1:13" ht="27.75" customHeight="1">
      <c r="A35" s="55">
        <v>1</v>
      </c>
      <c r="B35" s="29" t="s">
        <v>33</v>
      </c>
      <c r="C35" s="30" t="s">
        <v>34</v>
      </c>
      <c r="D35" s="31">
        <v>230</v>
      </c>
      <c r="E35" s="32" t="s">
        <v>35</v>
      </c>
      <c r="F35" s="33">
        <v>22996045230</v>
      </c>
      <c r="G35" s="34">
        <v>27000</v>
      </c>
      <c r="H35" s="35" cm="1">
        <f t="array" ref="H35">_xlfn.IFS(G35&gt;=500001,5000,G35&gt;=300001,3500,G35&gt;=200001,3000,G35&gt;=100001,2000,G35&gt;=50001,1000,G35&gt;=20001,700,G35&gt;=10001,350,G35&gt;=5001,200,G35&gt;=501,100,G35&gt;=1,50)</f>
        <v>700</v>
      </c>
      <c r="I35" s="36">
        <f>SUM(G35,H35)</f>
        <v>27700</v>
      </c>
      <c r="J35" t="s">
        <v>36</v>
      </c>
      <c r="K35" t="s">
        <v>37</v>
      </c>
      <c r="L35" t="s">
        <v>38</v>
      </c>
      <c r="M35">
        <v>1</v>
      </c>
    </row>
    <row r="36" spans="1:13" ht="27.75" customHeight="1">
      <c r="A36" s="55">
        <f t="shared" ref="A36" si="1">A35+1</f>
        <v>2</v>
      </c>
      <c r="B36" s="29" t="s">
        <v>39</v>
      </c>
      <c r="C36" s="30" t="s">
        <v>40</v>
      </c>
      <c r="D36" s="31"/>
      <c r="E36" s="32"/>
      <c r="F36" s="33">
        <v>22996560076</v>
      </c>
      <c r="G36" s="34">
        <v>27000</v>
      </c>
      <c r="H36" s="35" cm="1">
        <f t="array" ref="H36">_xlfn.IFS(G36&gt;=500001,5000,G36&gt;=300001,3500,G36&gt;=200001,3000,G36&gt;=100001,2000,G36&gt;=50001,1000,G36&gt;=20001,700,G36&gt;=10001,350,G36&gt;=5001,200,G36&gt;=501,100,G36&gt;=1,50)</f>
        <v>700</v>
      </c>
      <c r="I36" s="36">
        <f>SUM(G36,H36)</f>
        <v>27700</v>
      </c>
      <c r="J36" t="s">
        <v>41</v>
      </c>
      <c r="K36" t="s">
        <v>37</v>
      </c>
      <c r="L36" t="s">
        <v>38</v>
      </c>
      <c r="M36">
        <v>1</v>
      </c>
    </row>
    <row r="37" spans="1:13" ht="27.75" customHeight="1">
      <c r="A37" s="55">
        <f>A36+1</f>
        <v>3</v>
      </c>
      <c r="B37" s="29" t="s">
        <v>42</v>
      </c>
      <c r="C37" s="30" t="s">
        <v>43</v>
      </c>
      <c r="D37" s="31"/>
      <c r="E37" s="32"/>
      <c r="F37" s="33">
        <v>22996516918</v>
      </c>
      <c r="G37" s="34">
        <v>27000</v>
      </c>
      <c r="H37" s="35" cm="1">
        <f t="array" ref="H37">_xlfn.IFS(G37&gt;=500001,5000,G37&gt;=300001,3500,G37&gt;=200001,3000,G37&gt;=100001,2000,G37&gt;=50001,1000,G37&gt;=20001,700,G37&gt;=10001,350,G37&gt;=5001,200,G37&gt;=501,100,G37&gt;=1,50)</f>
        <v>700</v>
      </c>
      <c r="I37" s="36">
        <f t="shared" ref="I37:I40" si="2">SUM(G37,H37)</f>
        <v>27700</v>
      </c>
      <c r="J37" t="s">
        <v>44</v>
      </c>
      <c r="K37" t="s">
        <v>45</v>
      </c>
      <c r="L37" t="s">
        <v>38</v>
      </c>
      <c r="M37">
        <v>1</v>
      </c>
    </row>
    <row r="38" spans="1:13" ht="27.75" customHeight="1">
      <c r="A38" s="55">
        <f t="shared" ref="A38:A39" si="3">A37+1</f>
        <v>4</v>
      </c>
      <c r="B38" s="29" t="s">
        <v>46</v>
      </c>
      <c r="C38" s="30" t="s">
        <v>47</v>
      </c>
      <c r="D38" s="31"/>
      <c r="E38" s="32"/>
      <c r="F38" s="33">
        <v>22997420301</v>
      </c>
      <c r="G38" s="34">
        <v>27000</v>
      </c>
      <c r="H38" s="35" cm="1">
        <f t="array" ref="H38">_xlfn.IFS(G38&gt;=500001,5000,G38&gt;=300001,3500,G38&gt;=200001,3000,G38&gt;=100001,2000,G38&gt;=50001,1000,G38&gt;=20001,700,G38&gt;=10001,350,G38&gt;=5001,200,G38&gt;=501,100,G38&gt;=1,50)</f>
        <v>700</v>
      </c>
      <c r="I38" s="36">
        <f t="shared" si="2"/>
        <v>27700</v>
      </c>
      <c r="J38" t="s">
        <v>48</v>
      </c>
      <c r="K38" t="s">
        <v>37</v>
      </c>
      <c r="L38" t="s">
        <v>38</v>
      </c>
      <c r="M38">
        <v>1</v>
      </c>
    </row>
    <row r="39" spans="1:13" ht="27.75" customHeight="1">
      <c r="A39" s="55">
        <f t="shared" si="3"/>
        <v>5</v>
      </c>
      <c r="B39" s="29" t="s">
        <v>49</v>
      </c>
      <c r="C39" s="30" t="s">
        <v>50</v>
      </c>
      <c r="D39" s="31"/>
      <c r="E39" s="32"/>
      <c r="F39" s="33">
        <v>22997913296</v>
      </c>
      <c r="G39" s="34">
        <v>27000</v>
      </c>
      <c r="H39" s="35" cm="1">
        <f t="array" ref="H39">_xlfn.IFS(G39&gt;=500001,5000,G39&gt;=300001,3500,G39&gt;=200001,3000,G39&gt;=100001,2000,G39&gt;=50001,1000,G39&gt;=20001,700,G39&gt;=10001,350,G39&gt;=5001,200,G39&gt;=501,100,G39&gt;=1,50)</f>
        <v>700</v>
      </c>
      <c r="I39" s="36">
        <f t="shared" si="2"/>
        <v>27700</v>
      </c>
      <c r="J39" t="s">
        <v>51</v>
      </c>
      <c r="K39" t="s">
        <v>37</v>
      </c>
      <c r="L39" t="s">
        <v>38</v>
      </c>
      <c r="M39">
        <v>1</v>
      </c>
    </row>
    <row r="40" spans="1:13" ht="27.75" customHeight="1">
      <c r="A40" s="55">
        <v>6</v>
      </c>
      <c r="B40" s="29" t="s">
        <v>52</v>
      </c>
      <c r="C40" s="30" t="s">
        <v>53</v>
      </c>
      <c r="D40" s="31"/>
      <c r="E40" s="32"/>
      <c r="F40" s="33">
        <v>22997645175</v>
      </c>
      <c r="G40" s="34">
        <v>27000</v>
      </c>
      <c r="H40" s="35" cm="1">
        <f t="array" ref="H40">_xlfn.IFS(G40&gt;=500001,5000,G40&gt;=300001,3500,G40&gt;=200001,3000,G40&gt;=100001,2000,G40&gt;=50001,1000,G40&gt;=20001,700,G40&gt;=10001,350,G40&gt;=5001,200,G40&gt;=501,100,G40&gt;=1,50)</f>
        <v>700</v>
      </c>
      <c r="I40" s="36">
        <f t="shared" si="2"/>
        <v>27700</v>
      </c>
      <c r="J40" t="s">
        <v>54</v>
      </c>
      <c r="K40" t="s">
        <v>37</v>
      </c>
      <c r="L40" t="s">
        <v>38</v>
      </c>
      <c r="M40">
        <v>1</v>
      </c>
    </row>
    <row r="41" spans="1:13" ht="15.6">
      <c r="A41" s="56" t="s">
        <v>21</v>
      </c>
      <c r="B41" s="37"/>
      <c r="C41" s="37"/>
      <c r="D41" s="37"/>
      <c r="E41" s="37"/>
      <c r="F41" s="38"/>
      <c r="G41" s="39">
        <f>SUM(G35:G40)</f>
        <v>162000</v>
      </c>
      <c r="H41" s="39">
        <f>SUM(H35:H40)</f>
        <v>4200</v>
      </c>
      <c r="I41" s="40">
        <f>SUM(I35:I40)</f>
        <v>166200</v>
      </c>
      <c r="J41" s="22"/>
      <c r="K41" s="41"/>
    </row>
    <row r="42" spans="1:13" ht="15.6">
      <c r="A42" s="53" t="s">
        <v>55</v>
      </c>
      <c r="B42" s="22"/>
      <c r="C42" s="22"/>
      <c r="D42" s="22"/>
      <c r="E42" s="22"/>
      <c r="F42" s="24"/>
      <c r="G42" s="22"/>
      <c r="H42" s="22"/>
      <c r="I42" s="22"/>
      <c r="J42" s="22"/>
      <c r="K42" s="23"/>
    </row>
    <row r="43" spans="1:13" ht="15.6">
      <c r="A43" s="57" t="s">
        <v>23</v>
      </c>
      <c r="B43" s="42"/>
      <c r="C43" s="42"/>
      <c r="D43" s="42"/>
      <c r="E43" s="42"/>
      <c r="F43" s="43"/>
      <c r="G43" s="25"/>
      <c r="H43" s="25"/>
      <c r="I43" s="25"/>
      <c r="J43" s="22"/>
      <c r="K43" s="23"/>
    </row>
    <row r="44" spans="1:13" ht="15.6">
      <c r="A44" s="57" t="s">
        <v>24</v>
      </c>
      <c r="B44" s="42"/>
      <c r="C44" s="42"/>
      <c r="D44" s="42"/>
      <c r="E44" s="42"/>
      <c r="F44" s="43"/>
      <c r="G44" s="25"/>
      <c r="H44" s="25"/>
      <c r="I44" s="25"/>
      <c r="J44" s="22"/>
      <c r="K44" s="23"/>
    </row>
    <row r="45" spans="1:13" ht="15" customHeight="1">
      <c r="A45" s="82" t="s">
        <v>25</v>
      </c>
      <c r="B45" s="82"/>
      <c r="C45" s="82"/>
      <c r="D45" s="82"/>
      <c r="E45" s="82"/>
      <c r="F45" s="82"/>
      <c r="G45" s="82"/>
      <c r="H45" s="82"/>
      <c r="I45" s="82"/>
      <c r="J45" s="22"/>
      <c r="K45" s="23"/>
    </row>
    <row r="46" spans="1:13" ht="15" customHeight="1">
      <c r="A46" s="58"/>
      <c r="B46" s="44"/>
      <c r="C46" s="44"/>
      <c r="D46" s="44"/>
      <c r="E46" s="44"/>
      <c r="F46" s="45"/>
      <c r="G46" s="44"/>
      <c r="H46" s="44"/>
      <c r="I46" s="44"/>
      <c r="J46" s="22"/>
      <c r="K46" s="23"/>
    </row>
    <row r="47" spans="1:13" ht="15" customHeight="1">
      <c r="A47" s="58"/>
      <c r="B47" s="44"/>
      <c r="C47" s="44"/>
      <c r="D47" s="44"/>
      <c r="E47" s="44"/>
      <c r="F47" s="45"/>
      <c r="G47" s="44"/>
      <c r="H47" s="44"/>
      <c r="I47" s="44"/>
      <c r="J47" s="22"/>
      <c r="K47" s="23"/>
    </row>
    <row r="48" spans="1:13" ht="15.6">
      <c r="A48" s="73" t="s">
        <v>26</v>
      </c>
      <c r="B48" s="73"/>
      <c r="C48" s="22"/>
      <c r="D48" s="22"/>
      <c r="E48" s="22"/>
      <c r="F48" s="24"/>
      <c r="G48" s="73" t="s">
        <v>27</v>
      </c>
      <c r="H48" s="73"/>
      <c r="I48" s="73"/>
      <c r="J48" s="22"/>
      <c r="K48" s="23"/>
    </row>
    <row r="49" spans="1:15" ht="15.6">
      <c r="A49" s="49"/>
      <c r="B49" s="22"/>
      <c r="C49" s="22"/>
      <c r="D49" s="22"/>
      <c r="E49" s="22"/>
      <c r="F49" s="24"/>
      <c r="G49" s="22"/>
      <c r="H49" s="22"/>
      <c r="I49" s="22"/>
      <c r="J49" s="22"/>
      <c r="K49" s="23"/>
    </row>
    <row r="50" spans="1:15" ht="15.6" hidden="1">
      <c r="A50" s="49"/>
      <c r="B50" s="22"/>
      <c r="C50" s="22"/>
      <c r="D50" s="22"/>
      <c r="E50" s="22"/>
      <c r="F50" s="24"/>
      <c r="G50" s="22"/>
      <c r="H50" s="22"/>
      <c r="I50" s="22"/>
      <c r="J50" s="22"/>
      <c r="K50" s="23"/>
    </row>
    <row r="51" spans="1:15" ht="15.6" hidden="1">
      <c r="A51" s="49"/>
      <c r="B51" s="74" t="s">
        <v>0</v>
      </c>
      <c r="C51" s="75"/>
      <c r="D51" s="75"/>
      <c r="E51" s="75"/>
      <c r="F51" s="75"/>
      <c r="G51" s="75"/>
      <c r="H51" s="76"/>
      <c r="I51" s="22"/>
      <c r="J51" s="22"/>
      <c r="K51" s="23"/>
    </row>
    <row r="52" spans="1:15" ht="15.95" hidden="1" thickBot="1">
      <c r="A52" s="49"/>
      <c r="B52" s="77"/>
      <c r="C52" s="78"/>
      <c r="D52" s="78"/>
      <c r="E52" s="78"/>
      <c r="F52" s="78"/>
      <c r="G52" s="78"/>
      <c r="H52" s="79"/>
      <c r="I52" s="22"/>
      <c r="J52" s="22"/>
      <c r="K52" s="23"/>
    </row>
    <row r="53" spans="1:15" ht="15.6" hidden="1">
      <c r="A53" s="49"/>
      <c r="B53" s="22"/>
      <c r="C53" s="22"/>
      <c r="D53" s="22"/>
      <c r="E53" s="22"/>
      <c r="F53" s="24"/>
      <c r="G53" s="22"/>
      <c r="H53" s="22"/>
      <c r="I53" s="22"/>
      <c r="J53" s="22"/>
      <c r="K53" s="23"/>
      <c r="O53" s="2" t="s">
        <v>1</v>
      </c>
    </row>
    <row r="54" spans="1:15" ht="15.6" hidden="1">
      <c r="A54" s="53" t="s">
        <v>2</v>
      </c>
      <c r="B54" s="26">
        <f ca="1">TODAY()</f>
        <v>45693</v>
      </c>
      <c r="C54" s="22"/>
      <c r="D54" s="22"/>
      <c r="E54" s="22"/>
      <c r="F54" s="24"/>
      <c r="G54" s="22"/>
      <c r="H54" s="22"/>
      <c r="I54" s="22"/>
      <c r="J54" s="22"/>
      <c r="K54" s="23"/>
      <c r="O54" s="2" t="s">
        <v>3</v>
      </c>
    </row>
    <row r="55" spans="1:15" ht="15.6" hidden="1">
      <c r="A55" s="80" t="s">
        <v>4</v>
      </c>
      <c r="B55" s="80"/>
      <c r="C55" s="80"/>
      <c r="D55" s="22"/>
      <c r="E55" s="22"/>
      <c r="F55" s="24"/>
      <c r="G55" s="22"/>
      <c r="H55" s="22"/>
      <c r="I55" s="22"/>
      <c r="J55" s="22"/>
      <c r="K55" s="23"/>
    </row>
    <row r="56" spans="1:15" ht="15.6" hidden="1">
      <c r="A56" s="53"/>
      <c r="B56" s="22"/>
      <c r="C56" s="22"/>
      <c r="D56" s="22"/>
      <c r="E56" s="22"/>
      <c r="F56" s="24"/>
      <c r="G56" s="22"/>
      <c r="H56" s="22"/>
      <c r="I56" s="22"/>
      <c r="J56" s="22"/>
      <c r="K56" s="23"/>
    </row>
    <row r="57" spans="1:15" ht="33" hidden="1" customHeight="1">
      <c r="A57" s="81" t="str">
        <f>_xlfn.CONCAT(" Motif (s) du Paiement  : Nuitées, Forfaits repas et déplacement pour : ", [1]Chek!C103," : Requête complémentaire")</f>
        <v xml:space="preserve"> Motif (s) du Paiement  : Nuitées, Forfaits repas et déplacement pour : Formation des agents de santé et relais communautaire dans la zone sanitaire ZoBoZa : Requête complémentaire</v>
      </c>
      <c r="B57" s="81"/>
      <c r="C57" s="81"/>
      <c r="D57" s="81"/>
      <c r="E57" s="81"/>
      <c r="F57" s="81"/>
      <c r="G57" s="81"/>
      <c r="H57" s="81"/>
      <c r="I57" s="81"/>
      <c r="J57" s="22"/>
      <c r="K57" s="23"/>
    </row>
    <row r="58" spans="1:15" ht="15.6" hidden="1">
      <c r="A58" s="49"/>
      <c r="B58" s="22"/>
      <c r="C58" s="22"/>
      <c r="D58" s="22"/>
      <c r="E58" s="22"/>
      <c r="F58" s="24"/>
      <c r="G58" s="22"/>
      <c r="H58" s="22"/>
      <c r="I58" s="22"/>
      <c r="J58" s="22"/>
      <c r="K58" s="23"/>
    </row>
    <row r="59" spans="1:15" s="6" customFormat="1" ht="30.95" hidden="1">
      <c r="A59" s="54" t="s">
        <v>5</v>
      </c>
      <c r="B59" s="27" t="s">
        <v>6</v>
      </c>
      <c r="C59" s="27" t="s">
        <v>7</v>
      </c>
      <c r="D59" s="27" t="s">
        <v>8</v>
      </c>
      <c r="E59" s="27"/>
      <c r="F59" s="28" t="s">
        <v>8</v>
      </c>
      <c r="G59" s="27" t="s">
        <v>9</v>
      </c>
      <c r="H59" s="27" t="s">
        <v>10</v>
      </c>
      <c r="I59" s="27" t="s">
        <v>11</v>
      </c>
      <c r="J59" s="46"/>
      <c r="K59" s="47"/>
    </row>
    <row r="60" spans="1:15" ht="15.6" hidden="1">
      <c r="A60" s="55">
        <v>1</v>
      </c>
      <c r="B60" s="48" t="s">
        <v>56</v>
      </c>
      <c r="C60" s="32" t="s">
        <v>12</v>
      </c>
      <c r="D60" s="31">
        <v>230</v>
      </c>
      <c r="E60" s="32" t="s">
        <v>35</v>
      </c>
      <c r="F60" s="33" t="s">
        <v>14</v>
      </c>
      <c r="G60" s="34">
        <f>14*30000</f>
        <v>420000</v>
      </c>
      <c r="H60" s="35" cm="1">
        <f t="array" ref="H60">_xlfn.IFS(G60&gt;=500001,5000,G60&gt;=300001,3500,G60&gt;=200001,3000,G60&gt;=100001,2000,G60&gt;=50001,1000,G60&gt;=20001,700,G60&gt;=10001,350,G60&gt;=5001,200,G60&gt;=501,100,G60&gt;=1,50)</f>
        <v>3500</v>
      </c>
      <c r="I60" s="36">
        <f>SUM(G60,H60)</f>
        <v>423500</v>
      </c>
      <c r="J60" s="22"/>
      <c r="K60" s="23"/>
    </row>
    <row r="61" spans="1:15" ht="15.6" hidden="1">
      <c r="A61" s="55">
        <f t="shared" ref="A61:A63" si="4">A60+1</f>
        <v>2</v>
      </c>
      <c r="B61" s="48" t="s">
        <v>57</v>
      </c>
      <c r="C61" s="32" t="s">
        <v>12</v>
      </c>
      <c r="D61" s="31">
        <v>231</v>
      </c>
      <c r="E61" s="32" t="s">
        <v>58</v>
      </c>
      <c r="F61" s="33" t="s">
        <v>14</v>
      </c>
      <c r="G61" s="34">
        <f>14*30000</f>
        <v>420000</v>
      </c>
      <c r="H61" s="35" cm="1">
        <f t="array" ref="H61">_xlfn.IFS(G61&gt;=500001,5000,G61&gt;=300001,3500,G61&gt;=200001,3000,G61&gt;=100001,2000,G61&gt;=50001,1000,G61&gt;=20001,700,G61&gt;=10001,350,G61&gt;=5001,200,G61&gt;=501,100,G61&gt;=1,50)</f>
        <v>3500</v>
      </c>
      <c r="I61" s="36">
        <f t="shared" ref="I61:I63" si="5">SUM(G61,H61)</f>
        <v>423500</v>
      </c>
      <c r="J61" s="22"/>
      <c r="K61" s="23"/>
    </row>
    <row r="62" spans="1:15" ht="15.6" hidden="1">
      <c r="A62" s="55">
        <f t="shared" si="4"/>
        <v>3</v>
      </c>
      <c r="B62" s="48" t="s">
        <v>59</v>
      </c>
      <c r="C62" s="32" t="s">
        <v>12</v>
      </c>
      <c r="D62" s="31">
        <v>232</v>
      </c>
      <c r="E62" s="32" t="s">
        <v>60</v>
      </c>
      <c r="F62" s="33" t="s">
        <v>14</v>
      </c>
      <c r="G62" s="34">
        <f>5000*11+(1980*11)</f>
        <v>76780</v>
      </c>
      <c r="H62" s="35" cm="1">
        <f t="array" ref="H62">_xlfn.IFS(G62&gt;=500001,5000,G62&gt;=300001,3500,G62&gt;=200001,3000,G62&gt;=100001,2000,G62&gt;=50001,1000,G62&gt;=20001,700,G62&gt;=10001,350,G62&gt;=5001,200,G62&gt;=501,100,G62&gt;=1,50)</f>
        <v>1000</v>
      </c>
      <c r="I62" s="36">
        <f t="shared" si="5"/>
        <v>77780</v>
      </c>
      <c r="J62" s="22"/>
      <c r="K62" s="23"/>
    </row>
    <row r="63" spans="1:15" ht="15.6" hidden="1">
      <c r="A63" s="55">
        <f t="shared" si="4"/>
        <v>4</v>
      </c>
      <c r="B63" s="48" t="s">
        <v>61</v>
      </c>
      <c r="C63" s="32" t="s">
        <v>12</v>
      </c>
      <c r="D63" s="31">
        <v>233</v>
      </c>
      <c r="E63" s="32" t="s">
        <v>62</v>
      </c>
      <c r="F63" s="33" t="s">
        <v>14</v>
      </c>
      <c r="G63" s="34">
        <f t="shared" ref="G63" si="6">5000*11</f>
        <v>55000</v>
      </c>
      <c r="H63" s="35" cm="1">
        <f t="array" ref="H63">_xlfn.IFS(G63&gt;=500001,5000,G63&gt;=300001,3500,G63&gt;=200001,3000,G63&gt;=100001,2000,G63&gt;=50001,1000,G63&gt;=20001,700,G63&gt;=10001,350,G63&gt;=5001,200,G63&gt;=501,100,G63&gt;=1,50)</f>
        <v>1000</v>
      </c>
      <c r="I63" s="36">
        <f t="shared" si="5"/>
        <v>56000</v>
      </c>
      <c r="J63" s="22"/>
      <c r="K63" s="23"/>
    </row>
    <row r="64" spans="1:15" ht="15.6" hidden="1">
      <c r="A64" s="55"/>
      <c r="B64" s="48"/>
      <c r="C64" s="32"/>
      <c r="D64" s="31"/>
      <c r="E64" s="32"/>
      <c r="F64" s="33"/>
      <c r="G64" s="34"/>
      <c r="H64" s="35"/>
      <c r="I64" s="36"/>
      <c r="J64" s="22"/>
      <c r="K64" s="23"/>
    </row>
    <row r="65" spans="1:11" ht="15.6" hidden="1">
      <c r="A65" s="83" t="s">
        <v>21</v>
      </c>
      <c r="B65" s="83"/>
      <c r="C65" s="83"/>
      <c r="D65" s="83"/>
      <c r="E65" s="83"/>
      <c r="F65" s="83"/>
      <c r="G65" s="83"/>
      <c r="H65" s="83"/>
      <c r="I65" s="40">
        <f>SUM(I60:I64)</f>
        <v>980780</v>
      </c>
      <c r="J65" s="22"/>
      <c r="K65" s="23"/>
    </row>
    <row r="66" spans="1:11" ht="15.6" hidden="1">
      <c r="A66" s="53" t="s">
        <v>55</v>
      </c>
      <c r="B66" s="22"/>
      <c r="C66" s="22"/>
      <c r="D66" s="22"/>
      <c r="E66" s="22"/>
      <c r="F66" s="24"/>
      <c r="G66" s="22"/>
      <c r="H66" s="22"/>
      <c r="I66" s="22"/>
      <c r="J66" s="22"/>
      <c r="K66" s="23"/>
    </row>
    <row r="67" spans="1:11" ht="15.6" hidden="1">
      <c r="A67" s="57" t="s">
        <v>23</v>
      </c>
      <c r="B67" s="42"/>
      <c r="C67" s="42"/>
      <c r="D67" s="42"/>
      <c r="E67" s="42"/>
      <c r="F67" s="43"/>
      <c r="G67" s="25"/>
      <c r="H67" s="25"/>
      <c r="I67" s="25"/>
      <c r="J67" s="22"/>
      <c r="K67" s="23"/>
    </row>
    <row r="68" spans="1:11" ht="15.6" hidden="1">
      <c r="A68" s="57" t="s">
        <v>24</v>
      </c>
      <c r="B68" s="42"/>
      <c r="C68" s="42"/>
      <c r="D68" s="42"/>
      <c r="E68" s="42"/>
      <c r="F68" s="43"/>
      <c r="G68" s="25"/>
      <c r="H68" s="25"/>
      <c r="I68" s="25"/>
      <c r="J68" s="22"/>
      <c r="K68" s="23"/>
    </row>
    <row r="69" spans="1:11" ht="15" hidden="1" customHeight="1">
      <c r="A69" s="82" t="s">
        <v>25</v>
      </c>
      <c r="B69" s="82"/>
      <c r="C69" s="82"/>
      <c r="D69" s="82"/>
      <c r="E69" s="82"/>
      <c r="F69" s="82"/>
      <c r="G69" s="82"/>
      <c r="H69" s="82"/>
      <c r="I69" s="82"/>
      <c r="J69" s="22"/>
      <c r="K69" s="23"/>
    </row>
    <row r="70" spans="1:11" ht="15" hidden="1" customHeight="1">
      <c r="A70" s="58"/>
      <c r="B70" s="44"/>
      <c r="C70" s="44"/>
      <c r="D70" s="44"/>
      <c r="E70" s="44"/>
      <c r="F70" s="45"/>
      <c r="G70" s="44"/>
      <c r="H70" s="44"/>
      <c r="I70" s="44"/>
      <c r="J70" s="22"/>
      <c r="K70" s="23"/>
    </row>
    <row r="71" spans="1:11" ht="15" hidden="1" customHeight="1">
      <c r="A71" s="58"/>
      <c r="B71" s="44"/>
      <c r="C71" s="44"/>
      <c r="D71" s="44"/>
      <c r="E71" s="44"/>
      <c r="F71" s="45"/>
      <c r="G71" s="44"/>
      <c r="H71" s="44"/>
      <c r="I71" s="44"/>
      <c r="J71" s="22"/>
      <c r="K71" s="23"/>
    </row>
    <row r="72" spans="1:11" ht="15.6" hidden="1">
      <c r="A72" s="73" t="s">
        <v>26</v>
      </c>
      <c r="B72" s="73"/>
      <c r="C72" s="22"/>
      <c r="D72" s="22"/>
      <c r="E72" s="22"/>
      <c r="F72" s="24"/>
      <c r="G72" s="73" t="s">
        <v>27</v>
      </c>
      <c r="H72" s="73"/>
      <c r="I72" s="73"/>
      <c r="J72" s="22"/>
      <c r="K72" s="23"/>
    </row>
    <row r="73" spans="1:11" ht="15.6" hidden="1">
      <c r="A73" s="49"/>
      <c r="B73" s="22"/>
      <c r="C73" s="22"/>
      <c r="D73" s="22"/>
      <c r="E73" s="22"/>
      <c r="F73" s="24"/>
      <c r="G73" s="22"/>
      <c r="H73" s="22"/>
      <c r="I73" s="22"/>
      <c r="J73" s="22"/>
      <c r="K73" s="23"/>
    </row>
    <row r="74" spans="1:11" ht="15.6">
      <c r="A74" s="49"/>
      <c r="B74" s="22"/>
      <c r="C74" s="22"/>
      <c r="D74" s="22"/>
      <c r="E74" s="22"/>
      <c r="F74" s="24"/>
      <c r="G74" s="22"/>
      <c r="H74" s="22"/>
      <c r="I74" s="22"/>
      <c r="J74" s="22"/>
      <c r="K74" s="23"/>
    </row>
    <row r="75" spans="1:11" ht="15.6">
      <c r="A75" s="49"/>
      <c r="B75" s="22"/>
      <c r="C75" s="22"/>
      <c r="D75" s="22"/>
      <c r="E75" s="22"/>
      <c r="F75" s="24"/>
      <c r="G75" s="22"/>
      <c r="H75" s="22"/>
      <c r="I75" s="22"/>
      <c r="J75" s="22"/>
      <c r="K75" s="23"/>
    </row>
    <row r="76" spans="1:11" ht="15.6">
      <c r="A76" s="49"/>
      <c r="B76" s="22"/>
      <c r="C76" s="22"/>
      <c r="D76" s="22"/>
      <c r="E76" s="22"/>
      <c r="F76" s="24"/>
      <c r="G76" s="22"/>
      <c r="H76" s="22"/>
      <c r="I76" s="22"/>
      <c r="J76" s="22"/>
      <c r="K76" s="23"/>
    </row>
    <row r="77" spans="1:11" ht="15.6">
      <c r="A77" s="49"/>
      <c r="B77" s="22"/>
      <c r="C77" s="22"/>
      <c r="D77" s="22"/>
      <c r="E77" s="22"/>
      <c r="F77" s="24"/>
      <c r="G77" s="22"/>
      <c r="H77" s="22"/>
      <c r="I77" s="22"/>
      <c r="J77" s="22"/>
      <c r="K77" s="23"/>
    </row>
    <row r="78" spans="1:11" ht="15.6">
      <c r="A78" s="49"/>
      <c r="B78" s="49"/>
      <c r="C78" s="49"/>
      <c r="D78" s="49"/>
      <c r="E78" s="49"/>
      <c r="F78" s="50"/>
      <c r="G78" s="49"/>
      <c r="H78" s="49"/>
      <c r="I78" s="49"/>
      <c r="J78" s="49"/>
    </row>
    <row r="79" spans="1:11" ht="15.6">
      <c r="A79" s="49"/>
      <c r="B79" s="49"/>
      <c r="C79" s="49"/>
      <c r="D79" s="49"/>
      <c r="E79" s="49"/>
      <c r="F79" s="50"/>
      <c r="G79" s="49"/>
      <c r="H79" s="49"/>
      <c r="I79" s="49"/>
      <c r="J79" s="49"/>
    </row>
    <row r="80" spans="1:11" ht="15.6">
      <c r="A80" s="49"/>
      <c r="B80" s="49"/>
      <c r="C80" s="49"/>
      <c r="D80" s="49"/>
      <c r="E80" s="49"/>
      <c r="F80" s="50"/>
      <c r="G80" s="49"/>
      <c r="H80" s="49"/>
      <c r="I80" s="49"/>
      <c r="J80" s="49"/>
    </row>
  </sheetData>
  <mergeCells count="20">
    <mergeCell ref="A72:B72"/>
    <mergeCell ref="G72:I72"/>
    <mergeCell ref="B26:H27"/>
    <mergeCell ref="A30:C30"/>
    <mergeCell ref="A32:I32"/>
    <mergeCell ref="A45:I45"/>
    <mergeCell ref="A48:B48"/>
    <mergeCell ref="G48:I48"/>
    <mergeCell ref="B51:H52"/>
    <mergeCell ref="A55:C55"/>
    <mergeCell ref="A57:I57"/>
    <mergeCell ref="A65:H65"/>
    <mergeCell ref="A69:I69"/>
    <mergeCell ref="A24:B24"/>
    <mergeCell ref="G24:I24"/>
    <mergeCell ref="B1:H2"/>
    <mergeCell ref="A5:C5"/>
    <mergeCell ref="A7:I7"/>
    <mergeCell ref="A17:H17"/>
    <mergeCell ref="A21:I21"/>
  </mergeCells>
  <pageMargins left="0.7" right="0.7" top="0.75" bottom="0.75" header="0.3" footer="0.3"/>
  <pageSetup scale="36" orientation="portrait" r:id="rId1"/>
  <headerFooter>
    <oddFooter>&amp;L_x000D_&amp;1#&amp;"Calibri"&amp;10&amp;K000000 Sensitivity: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Yvan - Noé ADINGNI</dc:creator>
  <cp:keywords/>
  <dc:description/>
  <cp:lastModifiedBy/>
  <cp:revision/>
  <dcterms:created xsi:type="dcterms:W3CDTF">2023-06-12T08:24:46Z</dcterms:created>
  <dcterms:modified xsi:type="dcterms:W3CDTF">2025-02-05T08:22:23Z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310d7d-6047-4ff9-b5ce-71e5a0ff4d2b_Enabled">
    <vt:lpwstr>true</vt:lpwstr>
  </property>
  <property fmtid="{D5CDD505-2E9C-101B-9397-08002B2CF9AE}" pid="3" name="MSIP_Label_b4310d7d-6047-4ff9-b5ce-71e5a0ff4d2b_SetDate">
    <vt:lpwstr>2024-01-19T08:43:33Z</vt:lpwstr>
  </property>
  <property fmtid="{D5CDD505-2E9C-101B-9397-08002B2CF9AE}" pid="4" name="MSIP_Label_b4310d7d-6047-4ff9-b5ce-71e5a0ff4d2b_Method">
    <vt:lpwstr>Privileged</vt:lpwstr>
  </property>
  <property fmtid="{D5CDD505-2E9C-101B-9397-08002B2CF9AE}" pid="5" name="MSIP_Label_b4310d7d-6047-4ff9-b5ce-71e5a0ff4d2b_Name">
    <vt:lpwstr>b4310d7d-6047-4ff9-b5ce-71e5a0ff4d2b</vt:lpwstr>
  </property>
  <property fmtid="{D5CDD505-2E9C-101B-9397-08002B2CF9AE}" pid="6" name="MSIP_Label_b4310d7d-6047-4ff9-b5ce-71e5a0ff4d2b_SiteId">
    <vt:lpwstr>c9b9cb50-3644-4db4-a267-fa84df2f4ceb</vt:lpwstr>
  </property>
  <property fmtid="{D5CDD505-2E9C-101B-9397-08002B2CF9AE}" pid="7" name="MSIP_Label_b4310d7d-6047-4ff9-b5ce-71e5a0ff4d2b_ActionId">
    <vt:lpwstr>cd75fe7a-b659-4b66-941e-aeaaad56640e</vt:lpwstr>
  </property>
  <property fmtid="{D5CDD505-2E9C-101B-9397-08002B2CF9AE}" pid="8" name="MSIP_Label_b4310d7d-6047-4ff9-b5ce-71e5a0ff4d2b_ContentBits">
    <vt:lpwstr>2</vt:lpwstr>
  </property>
</Properties>
</file>