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1" activeTab="2"/>
  </bookViews>
  <sheets>
    <sheet name="Sprint 1" sheetId="1" r:id="rId1"/>
    <sheet name="Sprint 2" sheetId="2" r:id="rId2"/>
    <sheet name="Sprint 3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<sst xmlns="http://schemas.openxmlformats.org/spreadsheetml/2006/main" count="530" uniqueCount="251">
  <si>
    <t>Project name:</t>
  </si>
  <si>
    <t>Xây dựng diễn đàn chia sẻ thông tin nông sản tích hợp AI tư vấn và thương mại hóa đa người dùng</t>
  </si>
  <si>
    <t>Module name:</t>
  </si>
  <si>
    <t>Sprint 1</t>
  </si>
  <si>
    <t>Start date:</t>
  </si>
  <si>
    <t>End date:</t>
  </si>
  <si>
    <t>Kết thúc</t>
  </si>
  <si>
    <t>Tăng ca</t>
  </si>
  <si>
    <t>Muộn</t>
  </si>
  <si>
    <t>Chậm tiến độ</t>
  </si>
  <si>
    <t>Trước thời hạn</t>
  </si>
  <si>
    <t>SPRINT 1 REPORT</t>
  </si>
  <si>
    <t>No</t>
  </si>
  <si>
    <t>Thành viên</t>
  </si>
  <si>
    <t>Thực tế</t>
  </si>
  <si>
    <t>Ước tính</t>
  </si>
  <si>
    <t>Lâm Quang Bách</t>
  </si>
  <si>
    <t>Phan Quang Đức</t>
  </si>
  <si>
    <t>Hoàng Văn Dũng</t>
  </si>
  <si>
    <t>Nguyễn Tấn Quang Thông</t>
  </si>
  <si>
    <t>Phạm Duy Truyền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</si>
  <si>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</si>
  <si>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</si>
  <si>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</si>
  <si>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</si>
  <si>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</si>
  <si>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</si>
  <si>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</si>
  <si>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</si>
  <si>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Dũng</t>
  </si>
  <si>
    <t>Tạo tài liệu kiểm thử cho Sprint</t>
  </si>
  <si>
    <t>User interface design</t>
  </si>
  <si>
    <t>Giao diện tìm kiếm</t>
  </si>
  <si>
    <t>Giao diện xem bài viết</t>
  </si>
  <si>
    <t>Giao diện quản lý bài viết</t>
  </si>
  <si>
    <t>Thông</t>
  </si>
  <si>
    <t>Giao diện xem sản phẩm</t>
  </si>
  <si>
    <t>Bách</t>
  </si>
  <si>
    <t>Giao diện quản lý sản phẩm</t>
  </si>
  <si>
    <t>Đức</t>
  </si>
  <si>
    <t>Giao diện chat với AI</t>
  </si>
  <si>
    <t>Giao diện xem tin tức</t>
  </si>
  <si>
    <t>Dũng, Bách</t>
  </si>
  <si>
    <t>Giao diện quản lý tài khoản</t>
  </si>
  <si>
    <t>Giao diện quản lý tin tức</t>
  </si>
  <si>
    <t>Review all user interfaces of sprint 1</t>
  </si>
  <si>
    <t>Design test case</t>
  </si>
  <si>
    <t>Thiết kế kiểm thử cho tìm kiếm</t>
  </si>
  <si>
    <t>Thiết kế kiểm thử cho xem bài viết</t>
  </si>
  <si>
    <t>Thiết kế kiểm thử cho quản lý bài viết</t>
  </si>
  <si>
    <t>Thiết kế kiểm thử cho xem sản phẩm</t>
  </si>
  <si>
    <t>Thiết kế kiểm thử cho quản lý sản phẩm</t>
  </si>
  <si>
    <t>Thiết kế kiểm thử cho chat với AI</t>
  </si>
  <si>
    <t>Thiết kế kiểm thử cho xem tin tức</t>
  </si>
  <si>
    <t>Thiết kế kiểm thử cho quản lý tài khoản</t>
  </si>
  <si>
    <t>Thiết kế kiểm thử cho quản lý tin tức</t>
  </si>
  <si>
    <t>Review all test case of sprint 1</t>
  </si>
  <si>
    <t>Coding</t>
  </si>
  <si>
    <t>Code front-end cho tìm kiếm</t>
  </si>
  <si>
    <t>Code back-end cho tìm kiếm</t>
  </si>
  <si>
    <t>Truyền</t>
  </si>
  <si>
    <t>Code front-end cho xem bài viết</t>
  </si>
  <si>
    <t>Dũng, Đức</t>
  </si>
  <si>
    <t>Code back-end cho xem bài viết</t>
  </si>
  <si>
    <t>Code front-end cho quản lý bài viết</t>
  </si>
  <si>
    <t>Code back-end cho quản lý bài viết</t>
  </si>
  <si>
    <t>Code front-end cho xem sản phẩm</t>
  </si>
  <si>
    <t>Code back-end cho xem sản phẩm</t>
  </si>
  <si>
    <t>Thông, Truyền</t>
  </si>
  <si>
    <t>Code front-end cho quản lý sản phẩm</t>
  </si>
  <si>
    <t>Đức, Bách</t>
  </si>
  <si>
    <t>Code back-end cho quản lý sản phẩm</t>
  </si>
  <si>
    <t>Code front-end cho chat với AI</t>
  </si>
  <si>
    <t>Code back-end cho chat với AI</t>
  </si>
  <si>
    <t>Dũng, Truyền</t>
  </si>
  <si>
    <t>Code front-end cho xem tin tức</t>
  </si>
  <si>
    <t>Code back-end  cho xem tin tức</t>
  </si>
  <si>
    <t>Code front-end cho quản lý tài khoản</t>
  </si>
  <si>
    <t xml:space="preserve">Code back-end  cho quản lý tài khoản </t>
  </si>
  <si>
    <t>Code front-end cho quản lý tin tức</t>
  </si>
  <si>
    <t>Code back-end  cho quản lý tin tức</t>
  </si>
  <si>
    <t>Testing</t>
  </si>
  <si>
    <t>Kiểm tra tìm kiếm</t>
  </si>
  <si>
    <t>Kiểm tra xem bài viết</t>
  </si>
  <si>
    <t>Kiểm tra quản lý bài viết</t>
  </si>
  <si>
    <t>Kiểm tra xem sản phẩm</t>
  </si>
  <si>
    <t>Kiểm tra quản lý sản phẩm</t>
  </si>
  <si>
    <t>Kiểm tra chat với AI</t>
  </si>
  <si>
    <t>Kiểm tra xem tin tức</t>
  </si>
  <si>
    <t>Kiểm tra quản lý tài khoản</t>
  </si>
  <si>
    <t>Kiểm tra quản lý tin tức</t>
  </si>
  <si>
    <t>Fix Bug</t>
  </si>
  <si>
    <t>Sửa lỗi tìm kiếm</t>
  </si>
  <si>
    <t>Sửa lỗi xem bài viết</t>
  </si>
  <si>
    <t>Sửa lỗi quản lý bài viết</t>
  </si>
  <si>
    <t>Sửa lỗi xem sản phẩm</t>
  </si>
  <si>
    <t>Sửa lỗi quản lý sản phẩm</t>
  </si>
  <si>
    <t>Sửa lỗi chat với AI</t>
  </si>
  <si>
    <t>Sửa lỗi xem tin tức</t>
  </si>
  <si>
    <t>Sửa lỗi đổi quản lý tài khoản</t>
  </si>
  <si>
    <t>Sửa lỗi quản lý tin tức</t>
  </si>
  <si>
    <t>Re-testing</t>
  </si>
  <si>
    <t>Kiểm tra lại tìm kiếm</t>
  </si>
  <si>
    <t>Kiểm tra lại xem bài viết</t>
  </si>
  <si>
    <t>Kiểm tra lại quản lý bài viết</t>
  </si>
  <si>
    <t>Kiểm tra lại xem sản phẩm</t>
  </si>
  <si>
    <t>Kiểm tra lại quản lý sản phẩm</t>
  </si>
  <si>
    <t>Kiểm tra lại chat với AI</t>
  </si>
  <si>
    <t>Kiểm tra lại xem tin tức</t>
  </si>
  <si>
    <t xml:space="preserve">Kiểm tra lại đổi quản lý tài khoản </t>
  </si>
  <si>
    <t>Kiểm tra lại quản lý tin tức</t>
  </si>
  <si>
    <t>Release Sprint 1</t>
  </si>
  <si>
    <t>Sprint 1 review meeting</t>
  </si>
  <si>
    <t>Sprint 1 retrospective</t>
  </si>
  <si>
    <t>Sprint 2</t>
  </si>
  <si>
    <t>SPRINT 2 REPORT</t>
  </si>
  <si>
    <t>Tạo Sprint Backlog 2</t>
  </si>
  <si>
    <t>Giao diện quản lý diễn đàn</t>
  </si>
  <si>
    <t>Giao diện quản lý thanh toán</t>
  </si>
  <si>
    <t>Giao diện đăng nhập</t>
  </si>
  <si>
    <t>Giao diện đăng xuất</t>
  </si>
  <si>
    <t>Giao diện đánh giá sản phẩm</t>
  </si>
  <si>
    <t>Giao diện quản lý thông tin cá nhân</t>
  </si>
  <si>
    <t>Giao diện quản lý giỏ hàng</t>
  </si>
  <si>
    <t>Giao diện thanh toán</t>
  </si>
  <si>
    <t>Giao diện quản lý mã giảm giá</t>
  </si>
  <si>
    <t>Thiết kế kiểm thử cho quản lý diễn đàn</t>
  </si>
  <si>
    <t>Thiết kế kiểm thử cho quản lý thanh toán</t>
  </si>
  <si>
    <t>Thiết kế kiểm thử cho đăng nhập</t>
  </si>
  <si>
    <t>Thiết kế kiểm thử cho đăng xuất</t>
  </si>
  <si>
    <t>Thiết kế kiểm thử cho đánh giá sản phẩm</t>
  </si>
  <si>
    <t>Thiết kế kiểm thử cho quản lý thông tin cá nhân</t>
  </si>
  <si>
    <t>Thiết kế kiểm thử cho quản lý giỏ hàng</t>
  </si>
  <si>
    <t>Thiết kế kiểm thử cho thanh toán</t>
  </si>
  <si>
    <t>Thiết kế kiểm thử cho quản lý mã giảm giá</t>
  </si>
  <si>
    <t>Review all test case of sprint 2</t>
  </si>
  <si>
    <t>Code front-end cho cho quản lý diễn đàn</t>
  </si>
  <si>
    <t>Code back-end cho cho quản lý diễn đàn</t>
  </si>
  <si>
    <t>Code front-end cho quản lý thanh toán</t>
  </si>
  <si>
    <t>Code back-end cho quản lý thanh toán</t>
  </si>
  <si>
    <t>Code front-end cho đăng nhập</t>
  </si>
  <si>
    <t>Code back-end cho đăng nhập</t>
  </si>
  <si>
    <t>Code front-end cho đăng xuất</t>
  </si>
  <si>
    <t>Code back-end cho đăng xuất</t>
  </si>
  <si>
    <t>Code front-end cho đánh giá sản phẩm</t>
  </si>
  <si>
    <t>Code back-end cho đánh giá sản phẩm</t>
  </si>
  <si>
    <t>Code front-end cho quản lý thông tin cá nhân</t>
  </si>
  <si>
    <t>Bách, Đức</t>
  </si>
  <si>
    <t>Code back-end cho quản lý thông tin cá nhân</t>
  </si>
  <si>
    <t>Code front-end cho quản lý giỏ hàng</t>
  </si>
  <si>
    <t>Code back-end cho quản lý giỏ hàng</t>
  </si>
  <si>
    <t>Code front-end cho thanh toán</t>
  </si>
  <si>
    <t>Code back-end cho thanh toán</t>
  </si>
  <si>
    <t>Code front-end cho quản lý mã giảm giá</t>
  </si>
  <si>
    <t>Code back-end cho quản lý mã giảm giá</t>
  </si>
  <si>
    <t>Kiểm tra quản lý diễn đàn</t>
  </si>
  <si>
    <t>Kiểm tra quản lý thanh toán</t>
  </si>
  <si>
    <t>Kiểm tra đăng nhập</t>
  </si>
  <si>
    <t>Kiểm tra đăng xuất</t>
  </si>
  <si>
    <t>Kiểm tra đánh giá sản phẩm</t>
  </si>
  <si>
    <t>Kiểm tra quản lý thông tin cá nhân</t>
  </si>
  <si>
    <t>Kiểm tra quản lý giỏ hàng</t>
  </si>
  <si>
    <t>Kiểm tra thanh toán</t>
  </si>
  <si>
    <t>Kiểm tra quản lý mã giảm giá</t>
  </si>
  <si>
    <t>Sửa lỗi quản lý diễn đàn</t>
  </si>
  <si>
    <t>Sửa lỗi quản lý thanh toán</t>
  </si>
  <si>
    <t>Sửa lỗi đăng nhập</t>
  </si>
  <si>
    <t>Sửa lỗi đăng xuất</t>
  </si>
  <si>
    <t>Sửa lỗi đánh giá sản phẩm</t>
  </si>
  <si>
    <t>Sửa lỗi quản lý thông tin cá nhân</t>
  </si>
  <si>
    <t>Sửa lỗi quản lý giỏ hàng</t>
  </si>
  <si>
    <t>Sửa lỗi  thanh toán</t>
  </si>
  <si>
    <t>Sửa lỗi quản lý mã giảm giá</t>
  </si>
  <si>
    <t>Kiểm tra lại quản lý diễn đàn</t>
  </si>
  <si>
    <t>kiểm tra lại đăng nhập</t>
  </si>
  <si>
    <t>Kiểm tra lại đăng xuất</t>
  </si>
  <si>
    <t>Kiểm tra lại đánh giá sản phẩm</t>
  </si>
  <si>
    <t>Kiểm tra lại xem thông tin cá nhân</t>
  </si>
  <si>
    <t>Kiểm tra lại quản lý giỏ hàng</t>
  </si>
  <si>
    <t>Kiểm tra lại thanh toán</t>
  </si>
  <si>
    <t>Kiểm tra lại quản lý mã giảm giá</t>
  </si>
  <si>
    <t>Release Sprint 2</t>
  </si>
  <si>
    <t>Sprint 2 review meeting</t>
  </si>
  <si>
    <t>Sprint 2 retrospective Meeting</t>
  </si>
  <si>
    <t>`</t>
  </si>
  <si>
    <t>Sprint 3</t>
  </si>
  <si>
    <t>SPRINT 3 REPORT</t>
  </si>
  <si>
    <t>Lâm QuangBách</t>
  </si>
  <si>
    <t>Phan QuangĐức</t>
  </si>
  <si>
    <t>Hoàng VănDũng</t>
  </si>
  <si>
    <t>Nguyễn Tấn QuangThông</t>
  </si>
  <si>
    <t>Tạo Sprint Backlog 3</t>
  </si>
  <si>
    <t>Giao diện đăng ký</t>
  </si>
  <si>
    <t>Giao diện quên mật khẩu</t>
  </si>
  <si>
    <t>Giao diện yêu thích bài viết</t>
  </si>
  <si>
    <t>Giao diện bình luận bài viết</t>
  </si>
  <si>
    <t>Giao diện chia sẻ bài viết</t>
  </si>
  <si>
    <t>Giao diện đổi mật khẩu</t>
  </si>
  <si>
    <t>Giao diện thống kê và báo cáo</t>
  </si>
  <si>
    <t>Thiết kế kiểm thử cho đăng ký</t>
  </si>
  <si>
    <t>Thiết kế kiểm thử cho quên mật khẩu</t>
  </si>
  <si>
    <t>Thiết kế kiểm thử cho yêu thích bài viết</t>
  </si>
  <si>
    <t>Thiết kế kiểm thử cho bình luận bài viết</t>
  </si>
  <si>
    <t>Thiết kế kiểm thử cho chia sẻ bài viết</t>
  </si>
  <si>
    <t>Thiết kế kiểm thử cho đổi mật khẩu</t>
  </si>
  <si>
    <t>Thiết kế kiểm thử cho thống kê và báo cáo</t>
  </si>
  <si>
    <t>Review all test case of sprint 3</t>
  </si>
  <si>
    <t>Code  front-end cho đăng ký</t>
  </si>
  <si>
    <t>Code back-end cho đăng ký</t>
  </si>
  <si>
    <t>Code front-end cho quên mật khẩu</t>
  </si>
  <si>
    <t>Code back-end cho quên mật khẩu</t>
  </si>
  <si>
    <t>Code front-end cho yêu thích bài viết</t>
  </si>
  <si>
    <t>Code back-end cho yêu thích bài viết</t>
  </si>
  <si>
    <t>Code front-end cho bình luận bài viết</t>
  </si>
  <si>
    <t>Code back-end cho bình luận bài viết</t>
  </si>
  <si>
    <t>Code front-end cho chia sẻ bài viết</t>
  </si>
  <si>
    <t>Dũng,Đức</t>
  </si>
  <si>
    <t>Code back-end cho chia sẻ bài viết</t>
  </si>
  <si>
    <t>Code front-end cho đổi mật khẩu</t>
  </si>
  <si>
    <t>Code back-end cho đổi mật khẩu</t>
  </si>
  <si>
    <t>Code front-end cho thống kê và báo cáo</t>
  </si>
  <si>
    <t>Bách,Đức</t>
  </si>
  <si>
    <t>Code back-end cho thống kê và báo cáo</t>
  </si>
  <si>
    <t>Kiểm tra đăng ký</t>
  </si>
  <si>
    <t>Kiểm tra quên mật khẩu</t>
  </si>
  <si>
    <t>kiểm tra yêu thích bài viết</t>
  </si>
  <si>
    <t>Kiểm tra bình luận bài viết</t>
  </si>
  <si>
    <t>Kiểm tra chia sẻ bài viết</t>
  </si>
  <si>
    <t>Kiểm tra đổi mật khẩu</t>
  </si>
  <si>
    <t>Kiểm tra thống kê và báo cáo</t>
  </si>
  <si>
    <t>Sửa lỗi đăng ký</t>
  </si>
  <si>
    <t>Sửa lỗi quên mật khẩu</t>
  </si>
  <si>
    <t>Sửa lỗi yêu thích bài viết</t>
  </si>
  <si>
    <t>Sửa lỗi  bình luận bài viết</t>
  </si>
  <si>
    <t>Sửa lỗi chia sẻ bài viết</t>
  </si>
  <si>
    <t>Sửa lỗi đổi mật khẩu</t>
  </si>
  <si>
    <t>Sửa lỗi thống kê và báo cáo</t>
  </si>
  <si>
    <t>Đức, Truyền</t>
  </si>
  <si>
    <t>Kiểm tra lại đăng ký</t>
  </si>
  <si>
    <t>Kiểm tra lại quên mật khẩu</t>
  </si>
  <si>
    <t>kiểm tra lại yêu thích bài viết</t>
  </si>
  <si>
    <t>Kiểm tra lại  bình luận bài viết</t>
  </si>
  <si>
    <t>Kiểm tra lại chia sẻ bài viết</t>
  </si>
  <si>
    <t>Kiểm tra lại đổi mật khẩu</t>
  </si>
  <si>
    <t>Kiểm tra lại thống kê và báo cáo</t>
  </si>
  <si>
    <t>Release Sprint 3</t>
  </si>
  <si>
    <t>Sprint 3 review meeting</t>
  </si>
  <si>
    <t>Sprint 3 retrospective Meeting</t>
  </si>
  <si>
    <t>SPRINT BACKLOG REPORT</t>
  </si>
  <si>
    <t>Sprin 3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</si>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</sst>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d/mm"/>
  </numFmts>
  <fonts count="24">
    <font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  <font>
      <sz val="13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25" applyNumberFormat="0" applyAlignment="0" applyProtection="0">
      <alignment vertical="center"/>
    </xf>
    <xf numFmtId="0" fontId="14" fillId="13" borderId="26" applyNumberFormat="0" applyAlignment="0" applyProtection="0">
      <alignment vertical="center"/>
    </xf>
    <xf numFmtId="0" fontId="15" fillId="13" borderId="25" applyNumberFormat="0" applyAlignment="0" applyProtection="0">
      <alignment vertical="center"/>
    </xf>
    <xf numFmtId="0" fontId="16" fillId="14" borderId="27" applyNumberFormat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0" borderId="10" xfId="0" applyFont="1" applyBorder="1" applyAlignment="1"/>
    <xf numFmtId="0" fontId="2" fillId="3" borderId="6" xfId="0" applyFont="1" applyFill="1" applyBorder="1" applyAlignment="1"/>
    <xf numFmtId="0" fontId="2" fillId="0" borderId="11" xfId="0" applyFont="1" applyBorder="1" applyAlignment="1"/>
    <xf numFmtId="0" fontId="0" fillId="0" borderId="0" xfId="0" applyNumberFormat="1">
      <alignment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58" fontId="2" fillId="0" borderId="1" xfId="0" applyNumberFormat="1" applyFont="1" applyBorder="1" applyAlignment="1">
      <alignment horizontal="left"/>
    </xf>
    <xf numFmtId="0" fontId="2" fillId="4" borderId="8" xfId="0" applyFont="1" applyFill="1" applyBorder="1" applyAlignment="1"/>
    <xf numFmtId="0" fontId="3" fillId="0" borderId="9" xfId="0" applyFont="1" applyBorder="1" applyAlignment="1">
      <alignment horizontal="left" vertical="center"/>
    </xf>
    <xf numFmtId="0" fontId="2" fillId="5" borderId="2" xfId="0" applyFont="1" applyFill="1" applyBorder="1" applyAlignment="1"/>
    <xf numFmtId="0" fontId="3" fillId="0" borderId="10" xfId="0" applyFont="1" applyBorder="1" applyAlignment="1">
      <alignment horizontal="left" vertical="center" wrapText="1"/>
    </xf>
    <xf numFmtId="0" fontId="2" fillId="6" borderId="2" xfId="0" applyFont="1" applyFill="1" applyBorder="1" applyAlignment="1"/>
    <xf numFmtId="0" fontId="2" fillId="7" borderId="2" xfId="0" applyFont="1" applyFill="1" applyBorder="1" applyAlignment="1"/>
    <xf numFmtId="0" fontId="2" fillId="8" borderId="6" xfId="0" applyFont="1" applyFill="1" applyBorder="1" applyAlignment="1"/>
    <xf numFmtId="0" fontId="3" fillId="0" borderId="11" xfId="0" applyFont="1" applyBorder="1" applyAlignment="1">
      <alignment vertical="center" wrapText="1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9" borderId="1" xfId="0" applyNumberFormat="1" applyFont="1" applyFill="1" applyBorder="1" applyAlignment="1"/>
    <xf numFmtId="0" fontId="1" fillId="9" borderId="1" xfId="0" applyFont="1" applyFill="1" applyBorder="1" applyAlignment="1"/>
    <xf numFmtId="0" fontId="1" fillId="0" borderId="1" xfId="0" applyFont="1" applyBorder="1" applyAlignment="1">
      <alignment textRotation="90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textRotation="90" wrapText="1"/>
    </xf>
    <xf numFmtId="0" fontId="2" fillId="4" borderId="1" xfId="0" applyFont="1" applyFill="1" applyBorder="1" applyAlignment="1"/>
    <xf numFmtId="0" fontId="2" fillId="8" borderId="1" xfId="0" applyFont="1" applyFill="1" applyBorder="1" applyAlignment="1"/>
    <xf numFmtId="0" fontId="2" fillId="6" borderId="1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4" borderId="1" xfId="0" applyFont="1" applyFill="1" applyBorder="1">
      <alignment vertical="center"/>
    </xf>
    <xf numFmtId="0" fontId="2" fillId="0" borderId="1" xfId="0" applyNumberFormat="1" applyFont="1" applyBorder="1" applyAlignment="1"/>
    <xf numFmtId="0" fontId="2" fillId="6" borderId="1" xfId="0" applyFont="1" applyFill="1" applyBorder="1">
      <alignment vertical="center"/>
    </xf>
    <xf numFmtId="0" fontId="2" fillId="0" borderId="1" xfId="0" applyFont="1" applyFill="1" applyBorder="1" applyAlignme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4" borderId="16" xfId="0" applyFont="1" applyFill="1" applyBorder="1">
      <alignment vertical="center"/>
    </xf>
    <xf numFmtId="0" fontId="2" fillId="0" borderId="16" xfId="0" applyFont="1" applyBorder="1" applyAlignment="1"/>
    <xf numFmtId="0" fontId="2" fillId="0" borderId="1" xfId="0" applyNumberFormat="1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1'!$E$122:$F$122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1'!$I$21:$AB$21</c:f>
              <c:numCache>
                <c:formatCode>dd/mm</c:formatCode>
                <c:ptCount val="20"/>
                <c:pt idx="0" c:formatCode="dd/mm">
                  <c:v>45737</c:v>
                </c:pt>
                <c:pt idx="1" c:formatCode="dd/mm">
                  <c:v>45738</c:v>
                </c:pt>
                <c:pt idx="2" c:formatCode="dd/mm">
                  <c:v>45739</c:v>
                </c:pt>
                <c:pt idx="3" c:formatCode="dd/mm">
                  <c:v>45740</c:v>
                </c:pt>
                <c:pt idx="4" c:formatCode="dd/mm">
                  <c:v>45741</c:v>
                </c:pt>
                <c:pt idx="5" c:formatCode="dd/mm">
                  <c:v>45742</c:v>
                </c:pt>
                <c:pt idx="6" c:formatCode="dd/mm">
                  <c:v>45743</c:v>
                </c:pt>
                <c:pt idx="7" c:formatCode="dd/mm">
                  <c:v>45744</c:v>
                </c:pt>
                <c:pt idx="8" c:formatCode="dd/mm">
                  <c:v>45745</c:v>
                </c:pt>
                <c:pt idx="9" c:formatCode="dd/mm">
                  <c:v>45746</c:v>
                </c:pt>
                <c:pt idx="10" c:formatCode="dd/mm">
                  <c:v>45747</c:v>
                </c:pt>
                <c:pt idx="11" c:formatCode="dd/mm">
                  <c:v>45748</c:v>
                </c:pt>
                <c:pt idx="12" c:formatCode="dd/mm">
                  <c:v>45749</c:v>
                </c:pt>
                <c:pt idx="13" c:formatCode="dd/mm">
                  <c:v>45750</c:v>
                </c:pt>
                <c:pt idx="14" c:formatCode="dd/mm">
                  <c:v>45751</c:v>
                </c:pt>
                <c:pt idx="15" c:formatCode="dd/mm">
                  <c:v>45752</c:v>
                </c:pt>
                <c:pt idx="16" c:formatCode="dd/mm">
                  <c:v>45753</c:v>
                </c:pt>
                <c:pt idx="17" c:formatCode="dd/mm">
                  <c:v>45754</c:v>
                </c:pt>
                <c:pt idx="18" c:formatCode="dd/mm">
                  <c:v>45755</c:v>
                </c:pt>
                <c:pt idx="19" c:formatCode="dd/mm">
                  <c:v>45756</c:v>
                </c:pt>
              </c:numCache>
            </c:numRef>
          </c:cat>
          <c:val>
            <c:numRef>
              <c:f>'Sprint 1'!$I$122:$AB$122</c:f>
              <c:numCache>
                <c:formatCode>General</c:formatCode>
                <c:ptCount val="20"/>
                <c:pt idx="0">
                  <c:v>151</c:v>
                </c:pt>
                <c:pt idx="1">
                  <c:v>141</c:v>
                </c:pt>
                <c:pt idx="2">
                  <c:v>136</c:v>
                </c:pt>
                <c:pt idx="3">
                  <c:v>126</c:v>
                </c:pt>
                <c:pt idx="4">
                  <c:v>123</c:v>
                </c:pt>
                <c:pt idx="5">
                  <c:v>117</c:v>
                </c:pt>
                <c:pt idx="6">
                  <c:v>110</c:v>
                </c:pt>
                <c:pt idx="7">
                  <c:v>106</c:v>
                </c:pt>
                <c:pt idx="8">
                  <c:v>98</c:v>
                </c:pt>
                <c:pt idx="9">
                  <c:v>91</c:v>
                </c:pt>
                <c:pt idx="10">
                  <c:v>85</c:v>
                </c:pt>
                <c:pt idx="11">
                  <c:v>78</c:v>
                </c:pt>
                <c:pt idx="12">
                  <c:v>76</c:v>
                </c:pt>
                <c:pt idx="13">
                  <c:v>67</c:v>
                </c:pt>
                <c:pt idx="14">
                  <c:v>49</c:v>
                </c:pt>
                <c:pt idx="15">
                  <c:v>46</c:v>
                </c:pt>
                <c:pt idx="16">
                  <c:v>34</c:v>
                </c:pt>
                <c:pt idx="17">
                  <c:v>32</c:v>
                </c:pt>
                <c:pt idx="18">
                  <c:v>9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1'!$E$123:$F$123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1'!$I$21:$AB$21</c:f>
              <c:numCache>
                <c:formatCode>dd/mm</c:formatCode>
                <c:ptCount val="20"/>
                <c:pt idx="0" c:formatCode="dd/mm">
                  <c:v>45737</c:v>
                </c:pt>
                <c:pt idx="1" c:formatCode="dd/mm">
                  <c:v>45738</c:v>
                </c:pt>
                <c:pt idx="2" c:formatCode="dd/mm">
                  <c:v>45739</c:v>
                </c:pt>
                <c:pt idx="3" c:formatCode="dd/mm">
                  <c:v>45740</c:v>
                </c:pt>
                <c:pt idx="4" c:formatCode="dd/mm">
                  <c:v>45741</c:v>
                </c:pt>
                <c:pt idx="5" c:formatCode="dd/mm">
                  <c:v>45742</c:v>
                </c:pt>
                <c:pt idx="6" c:formatCode="dd/mm">
                  <c:v>45743</c:v>
                </c:pt>
                <c:pt idx="7" c:formatCode="dd/mm">
                  <c:v>45744</c:v>
                </c:pt>
                <c:pt idx="8" c:formatCode="dd/mm">
                  <c:v>45745</c:v>
                </c:pt>
                <c:pt idx="9" c:formatCode="dd/mm">
                  <c:v>45746</c:v>
                </c:pt>
                <c:pt idx="10" c:formatCode="dd/mm">
                  <c:v>45747</c:v>
                </c:pt>
                <c:pt idx="11" c:formatCode="dd/mm">
                  <c:v>45748</c:v>
                </c:pt>
                <c:pt idx="12" c:formatCode="dd/mm">
                  <c:v>45749</c:v>
                </c:pt>
                <c:pt idx="13" c:formatCode="dd/mm">
                  <c:v>45750</c:v>
                </c:pt>
                <c:pt idx="14" c:formatCode="dd/mm">
                  <c:v>45751</c:v>
                </c:pt>
                <c:pt idx="15" c:formatCode="dd/mm">
                  <c:v>45752</c:v>
                </c:pt>
                <c:pt idx="16" c:formatCode="dd/mm">
                  <c:v>45753</c:v>
                </c:pt>
                <c:pt idx="17" c:formatCode="dd/mm">
                  <c:v>45754</c:v>
                </c:pt>
                <c:pt idx="18" c:formatCode="dd/mm">
                  <c:v>45755</c:v>
                </c:pt>
                <c:pt idx="19" c:formatCode="dd/mm">
                  <c:v>45756</c:v>
                </c:pt>
              </c:numCache>
            </c:numRef>
          </c:cat>
          <c:val>
            <c:numRef>
              <c:f>'Sprint 1'!$I$123:$AB$123</c:f>
              <c:numCache>
                <c:formatCode>General</c:formatCode>
                <c:ptCount val="20"/>
                <c:pt idx="0">
                  <c:v>151</c:v>
                </c:pt>
                <c:pt idx="1">
                  <c:v>142.5</c:v>
                </c:pt>
                <c:pt idx="2">
                  <c:v>141</c:v>
                </c:pt>
                <c:pt idx="3">
                  <c:v>130</c:v>
                </c:pt>
                <c:pt idx="4">
                  <c:v>126.5</c:v>
                </c:pt>
                <c:pt idx="5">
                  <c:v>115.5</c:v>
                </c:pt>
                <c:pt idx="6">
                  <c:v>112</c:v>
                </c:pt>
                <c:pt idx="7">
                  <c:v>103</c:v>
                </c:pt>
                <c:pt idx="8">
                  <c:v>101.5</c:v>
                </c:pt>
                <c:pt idx="9">
                  <c:v>91.5</c:v>
                </c:pt>
                <c:pt idx="10">
                  <c:v>86</c:v>
                </c:pt>
                <c:pt idx="11">
                  <c:v>77</c:v>
                </c:pt>
                <c:pt idx="12">
                  <c:v>77</c:v>
                </c:pt>
                <c:pt idx="13">
                  <c:v>60.5</c:v>
                </c:pt>
                <c:pt idx="14">
                  <c:v>50.5</c:v>
                </c:pt>
                <c:pt idx="15">
                  <c:v>49</c:v>
                </c:pt>
                <c:pt idx="16">
                  <c:v>36</c:v>
                </c:pt>
                <c:pt idx="17">
                  <c:v>34.5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9517016"/>
        <c:axId val="419517376"/>
      </c:lineChart>
      <c:dateAx>
        <c:axId val="419517016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517376"/>
        <c:crosses val="autoZero"/>
        <c:auto val="1"/>
        <c:lblOffset val="100"/>
        <c:baseTimeUnit val="days"/>
      </c:dateAx>
      <c:valAx>
        <c:axId val="4195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5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b5c8c8-2afa-4a9b-92c2-308fdd17060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2'!$E$110:$F$110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2'!$I$21:$Z$21</c:f>
              <c:numCache>
                <c:formatCode>dd/mm</c:formatCode>
                <c:ptCount val="18"/>
                <c:pt idx="0" c:formatCode="dd/mm">
                  <c:v>45757</c:v>
                </c:pt>
                <c:pt idx="1" c:formatCode="dd/mm">
                  <c:v>45758</c:v>
                </c:pt>
                <c:pt idx="2" c:formatCode="dd/mm">
                  <c:v>45759</c:v>
                </c:pt>
                <c:pt idx="3" c:formatCode="dd/mm">
                  <c:v>45760</c:v>
                </c:pt>
                <c:pt idx="4" c:formatCode="dd/mm">
                  <c:v>45761</c:v>
                </c:pt>
                <c:pt idx="5" c:formatCode="dd/mm">
                  <c:v>45762</c:v>
                </c:pt>
                <c:pt idx="6" c:formatCode="dd/mm">
                  <c:v>45763</c:v>
                </c:pt>
                <c:pt idx="7" c:formatCode="dd/mm">
                  <c:v>45764</c:v>
                </c:pt>
                <c:pt idx="8" c:formatCode="dd/mm">
                  <c:v>45765</c:v>
                </c:pt>
                <c:pt idx="9" c:formatCode="dd/mm">
                  <c:v>45766</c:v>
                </c:pt>
                <c:pt idx="10" c:formatCode="dd/mm">
                  <c:v>45767</c:v>
                </c:pt>
                <c:pt idx="11" c:formatCode="dd/mm">
                  <c:v>45768</c:v>
                </c:pt>
                <c:pt idx="12" c:formatCode="dd/mm">
                  <c:v>45769</c:v>
                </c:pt>
                <c:pt idx="13" c:formatCode="dd/mm">
                  <c:v>45770</c:v>
                </c:pt>
                <c:pt idx="14" c:formatCode="dd/mm">
                  <c:v>45771</c:v>
                </c:pt>
                <c:pt idx="15" c:formatCode="dd/mm">
                  <c:v>45772</c:v>
                </c:pt>
                <c:pt idx="16" c:formatCode="dd/mm">
                  <c:v>45773</c:v>
                </c:pt>
                <c:pt idx="17" c:formatCode="dd/mm">
                  <c:v>45774</c:v>
                </c:pt>
              </c:numCache>
            </c:numRef>
          </c:cat>
          <c:val>
            <c:numRef>
              <c:f>'Sprint 2'!$I$110:$Z$110</c:f>
              <c:numCache>
                <c:formatCode>General</c:formatCode>
                <c:ptCount val="18"/>
                <c:pt idx="0">
                  <c:v>137</c:v>
                </c:pt>
                <c:pt idx="1">
                  <c:v>132</c:v>
                </c:pt>
                <c:pt idx="2">
                  <c:v>132</c:v>
                </c:pt>
                <c:pt idx="3">
                  <c:v>121</c:v>
                </c:pt>
                <c:pt idx="4">
                  <c:v>117</c:v>
                </c:pt>
                <c:pt idx="5">
                  <c:v>96</c:v>
                </c:pt>
                <c:pt idx="6">
                  <c:v>86</c:v>
                </c:pt>
                <c:pt idx="7">
                  <c:v>75</c:v>
                </c:pt>
                <c:pt idx="8">
                  <c:v>71</c:v>
                </c:pt>
                <c:pt idx="9">
                  <c:v>61</c:v>
                </c:pt>
                <c:pt idx="10">
                  <c:v>57</c:v>
                </c:pt>
                <c:pt idx="11">
                  <c:v>49</c:v>
                </c:pt>
                <c:pt idx="12">
                  <c:v>46</c:v>
                </c:pt>
                <c:pt idx="13">
                  <c:v>37</c:v>
                </c:pt>
                <c:pt idx="14">
                  <c:v>30</c:v>
                </c:pt>
                <c:pt idx="15">
                  <c:v>18</c:v>
                </c:pt>
                <c:pt idx="16">
                  <c:v>6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2'!$E$111:$F$111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2'!$I$21:$Z$21</c:f>
              <c:numCache>
                <c:formatCode>dd/mm</c:formatCode>
                <c:ptCount val="18"/>
                <c:pt idx="0" c:formatCode="dd/mm">
                  <c:v>45757</c:v>
                </c:pt>
                <c:pt idx="1" c:formatCode="dd/mm">
                  <c:v>45758</c:v>
                </c:pt>
                <c:pt idx="2" c:formatCode="dd/mm">
                  <c:v>45759</c:v>
                </c:pt>
                <c:pt idx="3" c:formatCode="dd/mm">
                  <c:v>45760</c:v>
                </c:pt>
                <c:pt idx="4" c:formatCode="dd/mm">
                  <c:v>45761</c:v>
                </c:pt>
                <c:pt idx="5" c:formatCode="dd/mm">
                  <c:v>45762</c:v>
                </c:pt>
                <c:pt idx="6" c:formatCode="dd/mm">
                  <c:v>45763</c:v>
                </c:pt>
                <c:pt idx="7" c:formatCode="dd/mm">
                  <c:v>45764</c:v>
                </c:pt>
                <c:pt idx="8" c:formatCode="dd/mm">
                  <c:v>45765</c:v>
                </c:pt>
                <c:pt idx="9" c:formatCode="dd/mm">
                  <c:v>45766</c:v>
                </c:pt>
                <c:pt idx="10" c:formatCode="dd/mm">
                  <c:v>45767</c:v>
                </c:pt>
                <c:pt idx="11" c:formatCode="dd/mm">
                  <c:v>45768</c:v>
                </c:pt>
                <c:pt idx="12" c:formatCode="dd/mm">
                  <c:v>45769</c:v>
                </c:pt>
                <c:pt idx="13" c:formatCode="dd/mm">
                  <c:v>45770</c:v>
                </c:pt>
                <c:pt idx="14" c:formatCode="dd/mm">
                  <c:v>45771</c:v>
                </c:pt>
                <c:pt idx="15" c:formatCode="dd/mm">
                  <c:v>45772</c:v>
                </c:pt>
                <c:pt idx="16" c:formatCode="dd/mm">
                  <c:v>45773</c:v>
                </c:pt>
                <c:pt idx="17" c:formatCode="dd/mm">
                  <c:v>45774</c:v>
                </c:pt>
              </c:numCache>
            </c:numRef>
          </c:cat>
          <c:val>
            <c:numRef>
              <c:f>'Sprint 2'!$I$111:$Z$111</c:f>
              <c:numCache>
                <c:formatCode>General</c:formatCode>
                <c:ptCount val="18"/>
                <c:pt idx="0">
                  <c:v>137</c:v>
                </c:pt>
                <c:pt idx="1">
                  <c:v>132</c:v>
                </c:pt>
                <c:pt idx="2">
                  <c:v>131</c:v>
                </c:pt>
                <c:pt idx="3">
                  <c:v>120</c:v>
                </c:pt>
                <c:pt idx="4">
                  <c:v>117</c:v>
                </c:pt>
                <c:pt idx="5">
                  <c:v>98</c:v>
                </c:pt>
                <c:pt idx="6">
                  <c:v>91</c:v>
                </c:pt>
                <c:pt idx="7">
                  <c:v>78.5</c:v>
                </c:pt>
                <c:pt idx="8">
                  <c:v>72</c:v>
                </c:pt>
                <c:pt idx="9">
                  <c:v>59</c:v>
                </c:pt>
                <c:pt idx="10">
                  <c:v>58</c:v>
                </c:pt>
                <c:pt idx="11">
                  <c:v>49</c:v>
                </c:pt>
                <c:pt idx="12">
                  <c:v>46</c:v>
                </c:pt>
                <c:pt idx="13">
                  <c:v>33</c:v>
                </c:pt>
                <c:pt idx="14">
                  <c:v>30</c:v>
                </c:pt>
                <c:pt idx="15">
                  <c:v>18</c:v>
                </c:pt>
                <c:pt idx="16">
                  <c:v>6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9516656"/>
        <c:axId val="419511976"/>
      </c:lineChart>
      <c:dateAx>
        <c:axId val="419516656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511976"/>
        <c:crosses val="autoZero"/>
        <c:auto val="1"/>
        <c:lblOffset val="100"/>
        <c:baseTimeUnit val="days"/>
      </c:dateAx>
      <c:valAx>
        <c:axId val="4195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5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b1e841-d1e0-4855-aa07-096c8d4de31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97314084354712"/>
          <c:y val="0.0664445467901115"/>
          <c:w val="0.972660737296381"/>
          <c:h val="0.822354644663445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3'!$E$91:$F$91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3'!$I$21:$Y$21</c:f>
              <c:numCache>
                <c:formatCode>dd/mm</c:formatCode>
                <c:ptCount val="17"/>
                <c:pt idx="0" c:formatCode="dd/mm">
                  <c:v>45775</c:v>
                </c:pt>
                <c:pt idx="1" c:formatCode="dd/mm">
                  <c:v>45776</c:v>
                </c:pt>
                <c:pt idx="2" c:formatCode="dd/mm">
                  <c:v>45777</c:v>
                </c:pt>
                <c:pt idx="3" c:formatCode="dd/mm">
                  <c:v>45778</c:v>
                </c:pt>
                <c:pt idx="4" c:formatCode="dd/mm">
                  <c:v>45779</c:v>
                </c:pt>
                <c:pt idx="5" c:formatCode="dd/mm">
                  <c:v>45780</c:v>
                </c:pt>
                <c:pt idx="6" c:formatCode="dd/mm">
                  <c:v>45781</c:v>
                </c:pt>
                <c:pt idx="7" c:formatCode="dd/mm">
                  <c:v>45782</c:v>
                </c:pt>
                <c:pt idx="8" c:formatCode="dd/mm">
                  <c:v>45783</c:v>
                </c:pt>
                <c:pt idx="9" c:formatCode="dd/mm">
                  <c:v>45784</c:v>
                </c:pt>
                <c:pt idx="10" c:formatCode="dd/mm">
                  <c:v>45785</c:v>
                </c:pt>
                <c:pt idx="11" c:formatCode="dd/mm">
                  <c:v>45786</c:v>
                </c:pt>
                <c:pt idx="12" c:formatCode="dd/mm">
                  <c:v>45787</c:v>
                </c:pt>
                <c:pt idx="13" c:formatCode="dd/mm">
                  <c:v>45788</c:v>
                </c:pt>
                <c:pt idx="14" c:formatCode="dd/mm">
                  <c:v>45789</c:v>
                </c:pt>
                <c:pt idx="15" c:formatCode="dd/mm">
                  <c:v>45790</c:v>
                </c:pt>
                <c:pt idx="16" c:formatCode="dd/mm">
                  <c:v>45791</c:v>
                </c:pt>
              </c:numCache>
            </c:numRef>
          </c:cat>
          <c:val>
            <c:numRef>
              <c:f>'Sprint 3'!$I$91:$Y$91</c:f>
              <c:numCache>
                <c:formatCode>General</c:formatCode>
                <c:ptCount val="17"/>
                <c:pt idx="0">
                  <c:v>116</c:v>
                </c:pt>
                <c:pt idx="1">
                  <c:v>101.5</c:v>
                </c:pt>
                <c:pt idx="2">
                  <c:v>97</c:v>
                </c:pt>
                <c:pt idx="3">
                  <c:v>95</c:v>
                </c:pt>
                <c:pt idx="4">
                  <c:v>87</c:v>
                </c:pt>
                <c:pt idx="5">
                  <c:v>85</c:v>
                </c:pt>
                <c:pt idx="6">
                  <c:v>78</c:v>
                </c:pt>
                <c:pt idx="7">
                  <c:v>69</c:v>
                </c:pt>
                <c:pt idx="8">
                  <c:v>60</c:v>
                </c:pt>
                <c:pt idx="9">
                  <c:v>47</c:v>
                </c:pt>
                <c:pt idx="10">
                  <c:v>44</c:v>
                </c:pt>
                <c:pt idx="11">
                  <c:v>35</c:v>
                </c:pt>
                <c:pt idx="12">
                  <c:v>35</c:v>
                </c:pt>
                <c:pt idx="13">
                  <c:v>32</c:v>
                </c:pt>
                <c:pt idx="14">
                  <c:v>18</c:v>
                </c:pt>
                <c:pt idx="15">
                  <c:v>8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3'!$E$92:$F$92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3'!$I$21:$Y$21</c:f>
              <c:numCache>
                <c:formatCode>dd/mm</c:formatCode>
                <c:ptCount val="17"/>
                <c:pt idx="0" c:formatCode="dd/mm">
                  <c:v>45775</c:v>
                </c:pt>
                <c:pt idx="1" c:formatCode="dd/mm">
                  <c:v>45776</c:v>
                </c:pt>
                <c:pt idx="2" c:formatCode="dd/mm">
                  <c:v>45777</c:v>
                </c:pt>
                <c:pt idx="3" c:formatCode="dd/mm">
                  <c:v>45778</c:v>
                </c:pt>
                <c:pt idx="4" c:formatCode="dd/mm">
                  <c:v>45779</c:v>
                </c:pt>
                <c:pt idx="5" c:formatCode="dd/mm">
                  <c:v>45780</c:v>
                </c:pt>
                <c:pt idx="6" c:formatCode="dd/mm">
                  <c:v>45781</c:v>
                </c:pt>
                <c:pt idx="7" c:formatCode="dd/mm">
                  <c:v>45782</c:v>
                </c:pt>
                <c:pt idx="8" c:formatCode="dd/mm">
                  <c:v>45783</c:v>
                </c:pt>
                <c:pt idx="9" c:formatCode="dd/mm">
                  <c:v>45784</c:v>
                </c:pt>
                <c:pt idx="10" c:formatCode="dd/mm">
                  <c:v>45785</c:v>
                </c:pt>
                <c:pt idx="11" c:formatCode="dd/mm">
                  <c:v>45786</c:v>
                </c:pt>
                <c:pt idx="12" c:formatCode="dd/mm">
                  <c:v>45787</c:v>
                </c:pt>
                <c:pt idx="13" c:formatCode="dd/mm">
                  <c:v>45788</c:v>
                </c:pt>
                <c:pt idx="14" c:formatCode="dd/mm">
                  <c:v>45789</c:v>
                </c:pt>
                <c:pt idx="15" c:formatCode="dd/mm">
                  <c:v>45790</c:v>
                </c:pt>
                <c:pt idx="16" c:formatCode="dd/mm">
                  <c:v>45791</c:v>
                </c:pt>
              </c:numCache>
            </c:numRef>
          </c:cat>
          <c:val>
            <c:numRef>
              <c:f>'Sprint 3'!$I$92:$Y$92</c:f>
              <c:numCache>
                <c:formatCode>General</c:formatCode>
                <c:ptCount val="17"/>
                <c:pt idx="0">
                  <c:v>117</c:v>
                </c:pt>
                <c:pt idx="1">
                  <c:v>102.5</c:v>
                </c:pt>
                <c:pt idx="2">
                  <c:v>98</c:v>
                </c:pt>
                <c:pt idx="3">
                  <c:v>96</c:v>
                </c:pt>
                <c:pt idx="4">
                  <c:v>87</c:v>
                </c:pt>
                <c:pt idx="5">
                  <c:v>85</c:v>
                </c:pt>
                <c:pt idx="6">
                  <c:v>81</c:v>
                </c:pt>
                <c:pt idx="7">
                  <c:v>72</c:v>
                </c:pt>
                <c:pt idx="8">
                  <c:v>57.5</c:v>
                </c:pt>
                <c:pt idx="9">
                  <c:v>49.5</c:v>
                </c:pt>
                <c:pt idx="10">
                  <c:v>45</c:v>
                </c:pt>
                <c:pt idx="11">
                  <c:v>35</c:v>
                </c:pt>
                <c:pt idx="12">
                  <c:v>35</c:v>
                </c:pt>
                <c:pt idx="13">
                  <c:v>33</c:v>
                </c:pt>
                <c:pt idx="14">
                  <c:v>15</c:v>
                </c:pt>
                <c:pt idx="15">
                  <c:v>8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6041024"/>
        <c:axId val="606042104"/>
      </c:lineChart>
      <c:dateAx>
        <c:axId val="606041024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042104"/>
        <c:crosses val="autoZero"/>
        <c:auto val="1"/>
        <c:lblOffset val="100"/>
        <c:baseTimeUnit val="days"/>
      </c:dateAx>
      <c:valAx>
        <c:axId val="6060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510109803236"/>
          <c:y val="0.923290778381116"/>
          <c:w val="0.181257820589292"/>
          <c:h val="0.0656317685966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e42b91e-8961-4722-a1f9-ff4a469994c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172720</xdr:colOff>
      <xdr:row>125</xdr:row>
      <xdr:rowOff>2540</xdr:rowOff>
    </xdr:from>
    <xdr:to>
      <xdr:col>28</xdr:col>
      <xdr:colOff>80645</xdr:colOff>
      <xdr:row>168</xdr:row>
      <xdr:rowOff>88900</xdr:rowOff>
    </xdr:to>
    <xdr:graphicFrame>
      <xdr:nvGraphicFramePr>
        <xdr:cNvPr id="2" name="Chart 1"/>
        <xdr:cNvGraphicFramePr/>
      </xdr:nvGraphicFramePr>
      <xdr:xfrm>
        <a:off x="779780" y="27305000"/>
        <a:ext cx="22302470" cy="79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35717</xdr:colOff>
      <xdr:row>114</xdr:row>
      <xdr:rowOff>104775</xdr:rowOff>
    </xdr:from>
    <xdr:to>
      <xdr:col>26</xdr:col>
      <xdr:colOff>71438</xdr:colOff>
      <xdr:row>163</xdr:row>
      <xdr:rowOff>23812</xdr:rowOff>
    </xdr:to>
    <xdr:graphicFrame>
      <xdr:nvGraphicFramePr>
        <xdr:cNvPr id="3" name="Chart 2"/>
        <xdr:cNvGraphicFramePr/>
      </xdr:nvGraphicFramePr>
      <xdr:xfrm>
        <a:off x="642620" y="25029795"/>
        <a:ext cx="20886420" cy="887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1267557</xdr:colOff>
      <xdr:row>93</xdr:row>
      <xdr:rowOff>135081</xdr:rowOff>
    </xdr:from>
    <xdr:to>
      <xdr:col>24</xdr:col>
      <xdr:colOff>484909</xdr:colOff>
      <xdr:row>130</xdr:row>
      <xdr:rowOff>175846</xdr:rowOff>
    </xdr:to>
    <xdr:graphicFrame>
      <xdr:nvGraphicFramePr>
        <xdr:cNvPr id="3" name="Chart 2"/>
        <xdr:cNvGraphicFramePr/>
      </xdr:nvGraphicFramePr>
      <xdr:xfrm>
        <a:off x="1874520" y="20640040"/>
        <a:ext cx="18853785" cy="680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3"/>
  <sheetViews>
    <sheetView zoomScale="70" zoomScaleNormal="70" topLeftCell="A98" workbookViewId="0">
      <selection activeCell="AA95" sqref="AA95"/>
    </sheetView>
  </sheetViews>
  <sheetFormatPr defaultColWidth="8.85185185185185" defaultRowHeight="14.4"/>
  <cols>
    <col min="2" max="2" width="19" customWidth="1"/>
    <col min="3" max="3" width="69.712962962963" customWidth="1"/>
    <col min="4" max="4" width="9.71296296296296" customWidth="1"/>
    <col min="5" max="5" width="11" customWidth="1"/>
    <col min="6" max="6" width="17.5740740740741" customWidth="1"/>
    <col min="25" max="25" width="11.2222222222222"/>
    <col min="26" max="26" width="11.287037037037"/>
  </cols>
  <sheetData>
    <row r="1" ht="17.55" spans="1:11">
      <c r="A1" s="18" t="s">
        <v>0</v>
      </c>
      <c r="B1" s="19"/>
      <c r="C1" s="20" t="s">
        <v>1</v>
      </c>
      <c r="D1" s="20"/>
      <c r="E1" s="20"/>
      <c r="F1" s="20"/>
      <c r="G1" s="20"/>
      <c r="H1" s="20"/>
      <c r="I1" s="20"/>
      <c r="J1" s="20"/>
      <c r="K1" s="20"/>
    </row>
    <row r="2" ht="17.55" spans="1:11">
      <c r="A2" s="18" t="s">
        <v>2</v>
      </c>
      <c r="B2" s="19"/>
      <c r="C2" s="21" t="s">
        <v>3</v>
      </c>
      <c r="D2" s="21"/>
      <c r="E2" s="21"/>
      <c r="F2" s="21"/>
      <c r="G2" s="21"/>
      <c r="H2" s="21"/>
      <c r="I2" s="21"/>
      <c r="J2" s="21"/>
      <c r="K2" s="21"/>
    </row>
    <row r="3" ht="17.55" spans="1:11">
      <c r="A3" s="18" t="s">
        <v>4</v>
      </c>
      <c r="B3" s="19"/>
      <c r="C3" s="22">
        <v>45737</v>
      </c>
      <c r="D3" s="22"/>
      <c r="E3" s="22"/>
      <c r="F3" s="22"/>
      <c r="G3" s="22"/>
      <c r="H3" s="22"/>
      <c r="I3" s="22"/>
      <c r="J3" s="22"/>
      <c r="K3" s="22"/>
    </row>
    <row r="4" ht="17.55" spans="1:11">
      <c r="A4" s="18" t="s">
        <v>5</v>
      </c>
      <c r="B4" s="19"/>
      <c r="C4" s="22">
        <v>45737</v>
      </c>
      <c r="D4" s="22"/>
      <c r="E4" s="22"/>
      <c r="F4" s="22"/>
      <c r="G4" s="22"/>
      <c r="H4" s="22"/>
      <c r="I4" s="22"/>
      <c r="J4" s="22"/>
      <c r="K4" s="22"/>
    </row>
    <row r="5" ht="15.15"/>
    <row r="6" ht="16.8" spans="2:3">
      <c r="B6" s="23"/>
      <c r="C6" s="24" t="s">
        <v>6</v>
      </c>
    </row>
    <row r="7" ht="16.8" spans="2:3">
      <c r="B7" s="25"/>
      <c r="C7" s="26" t="s">
        <v>7</v>
      </c>
    </row>
    <row r="8" ht="16.8" spans="2:3">
      <c r="B8" s="27"/>
      <c r="C8" s="26" t="s">
        <v>8</v>
      </c>
    </row>
    <row r="9" ht="16.8" spans="2:3">
      <c r="B9" s="28"/>
      <c r="C9" s="26" t="s">
        <v>9</v>
      </c>
    </row>
    <row r="10" ht="17.55" spans="2:3">
      <c r="B10" s="29"/>
      <c r="C10" s="30" t="s">
        <v>10</v>
      </c>
    </row>
    <row r="12" ht="16.8" spans="2:5">
      <c r="B12" s="31" t="s">
        <v>11</v>
      </c>
      <c r="C12" s="31"/>
      <c r="D12" s="31"/>
      <c r="E12" s="31"/>
    </row>
    <row r="13" ht="16.8" spans="2:5">
      <c r="B13" s="32" t="s">
        <v>12</v>
      </c>
      <c r="C13" s="32" t="s">
        <v>13</v>
      </c>
      <c r="D13" s="32" t="s">
        <v>14</v>
      </c>
      <c r="E13" s="32" t="s">
        <v>15</v>
      </c>
    </row>
    <row r="14" ht="16.8" spans="2:5">
      <c r="B14" s="33">
        <v>1</v>
      </c>
      <c r="C14" s="34" t="s">
        <v>16</v>
      </c>
      <c r="D14" s="34">
        <f ca="1">SUMIF($E$22:$F$121,"Bách",G22:$G$121)+SUMIF($E$22:$F$121,"Dũng, Bách",$G$22:$G$121)/2+SUMIF($E$22:$F$121,"Đức, Bách",$G$22:$G$121)/2+SUMIF($E$22:$F$121,"All team",$G$22:$G$121)/5</f>
        <v>22.8</v>
      </c>
      <c r="E14" s="34">
        <f ca="1">SUMIF($E$22:$F$121,"Bách",$H22:$H$121)+SUMIF($E$22:$F$121,"Dũng, Bách",$H$22:$H$121)/2+SUMIF($E$22:$F$121,"Đức, Bách",$H$22:$H$121)/2+SUMIF($E$22:$F$121,"All team",$H$22:$H$121)/5</f>
        <v>26.5</v>
      </c>
    </row>
    <row r="15" ht="16.8" spans="2:5">
      <c r="B15" s="33">
        <v>2</v>
      </c>
      <c r="C15" s="34" t="s">
        <v>17</v>
      </c>
      <c r="D15" s="34">
        <f ca="1">SUMIF($E$22:$F$121,"Đức",G22:$G$121)+SUMIF($E$22:$F$121,"Dũng, Đức",$G$22:$G$121)/2+SUMIF($E$22:$F$121,"Đức, Bách",$G$22:$G$121)/2+SUMIF($E$22:$F$121,"All team",$G$22:$G$121)/5</f>
        <v>30.8</v>
      </c>
      <c r="E15" s="34">
        <f ca="1">SUMIF($E$22:$F$121,"Đức",$H22:$GH$121)+SUMIF($E$22:$F$121,"Dũng, Đức",$H$22:$H$121)/2+SUMIF($E$22:$F$121,"Đức, Bách",$H$22:$H$121)/2+SUMIF($E$22:$F$121,"All team",$H$22:$H$121)/5</f>
        <v>28.5</v>
      </c>
    </row>
    <row r="16" ht="16.8" spans="2:5">
      <c r="B16" s="33">
        <v>3</v>
      </c>
      <c r="C16" s="34" t="s">
        <v>18</v>
      </c>
      <c r="D16" s="34">
        <f ca="1">SUMIF($E$22:$F$121,"Dũng",G22:$G$121)+SUMIF($E$22:$F$121,"Dũng, Đức",$G$22:$G$121)/2+SUMIF($E$22:$F$121,"Dũng, Truyền",$G$22:$G$121)/2+SUMIF($E$22:$F$121,"Dũng, Bách",$G$22:$G$121)/2+SUMIF($E$22:$F$121,"All team",$G$22:$G$121)/5</f>
        <v>38.3</v>
      </c>
      <c r="E16" s="34">
        <f ca="1">SUMIF($E$22:$F$121,"Dũng",$H22:$H$121)+SUMIF($E$22:$F$121,"Dũng, Đức",$H$22:$H$121)/2+SUMIF($E$22:$F$121,"Dũng, Bách",$H$22:$H$121)/2+SUMIF($E$22:$F$121,"Dũng, Truyền",$H$22:$H$121)/2+SUMIF($E$22:$F$121,"All team",$H$22:$H$121)/5</f>
        <v>39</v>
      </c>
    </row>
    <row r="17" ht="16.8" spans="2:5">
      <c r="B17" s="33">
        <v>4</v>
      </c>
      <c r="C17" s="34" t="s">
        <v>19</v>
      </c>
      <c r="D17" s="34">
        <f ca="1">SUMIF($E$22:$F$121,"Thông",$G22:$G$121)+SUMIF($E$22:$F$121,"Thông, Truyền",$G$22:$G$121)/2+SUMIF($E$22:$F$121,"All team",$G$22:$G$121)/5</f>
        <v>30.8</v>
      </c>
      <c r="E17" s="34">
        <f ca="1">SUMIF($E$22:$F$121,"Thông",$H22:$H$121)+SUMIF($E$22:$F$121,"Thông, Truyền",$H$22:$H$121)/2+SUMIF($E$22:$F$121,"All team",$H$22:$H$121)/5</f>
        <v>35</v>
      </c>
    </row>
    <row r="18" ht="16.8" spans="2:5">
      <c r="B18" s="33">
        <v>5</v>
      </c>
      <c r="C18" s="34" t="s">
        <v>20</v>
      </c>
      <c r="D18" s="34">
        <f ca="1">SUMIF($E$22:$F$121,"Truyền",G22:$G$121)+SUMIF($E$22:$F$121,"Thông, Truyền",$G$22:$G$121)/2+SUMIF($E$22:$F$121,"Dũng, Truyền",$G$22:$G$121)/2+SUMIF($E$22:$F$121,"All team",$G$22:$G$121)/5</f>
        <v>33.8</v>
      </c>
      <c r="E18" s="34">
        <f ca="1">SUMIF($E$22:$F$121,"Truyền",$H22:$H$121)+SUMIF($E$22:$F$121,"Thông, Truyền",$H$22:$H$121)/2+SUMIF($E$22:$F$121,"Dũng, Truyền",$H$22:$H$121)/2+SUMIF($E$22:$F$121,"All team",$H$22:$H$121)/5</f>
        <v>38</v>
      </c>
    </row>
    <row r="19" ht="16.8" spans="2:5">
      <c r="B19" s="31" t="s">
        <v>21</v>
      </c>
      <c r="C19" s="31"/>
      <c r="D19" s="36">
        <f ca="1">SUM(D14:D18)</f>
        <v>156.5</v>
      </c>
      <c r="E19" s="36">
        <f ca="1">SUM(E14:E18)</f>
        <v>167</v>
      </c>
    </row>
    <row r="21" ht="74.1" customHeight="1" spans="1:28">
      <c r="A21" s="36" t="s">
        <v>22</v>
      </c>
      <c r="B21" s="36" t="s">
        <v>23</v>
      </c>
      <c r="C21" s="31" t="s">
        <v>24</v>
      </c>
      <c r="D21" s="31"/>
      <c r="E21" s="31" t="s">
        <v>25</v>
      </c>
      <c r="F21" s="31"/>
      <c r="G21" s="37" t="s">
        <v>14</v>
      </c>
      <c r="H21" s="37" t="s">
        <v>15</v>
      </c>
      <c r="I21" s="49">
        <v>45737</v>
      </c>
      <c r="J21" s="49">
        <v>45738</v>
      </c>
      <c r="K21" s="49">
        <v>45739</v>
      </c>
      <c r="L21" s="49">
        <v>45740</v>
      </c>
      <c r="M21" s="49">
        <v>45741</v>
      </c>
      <c r="N21" s="49">
        <v>45742</v>
      </c>
      <c r="O21" s="49">
        <v>45743</v>
      </c>
      <c r="P21" s="49">
        <v>45744</v>
      </c>
      <c r="Q21" s="49">
        <v>45745</v>
      </c>
      <c r="R21" s="49">
        <v>45746</v>
      </c>
      <c r="S21" s="49">
        <v>45747</v>
      </c>
      <c r="T21" s="49">
        <v>45748</v>
      </c>
      <c r="U21" s="49">
        <v>45749</v>
      </c>
      <c r="V21" s="49">
        <v>45750</v>
      </c>
      <c r="W21" s="49">
        <v>45751</v>
      </c>
      <c r="X21" s="49">
        <v>45752</v>
      </c>
      <c r="Y21" s="49">
        <v>45753</v>
      </c>
      <c r="Z21" s="49">
        <v>45754</v>
      </c>
      <c r="AA21" s="49">
        <v>45755</v>
      </c>
      <c r="AB21" s="49">
        <v>45756</v>
      </c>
    </row>
    <row r="22" ht="16.8" spans="1:28">
      <c r="A22" s="53" t="s">
        <v>3</v>
      </c>
      <c r="B22" s="45" t="s">
        <v>26</v>
      </c>
      <c r="C22" s="21"/>
      <c r="D22" s="21"/>
      <c r="E22" s="33" t="s">
        <v>27</v>
      </c>
      <c r="F22" s="33"/>
      <c r="G22" s="34">
        <v>4</v>
      </c>
      <c r="H22" s="34">
        <v>4</v>
      </c>
      <c r="I22" s="50">
        <v>0</v>
      </c>
      <c r="J22" s="69">
        <v>0</v>
      </c>
      <c r="K22" s="69">
        <v>0</v>
      </c>
      <c r="L22" s="69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</row>
    <row r="23" ht="16.8" spans="1:28">
      <c r="A23" s="53"/>
      <c r="B23" s="45" t="s">
        <v>28</v>
      </c>
      <c r="C23" s="21"/>
      <c r="D23" s="21"/>
      <c r="E23" s="33" t="s">
        <v>29</v>
      </c>
      <c r="F23" s="33"/>
      <c r="G23" s="34">
        <v>4</v>
      </c>
      <c r="H23" s="34">
        <v>4</v>
      </c>
      <c r="I23" s="50">
        <v>0</v>
      </c>
      <c r="J23" s="69">
        <v>0</v>
      </c>
      <c r="K23" s="69">
        <v>0</v>
      </c>
      <c r="L23" s="69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</row>
    <row r="24" ht="16.8" spans="1:28">
      <c r="A24" s="53"/>
      <c r="B24" s="45" t="s">
        <v>30</v>
      </c>
      <c r="C24" s="21"/>
      <c r="D24" s="21"/>
      <c r="E24" s="33" t="s">
        <v>29</v>
      </c>
      <c r="F24" s="33"/>
      <c r="G24" s="34">
        <v>4</v>
      </c>
      <c r="H24" s="34">
        <v>4</v>
      </c>
      <c r="I24" s="50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</row>
    <row r="25" ht="16.8" spans="1:28">
      <c r="A25" s="53"/>
      <c r="B25" s="53" t="s">
        <v>31</v>
      </c>
      <c r="C25" s="21" t="s">
        <v>32</v>
      </c>
      <c r="D25" s="21"/>
      <c r="E25" s="43" t="s">
        <v>29</v>
      </c>
      <c r="F25" s="33"/>
      <c r="G25" s="34">
        <v>1</v>
      </c>
      <c r="H25" s="34">
        <v>1</v>
      </c>
      <c r="I25" s="50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</row>
    <row r="26" ht="16.8" spans="1:28">
      <c r="A26" s="53"/>
      <c r="B26" s="53"/>
      <c r="C26" s="21" t="s">
        <v>33</v>
      </c>
      <c r="D26" s="21"/>
      <c r="E26" s="33" t="s">
        <v>29</v>
      </c>
      <c r="F26" s="33"/>
      <c r="G26" s="34">
        <v>2</v>
      </c>
      <c r="H26" s="34">
        <v>2</v>
      </c>
      <c r="I26" s="50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</row>
    <row r="27" ht="16.8" spans="1:28">
      <c r="A27" s="53"/>
      <c r="B27" s="53"/>
      <c r="C27" s="21" t="s">
        <v>34</v>
      </c>
      <c r="D27" s="21"/>
      <c r="E27" s="43" t="s">
        <v>35</v>
      </c>
      <c r="F27" s="33"/>
      <c r="G27" s="34">
        <v>1</v>
      </c>
      <c r="H27" s="34">
        <v>1</v>
      </c>
      <c r="I27" s="50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34">
        <v>0</v>
      </c>
    </row>
    <row r="28" ht="16.8" spans="1:28">
      <c r="A28" s="53"/>
      <c r="B28" s="53"/>
      <c r="C28" s="21" t="s">
        <v>36</v>
      </c>
      <c r="D28" s="21"/>
      <c r="E28" s="43" t="s">
        <v>37</v>
      </c>
      <c r="F28" s="33"/>
      <c r="G28" s="34">
        <v>2</v>
      </c>
      <c r="H28" s="34">
        <v>2</v>
      </c>
      <c r="I28" s="34">
        <v>2</v>
      </c>
      <c r="J28" s="50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4">
        <v>0</v>
      </c>
    </row>
    <row r="29" ht="16.8" spans="1:28">
      <c r="A29" s="53"/>
      <c r="B29" s="53"/>
      <c r="C29" s="21" t="s">
        <v>38</v>
      </c>
      <c r="D29" s="21"/>
      <c r="E29" s="43" t="s">
        <v>39</v>
      </c>
      <c r="F29" s="33"/>
      <c r="G29" s="34">
        <v>1</v>
      </c>
      <c r="H29" s="34">
        <v>1</v>
      </c>
      <c r="I29" s="34">
        <v>1</v>
      </c>
      <c r="J29" s="50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</row>
    <row r="30" ht="16.8" spans="1:28">
      <c r="A30" s="53"/>
      <c r="B30" s="53"/>
      <c r="C30" s="21" t="s">
        <v>40</v>
      </c>
      <c r="D30" s="21"/>
      <c r="E30" s="43" t="s">
        <v>29</v>
      </c>
      <c r="F30" s="33"/>
      <c r="G30" s="34">
        <v>1</v>
      </c>
      <c r="H30" s="34">
        <v>1</v>
      </c>
      <c r="I30" s="34">
        <v>1</v>
      </c>
      <c r="J30" s="50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</row>
    <row r="31" ht="16.8" spans="1:28">
      <c r="A31" s="53"/>
      <c r="B31" s="53"/>
      <c r="C31" s="21" t="s">
        <v>41</v>
      </c>
      <c r="D31" s="21"/>
      <c r="E31" s="43" t="s">
        <v>42</v>
      </c>
      <c r="F31" s="33"/>
      <c r="G31" s="34">
        <v>2</v>
      </c>
      <c r="H31" s="34">
        <v>2</v>
      </c>
      <c r="I31" s="34">
        <v>2</v>
      </c>
      <c r="J31" s="50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</row>
    <row r="32" ht="16.8" spans="1:28">
      <c r="A32" s="53"/>
      <c r="B32" s="53"/>
      <c r="C32" s="21" t="s">
        <v>43</v>
      </c>
      <c r="D32" s="21"/>
      <c r="E32" s="43" t="s">
        <v>35</v>
      </c>
      <c r="F32" s="33"/>
      <c r="G32" s="34">
        <v>2</v>
      </c>
      <c r="H32" s="34">
        <v>1</v>
      </c>
      <c r="I32" s="34">
        <v>1</v>
      </c>
      <c r="J32" s="50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</row>
    <row r="33" ht="16.8" spans="1:28">
      <c r="A33" s="53"/>
      <c r="B33" s="53"/>
      <c r="C33" s="61"/>
      <c r="D33" s="62"/>
      <c r="E33" s="63"/>
      <c r="F33" s="63"/>
      <c r="G33" s="34"/>
      <c r="H33" s="34"/>
      <c r="I33" s="34"/>
      <c r="J33" s="52">
        <v>1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ht="16.8" spans="1:28">
      <c r="A34" s="53"/>
      <c r="B34" s="53"/>
      <c r="C34" s="64" t="s">
        <v>44</v>
      </c>
      <c r="D34" s="64"/>
      <c r="E34" s="43" t="s">
        <v>35</v>
      </c>
      <c r="F34" s="33"/>
      <c r="G34" s="41">
        <v>0.5</v>
      </c>
      <c r="H34" s="41">
        <v>1</v>
      </c>
      <c r="I34" s="41">
        <v>1</v>
      </c>
      <c r="J34" s="50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</row>
    <row r="35" ht="16.8" spans="1:28">
      <c r="A35" s="53"/>
      <c r="B35" s="53"/>
      <c r="C35" s="65"/>
      <c r="D35" s="65"/>
      <c r="E35" s="66"/>
      <c r="F35" s="43"/>
      <c r="G35" s="41"/>
      <c r="H35" s="41"/>
      <c r="I35" s="41"/>
      <c r="J35" s="51">
        <v>0.5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ht="16.8" spans="1:28">
      <c r="A36" s="53"/>
      <c r="B36" s="53"/>
      <c r="C36" s="21" t="s">
        <v>45</v>
      </c>
      <c r="D36" s="21"/>
      <c r="E36" s="43" t="s">
        <v>27</v>
      </c>
      <c r="F36" s="33"/>
      <c r="G36" s="34">
        <v>3</v>
      </c>
      <c r="H36" s="34">
        <v>4</v>
      </c>
      <c r="I36" s="34">
        <v>4</v>
      </c>
      <c r="J36" s="50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</row>
    <row r="37" ht="16.8" spans="1:28">
      <c r="A37" s="53"/>
      <c r="B37" s="53"/>
      <c r="C37" s="21"/>
      <c r="D37" s="21"/>
      <c r="E37" s="43"/>
      <c r="F37" s="33"/>
      <c r="G37" s="34"/>
      <c r="H37" s="34"/>
      <c r="I37" s="34"/>
      <c r="J37" s="51">
        <v>1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ht="16.8" spans="1:28">
      <c r="A38" s="53"/>
      <c r="B38" s="67" t="s">
        <v>46</v>
      </c>
      <c r="C38" s="21" t="s">
        <v>47</v>
      </c>
      <c r="D38" s="21"/>
      <c r="E38" s="33" t="s">
        <v>37</v>
      </c>
      <c r="F38" s="33"/>
      <c r="G38" s="34">
        <v>1</v>
      </c>
      <c r="H38" s="34">
        <v>3</v>
      </c>
      <c r="I38" s="34">
        <v>3</v>
      </c>
      <c r="J38" s="34">
        <v>3</v>
      </c>
      <c r="K38" s="50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</row>
    <row r="39" ht="16.8" spans="1:28">
      <c r="A39" s="53"/>
      <c r="B39" s="68"/>
      <c r="C39" s="42"/>
      <c r="D39" s="43"/>
      <c r="E39" s="42"/>
      <c r="F39" s="43"/>
      <c r="G39" s="34"/>
      <c r="H39" s="34"/>
      <c r="I39" s="34"/>
      <c r="J39" s="34"/>
      <c r="K39" s="51">
        <v>2</v>
      </c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ht="16.8" spans="1:28">
      <c r="A40" s="53"/>
      <c r="B40" s="68"/>
      <c r="C40" s="21" t="s">
        <v>48</v>
      </c>
      <c r="D40" s="21"/>
      <c r="E40" s="33" t="s">
        <v>35</v>
      </c>
      <c r="F40" s="33"/>
      <c r="G40" s="34">
        <v>2</v>
      </c>
      <c r="H40" s="34">
        <v>3</v>
      </c>
      <c r="I40" s="34">
        <v>3</v>
      </c>
      <c r="J40" s="34">
        <v>3</v>
      </c>
      <c r="K40" s="34">
        <v>3</v>
      </c>
      <c r="L40" s="34">
        <v>3</v>
      </c>
      <c r="M40" s="50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</row>
    <row r="41" ht="16.8" spans="1:28">
      <c r="A41" s="53"/>
      <c r="B41" s="68"/>
      <c r="C41" s="42"/>
      <c r="D41" s="43"/>
      <c r="E41" s="42"/>
      <c r="F41" s="43"/>
      <c r="G41" s="34"/>
      <c r="H41" s="34"/>
      <c r="I41" s="34"/>
      <c r="J41" s="34"/>
      <c r="K41" s="34"/>
      <c r="L41" s="34"/>
      <c r="M41" s="51">
        <v>1</v>
      </c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</row>
    <row r="42" ht="16.8" spans="1:28">
      <c r="A42" s="53"/>
      <c r="B42" s="68"/>
      <c r="C42" s="21" t="s">
        <v>49</v>
      </c>
      <c r="D42" s="21"/>
      <c r="E42" s="33" t="s">
        <v>35</v>
      </c>
      <c r="F42" s="33"/>
      <c r="G42" s="34">
        <v>3</v>
      </c>
      <c r="H42" s="34">
        <v>3</v>
      </c>
      <c r="I42" s="34">
        <v>3</v>
      </c>
      <c r="J42" s="34">
        <v>3</v>
      </c>
      <c r="K42" s="34">
        <v>3</v>
      </c>
      <c r="L42" s="34">
        <v>3</v>
      </c>
      <c r="M42" s="34">
        <v>3</v>
      </c>
      <c r="N42" s="34">
        <v>3</v>
      </c>
      <c r="O42" s="50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</row>
    <row r="43" ht="16.8" spans="1:28">
      <c r="A43" s="53"/>
      <c r="B43" s="68"/>
      <c r="C43" s="21" t="s">
        <v>50</v>
      </c>
      <c r="D43" s="21"/>
      <c r="E43" s="33" t="s">
        <v>35</v>
      </c>
      <c r="F43" s="33"/>
      <c r="G43" s="34">
        <v>1</v>
      </c>
      <c r="H43" s="34">
        <v>2</v>
      </c>
      <c r="I43" s="34">
        <v>2</v>
      </c>
      <c r="J43" s="34">
        <v>2</v>
      </c>
      <c r="K43" s="34">
        <v>2</v>
      </c>
      <c r="L43" s="34">
        <v>2</v>
      </c>
      <c r="M43" s="34">
        <v>2</v>
      </c>
      <c r="N43" s="34">
        <v>2</v>
      </c>
      <c r="O43" s="34">
        <v>2</v>
      </c>
      <c r="P43" s="34">
        <v>2</v>
      </c>
      <c r="Q43" s="50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</row>
    <row r="44" ht="16.8" spans="1:28">
      <c r="A44" s="53"/>
      <c r="B44" s="68"/>
      <c r="C44" s="42"/>
      <c r="D44" s="43"/>
      <c r="E44" s="42"/>
      <c r="F44" s="43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51">
        <v>1</v>
      </c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ht="16.8" spans="1:28">
      <c r="A45" s="53"/>
      <c r="B45" s="68"/>
      <c r="C45" s="21" t="s">
        <v>51</v>
      </c>
      <c r="D45" s="21"/>
      <c r="E45" s="33" t="s">
        <v>39</v>
      </c>
      <c r="F45" s="33"/>
      <c r="G45" s="34">
        <v>2</v>
      </c>
      <c r="H45" s="34">
        <v>2</v>
      </c>
      <c r="I45" s="34">
        <v>2</v>
      </c>
      <c r="J45" s="34">
        <v>2</v>
      </c>
      <c r="K45" s="34">
        <v>2</v>
      </c>
      <c r="L45" s="34">
        <v>2</v>
      </c>
      <c r="M45" s="34">
        <v>2</v>
      </c>
      <c r="N45" s="34">
        <v>2</v>
      </c>
      <c r="O45" s="34">
        <v>2</v>
      </c>
      <c r="P45" s="34">
        <v>2</v>
      </c>
      <c r="Q45" s="34">
        <v>2</v>
      </c>
      <c r="R45" s="34">
        <v>2</v>
      </c>
      <c r="S45" s="50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</row>
    <row r="46" ht="16.8" spans="1:28">
      <c r="A46" s="53"/>
      <c r="B46" s="68"/>
      <c r="C46" s="21" t="s">
        <v>52</v>
      </c>
      <c r="D46" s="21"/>
      <c r="E46" s="33" t="s">
        <v>37</v>
      </c>
      <c r="F46" s="33"/>
      <c r="G46" s="34">
        <v>2</v>
      </c>
      <c r="H46" s="34">
        <v>2</v>
      </c>
      <c r="I46" s="34">
        <v>2</v>
      </c>
      <c r="J46" s="34">
        <v>2</v>
      </c>
      <c r="K46" s="34">
        <v>2</v>
      </c>
      <c r="L46" s="34">
        <v>2</v>
      </c>
      <c r="M46" s="34">
        <v>2</v>
      </c>
      <c r="N46" s="34">
        <v>2</v>
      </c>
      <c r="O46" s="34">
        <v>2</v>
      </c>
      <c r="P46" s="34">
        <v>2</v>
      </c>
      <c r="Q46" s="34">
        <v>2</v>
      </c>
      <c r="R46" s="34">
        <v>2</v>
      </c>
      <c r="S46" s="50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</row>
    <row r="47" ht="16.8" spans="1:28">
      <c r="A47" s="53"/>
      <c r="B47" s="68"/>
      <c r="C47" s="21" t="s">
        <v>53</v>
      </c>
      <c r="D47" s="21"/>
      <c r="E47" s="33" t="s">
        <v>39</v>
      </c>
      <c r="F47" s="33"/>
      <c r="G47" s="34">
        <v>1</v>
      </c>
      <c r="H47" s="34">
        <v>1</v>
      </c>
      <c r="I47" s="34">
        <v>1</v>
      </c>
      <c r="J47" s="34">
        <v>1</v>
      </c>
      <c r="K47" s="34">
        <v>1</v>
      </c>
      <c r="L47" s="34">
        <v>1</v>
      </c>
      <c r="M47" s="34">
        <v>1</v>
      </c>
      <c r="N47" s="34">
        <v>1</v>
      </c>
      <c r="O47" s="34">
        <v>1</v>
      </c>
      <c r="P47" s="34">
        <v>1</v>
      </c>
      <c r="Q47" s="34">
        <v>1</v>
      </c>
      <c r="R47" s="34">
        <v>1</v>
      </c>
      <c r="S47" s="34">
        <v>1</v>
      </c>
      <c r="T47" s="34">
        <v>1</v>
      </c>
      <c r="U47" s="34">
        <v>1</v>
      </c>
      <c r="V47" s="34">
        <v>1</v>
      </c>
      <c r="W47" s="50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</row>
    <row r="48" ht="16.8" spans="1:28">
      <c r="A48" s="53"/>
      <c r="B48" s="68"/>
      <c r="C48" s="64" t="s">
        <v>54</v>
      </c>
      <c r="D48" s="64"/>
      <c r="E48" s="33" t="s">
        <v>29</v>
      </c>
      <c r="F48" s="33"/>
      <c r="G48" s="34">
        <v>2</v>
      </c>
      <c r="H48" s="34">
        <v>3</v>
      </c>
      <c r="I48" s="34">
        <v>3</v>
      </c>
      <c r="J48" s="34">
        <v>3</v>
      </c>
      <c r="K48" s="34">
        <v>3</v>
      </c>
      <c r="L48" s="34">
        <v>3</v>
      </c>
      <c r="M48" s="34">
        <v>3</v>
      </c>
      <c r="N48" s="34">
        <v>3</v>
      </c>
      <c r="O48" s="34">
        <v>3</v>
      </c>
      <c r="P48" s="34">
        <v>3</v>
      </c>
      <c r="Q48" s="34">
        <v>3</v>
      </c>
      <c r="R48" s="34">
        <v>3</v>
      </c>
      <c r="S48" s="34">
        <v>3</v>
      </c>
      <c r="T48" s="34">
        <v>3</v>
      </c>
      <c r="U48" s="34">
        <v>3</v>
      </c>
      <c r="V48" s="34">
        <v>3</v>
      </c>
      <c r="W48" s="34">
        <v>3</v>
      </c>
      <c r="X48" s="50">
        <v>0</v>
      </c>
      <c r="Y48" s="34">
        <v>0</v>
      </c>
      <c r="Z48" s="34">
        <v>0</v>
      </c>
      <c r="AA48" s="34">
        <v>0</v>
      </c>
      <c r="AB48" s="34">
        <v>0</v>
      </c>
    </row>
    <row r="49" ht="16.8" spans="1:28">
      <c r="A49" s="53"/>
      <c r="B49" s="68"/>
      <c r="C49" s="46"/>
      <c r="D49" s="47"/>
      <c r="E49" s="42"/>
      <c r="F49" s="4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51">
        <v>1</v>
      </c>
      <c r="Y49" s="34"/>
      <c r="Z49" s="34"/>
      <c r="AA49" s="34"/>
      <c r="AB49" s="34"/>
    </row>
    <row r="50" ht="16.8" spans="1:28">
      <c r="A50" s="53"/>
      <c r="B50" s="68"/>
      <c r="C50" s="48" t="s">
        <v>55</v>
      </c>
      <c r="D50" s="48"/>
      <c r="E50" s="33" t="s">
        <v>37</v>
      </c>
      <c r="F50" s="33"/>
      <c r="G50" s="34">
        <v>1</v>
      </c>
      <c r="H50" s="34">
        <v>2</v>
      </c>
      <c r="I50" s="34">
        <v>2</v>
      </c>
      <c r="J50" s="34">
        <v>2</v>
      </c>
      <c r="K50" s="34">
        <v>2</v>
      </c>
      <c r="L50" s="34">
        <v>2</v>
      </c>
      <c r="M50" s="34">
        <v>2</v>
      </c>
      <c r="N50" s="34">
        <v>2</v>
      </c>
      <c r="O50" s="34">
        <v>2</v>
      </c>
      <c r="P50" s="34">
        <v>2</v>
      </c>
      <c r="Q50" s="34">
        <v>2</v>
      </c>
      <c r="R50" s="34">
        <v>2</v>
      </c>
      <c r="S50" s="34">
        <v>2</v>
      </c>
      <c r="T50" s="34">
        <v>2</v>
      </c>
      <c r="U50" s="34">
        <v>2</v>
      </c>
      <c r="V50" s="34">
        <v>2</v>
      </c>
      <c r="W50" s="34">
        <v>2</v>
      </c>
      <c r="X50" s="34">
        <v>2</v>
      </c>
      <c r="Y50" s="34">
        <v>2</v>
      </c>
      <c r="Z50" s="50">
        <v>0</v>
      </c>
      <c r="AA50" s="34">
        <v>0</v>
      </c>
      <c r="AB50" s="34">
        <v>0</v>
      </c>
    </row>
    <row r="51" ht="16.8" spans="1:28">
      <c r="A51" s="53"/>
      <c r="B51" s="68"/>
      <c r="C51" s="42"/>
      <c r="D51" s="43"/>
      <c r="E51" s="42"/>
      <c r="F51" s="43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51">
        <v>1</v>
      </c>
      <c r="AA51" s="34"/>
      <c r="AB51" s="34"/>
    </row>
    <row r="52" ht="16.8" spans="1:28">
      <c r="A52" s="53"/>
      <c r="B52" s="68"/>
      <c r="C52" s="21" t="s">
        <v>56</v>
      </c>
      <c r="D52" s="21"/>
      <c r="E52" s="33" t="s">
        <v>27</v>
      </c>
      <c r="F52" s="33"/>
      <c r="G52" s="34">
        <v>4</v>
      </c>
      <c r="H52" s="34">
        <v>4</v>
      </c>
      <c r="I52" s="34">
        <v>4</v>
      </c>
      <c r="J52" s="34">
        <v>4</v>
      </c>
      <c r="K52" s="34">
        <v>4</v>
      </c>
      <c r="L52" s="34">
        <v>4</v>
      </c>
      <c r="M52" s="34">
        <v>4</v>
      </c>
      <c r="N52" s="34">
        <v>4</v>
      </c>
      <c r="O52" s="34">
        <v>4</v>
      </c>
      <c r="P52" s="34">
        <v>4</v>
      </c>
      <c r="Q52" s="34">
        <v>4</v>
      </c>
      <c r="R52" s="34">
        <v>4</v>
      </c>
      <c r="S52" s="34">
        <v>4</v>
      </c>
      <c r="T52" s="34">
        <v>4</v>
      </c>
      <c r="U52" s="34">
        <v>4</v>
      </c>
      <c r="V52" s="34">
        <v>4</v>
      </c>
      <c r="W52" s="34">
        <v>4</v>
      </c>
      <c r="X52" s="34">
        <v>4</v>
      </c>
      <c r="Y52" s="34">
        <v>4</v>
      </c>
      <c r="Z52" s="34">
        <v>4</v>
      </c>
      <c r="AA52" s="50">
        <v>0</v>
      </c>
      <c r="AB52" s="34">
        <v>0</v>
      </c>
    </row>
    <row r="53" ht="16.8" spans="1:28">
      <c r="A53" s="53"/>
      <c r="B53" s="67" t="s">
        <v>57</v>
      </c>
      <c r="C53" s="21" t="s">
        <v>58</v>
      </c>
      <c r="D53" s="21"/>
      <c r="E53" s="33" t="s">
        <v>29</v>
      </c>
      <c r="F53" s="33"/>
      <c r="G53" s="34">
        <v>2</v>
      </c>
      <c r="H53" s="34">
        <v>4</v>
      </c>
      <c r="I53" s="34">
        <v>4</v>
      </c>
      <c r="J53" s="34">
        <v>4</v>
      </c>
      <c r="K53" s="34">
        <v>4</v>
      </c>
      <c r="L53" s="50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</row>
    <row r="54" ht="16.8" spans="1:28">
      <c r="A54" s="53"/>
      <c r="B54" s="68"/>
      <c r="C54" s="42"/>
      <c r="D54" s="43"/>
      <c r="E54" s="42"/>
      <c r="F54" s="43"/>
      <c r="G54" s="34"/>
      <c r="H54" s="34"/>
      <c r="I54" s="34"/>
      <c r="J54" s="34"/>
      <c r="K54" s="34"/>
      <c r="L54" s="51">
        <v>2</v>
      </c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</row>
    <row r="55" ht="16.8" spans="1:28">
      <c r="A55" s="53"/>
      <c r="B55" s="68"/>
      <c r="C55" s="21" t="s">
        <v>59</v>
      </c>
      <c r="D55" s="21"/>
      <c r="E55" s="33" t="s">
        <v>60</v>
      </c>
      <c r="F55" s="33"/>
      <c r="G55" s="34">
        <v>2</v>
      </c>
      <c r="H55" s="34">
        <v>3</v>
      </c>
      <c r="I55" s="34">
        <v>3</v>
      </c>
      <c r="J55" s="34">
        <v>3</v>
      </c>
      <c r="K55" s="34">
        <v>3</v>
      </c>
      <c r="L55" s="50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34">
        <v>0</v>
      </c>
    </row>
    <row r="56" ht="16.8" spans="1:28">
      <c r="A56" s="53"/>
      <c r="B56" s="68"/>
      <c r="C56" s="42"/>
      <c r="D56" s="43"/>
      <c r="E56" s="42"/>
      <c r="F56" s="43"/>
      <c r="G56" s="34"/>
      <c r="H56" s="34"/>
      <c r="I56" s="34"/>
      <c r="J56" s="34"/>
      <c r="K56" s="34"/>
      <c r="L56" s="51">
        <v>1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</row>
    <row r="57" ht="16.8" spans="1:28">
      <c r="A57" s="53"/>
      <c r="B57" s="68"/>
      <c r="C57" s="21" t="s">
        <v>61</v>
      </c>
      <c r="D57" s="21"/>
      <c r="E57" s="33" t="s">
        <v>62</v>
      </c>
      <c r="F57" s="33"/>
      <c r="G57" s="34">
        <v>6</v>
      </c>
      <c r="H57" s="34">
        <v>4</v>
      </c>
      <c r="I57" s="34">
        <v>4</v>
      </c>
      <c r="J57" s="34">
        <v>4</v>
      </c>
      <c r="K57" s="34">
        <v>4</v>
      </c>
      <c r="L57" s="34">
        <v>4</v>
      </c>
      <c r="M57" s="34">
        <v>4</v>
      </c>
      <c r="N57" s="50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</row>
    <row r="58" ht="16.8" spans="1:28">
      <c r="A58" s="53"/>
      <c r="B58" s="68"/>
      <c r="C58" s="42"/>
      <c r="D58" s="43"/>
      <c r="E58" s="42"/>
      <c r="F58" s="43"/>
      <c r="G58" s="34"/>
      <c r="H58" s="34"/>
      <c r="I58" s="34"/>
      <c r="J58" s="34"/>
      <c r="K58" s="34"/>
      <c r="L58" s="34"/>
      <c r="M58" s="34"/>
      <c r="N58" s="59">
        <v>2</v>
      </c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</row>
    <row r="59" ht="16.8" spans="1:28">
      <c r="A59" s="53"/>
      <c r="B59" s="68"/>
      <c r="C59" s="21" t="s">
        <v>63</v>
      </c>
      <c r="D59" s="21"/>
      <c r="E59" s="33" t="s">
        <v>60</v>
      </c>
      <c r="F59" s="33"/>
      <c r="G59" s="34">
        <v>2</v>
      </c>
      <c r="H59" s="34">
        <v>3</v>
      </c>
      <c r="I59" s="34">
        <v>3</v>
      </c>
      <c r="J59" s="34">
        <v>3</v>
      </c>
      <c r="K59" s="34">
        <v>3</v>
      </c>
      <c r="L59" s="34">
        <v>3</v>
      </c>
      <c r="M59" s="34">
        <v>3</v>
      </c>
      <c r="N59" s="50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34">
        <v>0</v>
      </c>
    </row>
    <row r="60" ht="16.8" spans="1:28">
      <c r="A60" s="53"/>
      <c r="B60" s="68"/>
      <c r="C60" s="6"/>
      <c r="D60" s="6"/>
      <c r="E60" s="6"/>
      <c r="F60" s="6"/>
      <c r="G60" s="41"/>
      <c r="H60" s="41"/>
      <c r="I60" s="41"/>
      <c r="J60" s="41"/>
      <c r="K60" s="41"/>
      <c r="L60" s="41"/>
      <c r="M60" s="41"/>
      <c r="N60" s="51">
        <v>1</v>
      </c>
      <c r="O60" s="41"/>
      <c r="P60" s="41"/>
      <c r="Q60" s="41"/>
      <c r="R60" s="41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ht="16.8" spans="1:28">
      <c r="A61" s="53"/>
      <c r="B61" s="68"/>
      <c r="C61" s="21" t="s">
        <v>64</v>
      </c>
      <c r="D61" s="21"/>
      <c r="E61" s="33" t="s">
        <v>39</v>
      </c>
      <c r="F61" s="33"/>
      <c r="G61" s="34">
        <v>5</v>
      </c>
      <c r="H61" s="34">
        <v>2</v>
      </c>
      <c r="I61" s="34">
        <v>2</v>
      </c>
      <c r="J61" s="34">
        <v>2</v>
      </c>
      <c r="K61" s="34">
        <v>2</v>
      </c>
      <c r="L61" s="34">
        <v>2</v>
      </c>
      <c r="M61" s="34">
        <v>2</v>
      </c>
      <c r="N61" s="34">
        <v>2</v>
      </c>
      <c r="O61" s="34">
        <v>2</v>
      </c>
      <c r="P61" s="50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</row>
    <row r="62" ht="16.8" spans="1:28">
      <c r="A62" s="53"/>
      <c r="B62" s="68"/>
      <c r="C62" s="42"/>
      <c r="D62" s="43"/>
      <c r="E62" s="42"/>
      <c r="F62" s="43"/>
      <c r="G62" s="41"/>
      <c r="H62" s="41"/>
      <c r="I62" s="41"/>
      <c r="J62" s="41"/>
      <c r="K62" s="41"/>
      <c r="L62" s="41"/>
      <c r="M62" s="41"/>
      <c r="N62" s="41"/>
      <c r="O62" s="41"/>
      <c r="P62" s="59">
        <v>3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ht="16.8" spans="1:28">
      <c r="A63" s="53"/>
      <c r="B63" s="68"/>
      <c r="C63" s="21" t="s">
        <v>65</v>
      </c>
      <c r="D63" s="21"/>
      <c r="E63" s="33" t="s">
        <v>60</v>
      </c>
      <c r="F63" s="33"/>
      <c r="G63" s="41">
        <v>3</v>
      </c>
      <c r="H63" s="41">
        <v>5</v>
      </c>
      <c r="I63" s="41">
        <v>5</v>
      </c>
      <c r="J63" s="41">
        <v>5</v>
      </c>
      <c r="K63" s="41">
        <v>5</v>
      </c>
      <c r="L63" s="41">
        <v>5</v>
      </c>
      <c r="M63" s="41">
        <v>5</v>
      </c>
      <c r="N63" s="41">
        <v>5</v>
      </c>
      <c r="O63" s="41">
        <v>5</v>
      </c>
      <c r="P63" s="50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</row>
    <row r="64" ht="16.8" spans="1:28">
      <c r="A64" s="53"/>
      <c r="B64" s="68"/>
      <c r="C64" s="6"/>
      <c r="D64" s="6"/>
      <c r="E64" s="6"/>
      <c r="F64" s="6"/>
      <c r="G64" s="41"/>
      <c r="H64" s="41"/>
      <c r="I64" s="41"/>
      <c r="J64" s="41"/>
      <c r="K64" s="41"/>
      <c r="L64" s="41"/>
      <c r="M64" s="41"/>
      <c r="N64" s="41"/>
      <c r="O64" s="41"/>
      <c r="P64" s="51">
        <v>2</v>
      </c>
      <c r="Q64" s="34"/>
      <c r="R64" s="41"/>
      <c r="S64" s="41"/>
      <c r="T64" s="34"/>
      <c r="U64" s="34"/>
      <c r="V64" s="34"/>
      <c r="W64" s="34"/>
      <c r="X64" s="34"/>
      <c r="Y64" s="34"/>
      <c r="Z64" s="34"/>
      <c r="AA64" s="34"/>
      <c r="AB64" s="34"/>
    </row>
    <row r="65" ht="16.8" spans="1:28">
      <c r="A65" s="53"/>
      <c r="B65" s="68"/>
      <c r="C65" s="21" t="s">
        <v>66</v>
      </c>
      <c r="D65" s="21"/>
      <c r="E65" s="33" t="s">
        <v>42</v>
      </c>
      <c r="F65" s="33"/>
      <c r="G65" s="34">
        <v>3</v>
      </c>
      <c r="H65" s="34">
        <v>2</v>
      </c>
      <c r="I65" s="34">
        <v>2</v>
      </c>
      <c r="J65" s="34">
        <v>2</v>
      </c>
      <c r="K65" s="34">
        <v>2</v>
      </c>
      <c r="L65" s="34">
        <v>2</v>
      </c>
      <c r="M65" s="34">
        <v>2</v>
      </c>
      <c r="N65" s="34">
        <v>2</v>
      </c>
      <c r="O65" s="34">
        <v>2</v>
      </c>
      <c r="P65" s="34">
        <v>2</v>
      </c>
      <c r="Q65" s="34">
        <v>2</v>
      </c>
      <c r="R65" s="50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</row>
    <row r="66" ht="16.8" spans="1:28">
      <c r="A66" s="53"/>
      <c r="B66" s="68"/>
      <c r="C66" s="42"/>
      <c r="D66" s="43"/>
      <c r="E66" s="42"/>
      <c r="F66" s="4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34"/>
      <c r="R66" s="59">
        <v>1</v>
      </c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ht="16.8" spans="1:28">
      <c r="A67" s="53"/>
      <c r="B67" s="68"/>
      <c r="C67" s="21" t="s">
        <v>67</v>
      </c>
      <c r="D67" s="21"/>
      <c r="E67" s="33" t="s">
        <v>68</v>
      </c>
      <c r="F67" s="33"/>
      <c r="G67" s="41">
        <v>2</v>
      </c>
      <c r="H67" s="41">
        <v>3</v>
      </c>
      <c r="I67" s="41">
        <v>3</v>
      </c>
      <c r="J67" s="41">
        <v>3</v>
      </c>
      <c r="K67" s="41">
        <v>3</v>
      </c>
      <c r="L67" s="41">
        <v>3</v>
      </c>
      <c r="M67" s="41">
        <v>3</v>
      </c>
      <c r="N67" s="41">
        <v>3</v>
      </c>
      <c r="O67" s="41">
        <v>3</v>
      </c>
      <c r="P67" s="41">
        <v>3</v>
      </c>
      <c r="Q67" s="41">
        <v>3</v>
      </c>
      <c r="R67" s="50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</row>
    <row r="68" ht="16.8" spans="1:28">
      <c r="A68" s="53"/>
      <c r="B68" s="68"/>
      <c r="C68" s="6"/>
      <c r="D68" s="6"/>
      <c r="E68" s="6"/>
      <c r="F68" s="6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51">
        <v>1</v>
      </c>
      <c r="S68" s="41"/>
      <c r="T68" s="41"/>
      <c r="U68" s="41"/>
      <c r="V68" s="41"/>
      <c r="W68" s="41"/>
      <c r="X68" s="34"/>
      <c r="Y68" s="34"/>
      <c r="Z68" s="34"/>
      <c r="AA68" s="34"/>
      <c r="AB68" s="34"/>
    </row>
    <row r="69" ht="16.8" spans="1:28">
      <c r="A69" s="53"/>
      <c r="B69" s="68"/>
      <c r="C69" s="21" t="s">
        <v>69</v>
      </c>
      <c r="D69" s="21"/>
      <c r="E69" s="33" t="s">
        <v>70</v>
      </c>
      <c r="F69" s="33"/>
      <c r="G69" s="34">
        <v>3</v>
      </c>
      <c r="H69" s="34">
        <v>3</v>
      </c>
      <c r="I69" s="34">
        <v>3</v>
      </c>
      <c r="J69" s="34">
        <v>3</v>
      </c>
      <c r="K69" s="34">
        <v>3</v>
      </c>
      <c r="L69" s="34">
        <v>3</v>
      </c>
      <c r="M69" s="34">
        <v>3</v>
      </c>
      <c r="N69" s="34">
        <v>3</v>
      </c>
      <c r="O69" s="34">
        <v>3</v>
      </c>
      <c r="P69" s="34">
        <v>3</v>
      </c>
      <c r="Q69" s="34">
        <v>3</v>
      </c>
      <c r="R69" s="34">
        <v>3</v>
      </c>
      <c r="S69" s="34">
        <v>3</v>
      </c>
      <c r="T69" s="50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</row>
    <row r="70" ht="16.8" spans="1:28">
      <c r="A70" s="53"/>
      <c r="B70" s="68"/>
      <c r="C70" s="21" t="s">
        <v>71</v>
      </c>
      <c r="D70" s="21"/>
      <c r="E70" s="33" t="s">
        <v>60</v>
      </c>
      <c r="F70" s="33"/>
      <c r="G70" s="34">
        <v>4</v>
      </c>
      <c r="H70" s="34">
        <v>3</v>
      </c>
      <c r="I70" s="34">
        <v>3</v>
      </c>
      <c r="J70" s="34">
        <v>3</v>
      </c>
      <c r="K70" s="34">
        <v>3</v>
      </c>
      <c r="L70" s="34">
        <v>3</v>
      </c>
      <c r="M70" s="34">
        <v>3</v>
      </c>
      <c r="N70" s="34">
        <v>3</v>
      </c>
      <c r="O70" s="34">
        <v>3</v>
      </c>
      <c r="P70" s="34">
        <v>3</v>
      </c>
      <c r="Q70" s="34">
        <v>3</v>
      </c>
      <c r="R70" s="34">
        <v>3</v>
      </c>
      <c r="S70" s="34">
        <v>3</v>
      </c>
      <c r="T70" s="50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</row>
    <row r="71" ht="16.8" spans="1:28">
      <c r="A71" s="53"/>
      <c r="B71" s="68"/>
      <c r="C71" s="21"/>
      <c r="D71" s="21"/>
      <c r="E71" s="33"/>
      <c r="F71" s="33"/>
      <c r="G71" s="34"/>
      <c r="H71" s="34"/>
      <c r="I71" s="41"/>
      <c r="J71" s="41"/>
      <c r="K71" s="41"/>
      <c r="L71" s="41"/>
      <c r="M71" s="41"/>
      <c r="N71" s="41"/>
      <c r="O71" s="41"/>
      <c r="P71" s="41"/>
      <c r="Q71" s="41"/>
      <c r="R71" s="34"/>
      <c r="S71" s="34"/>
      <c r="T71" s="59">
        <v>1</v>
      </c>
      <c r="U71" s="41"/>
      <c r="V71" s="41"/>
      <c r="W71" s="41"/>
      <c r="X71" s="41"/>
      <c r="Y71" s="34"/>
      <c r="Z71" s="34"/>
      <c r="AA71" s="34"/>
      <c r="AB71" s="34"/>
    </row>
    <row r="72" ht="16.8" spans="1:28">
      <c r="A72" s="53"/>
      <c r="B72" s="68"/>
      <c r="C72" s="21" t="s">
        <v>72</v>
      </c>
      <c r="D72" s="21"/>
      <c r="E72" s="33" t="s">
        <v>29</v>
      </c>
      <c r="F72" s="33"/>
      <c r="G72" s="34">
        <v>3</v>
      </c>
      <c r="H72" s="34">
        <v>3</v>
      </c>
      <c r="I72" s="34">
        <v>3</v>
      </c>
      <c r="J72" s="34">
        <v>3</v>
      </c>
      <c r="K72" s="34">
        <v>3</v>
      </c>
      <c r="L72" s="34">
        <v>3</v>
      </c>
      <c r="M72" s="34">
        <v>3</v>
      </c>
      <c r="N72" s="34">
        <v>3</v>
      </c>
      <c r="O72" s="34">
        <v>3</v>
      </c>
      <c r="P72" s="34">
        <v>3</v>
      </c>
      <c r="Q72" s="34">
        <v>3</v>
      </c>
      <c r="R72" s="34">
        <v>3</v>
      </c>
      <c r="S72" s="34">
        <v>3</v>
      </c>
      <c r="T72" s="34">
        <v>3</v>
      </c>
      <c r="U72" s="34">
        <v>3</v>
      </c>
      <c r="V72" s="50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</row>
    <row r="73" ht="16.8" spans="1:28">
      <c r="A73" s="53"/>
      <c r="B73" s="68"/>
      <c r="C73" s="21" t="s">
        <v>73</v>
      </c>
      <c r="D73" s="21"/>
      <c r="E73" s="33" t="s">
        <v>74</v>
      </c>
      <c r="F73" s="33"/>
      <c r="G73" s="41">
        <v>13</v>
      </c>
      <c r="H73" s="41">
        <v>9</v>
      </c>
      <c r="I73" s="41">
        <v>9</v>
      </c>
      <c r="J73" s="41">
        <v>9</v>
      </c>
      <c r="K73" s="41">
        <v>9</v>
      </c>
      <c r="L73" s="41">
        <v>9</v>
      </c>
      <c r="M73" s="41">
        <v>9</v>
      </c>
      <c r="N73" s="41">
        <v>9</v>
      </c>
      <c r="O73" s="41">
        <v>9</v>
      </c>
      <c r="P73" s="41">
        <v>9</v>
      </c>
      <c r="Q73" s="41">
        <v>9</v>
      </c>
      <c r="R73" s="41">
        <v>9</v>
      </c>
      <c r="S73" s="41">
        <v>9</v>
      </c>
      <c r="T73" s="41">
        <v>9</v>
      </c>
      <c r="U73" s="41">
        <v>9</v>
      </c>
      <c r="V73" s="50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</row>
    <row r="74" ht="16.8" spans="1:28">
      <c r="A74" s="53"/>
      <c r="B74" s="68"/>
      <c r="C74" s="42"/>
      <c r="D74" s="43"/>
      <c r="E74" s="46"/>
      <c r="F74" s="47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34"/>
      <c r="V74" s="59">
        <v>4</v>
      </c>
      <c r="W74" s="34"/>
      <c r="X74" s="34"/>
      <c r="Y74" s="34"/>
      <c r="Z74" s="34"/>
      <c r="AA74" s="34"/>
      <c r="AB74" s="34"/>
    </row>
    <row r="75" ht="16.8" spans="1:28">
      <c r="A75" s="53"/>
      <c r="B75" s="68"/>
      <c r="C75" s="21" t="s">
        <v>75</v>
      </c>
      <c r="D75" s="21"/>
      <c r="E75" s="6" t="s">
        <v>37</v>
      </c>
      <c r="F75" s="6"/>
      <c r="G75" s="41">
        <v>3</v>
      </c>
      <c r="H75" s="41">
        <v>3</v>
      </c>
      <c r="I75" s="41">
        <v>3</v>
      </c>
      <c r="J75" s="41">
        <v>3</v>
      </c>
      <c r="K75" s="41">
        <v>3</v>
      </c>
      <c r="L75" s="41">
        <v>3</v>
      </c>
      <c r="M75" s="41">
        <v>3</v>
      </c>
      <c r="N75" s="41">
        <v>3</v>
      </c>
      <c r="O75" s="41">
        <v>3</v>
      </c>
      <c r="P75" s="41">
        <v>3</v>
      </c>
      <c r="Q75" s="41">
        <v>3</v>
      </c>
      <c r="R75" s="41">
        <v>3</v>
      </c>
      <c r="S75" s="41">
        <v>3</v>
      </c>
      <c r="T75" s="41">
        <v>3</v>
      </c>
      <c r="U75" s="41">
        <v>3</v>
      </c>
      <c r="V75" s="41">
        <v>3</v>
      </c>
      <c r="W75" s="50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</row>
    <row r="76" ht="16.8" spans="1:28">
      <c r="A76" s="53"/>
      <c r="B76" s="68"/>
      <c r="C76" s="21" t="s">
        <v>76</v>
      </c>
      <c r="D76" s="21"/>
      <c r="E76" s="33" t="s">
        <v>35</v>
      </c>
      <c r="F76" s="33"/>
      <c r="G76" s="41">
        <v>3</v>
      </c>
      <c r="H76" s="41">
        <v>3</v>
      </c>
      <c r="I76" s="41">
        <v>3</v>
      </c>
      <c r="J76" s="41">
        <v>3</v>
      </c>
      <c r="K76" s="41">
        <v>3</v>
      </c>
      <c r="L76" s="41">
        <v>3</v>
      </c>
      <c r="M76" s="41">
        <v>3</v>
      </c>
      <c r="N76" s="41">
        <v>3</v>
      </c>
      <c r="O76" s="41">
        <v>3</v>
      </c>
      <c r="P76" s="41">
        <v>3</v>
      </c>
      <c r="Q76" s="41">
        <v>3</v>
      </c>
      <c r="R76" s="41">
        <v>3</v>
      </c>
      <c r="S76" s="41">
        <v>3</v>
      </c>
      <c r="T76" s="41">
        <v>3</v>
      </c>
      <c r="U76" s="41">
        <v>3</v>
      </c>
      <c r="V76" s="41">
        <v>3</v>
      </c>
      <c r="W76" s="50">
        <v>0</v>
      </c>
      <c r="X76" s="34">
        <v>0</v>
      </c>
      <c r="Y76" s="34">
        <v>0</v>
      </c>
      <c r="Z76" s="34">
        <v>0</v>
      </c>
      <c r="AA76" s="34">
        <v>0</v>
      </c>
      <c r="AB76" s="34">
        <v>0</v>
      </c>
    </row>
    <row r="77" ht="16.8" spans="1:28">
      <c r="A77" s="53"/>
      <c r="B77" s="68"/>
      <c r="C77" s="21" t="s">
        <v>77</v>
      </c>
      <c r="D77" s="21"/>
      <c r="E77" s="6" t="s">
        <v>39</v>
      </c>
      <c r="F77" s="6"/>
      <c r="G77" s="41">
        <v>4</v>
      </c>
      <c r="H77" s="41">
        <v>4</v>
      </c>
      <c r="I77" s="41">
        <v>4</v>
      </c>
      <c r="J77" s="41">
        <v>4</v>
      </c>
      <c r="K77" s="41">
        <v>4</v>
      </c>
      <c r="L77" s="41">
        <v>4</v>
      </c>
      <c r="M77" s="41">
        <v>4</v>
      </c>
      <c r="N77" s="41">
        <v>4</v>
      </c>
      <c r="O77" s="41">
        <v>4</v>
      </c>
      <c r="P77" s="41">
        <v>4</v>
      </c>
      <c r="Q77" s="41">
        <v>4</v>
      </c>
      <c r="R77" s="41">
        <v>4</v>
      </c>
      <c r="S77" s="41">
        <v>4</v>
      </c>
      <c r="T77" s="41">
        <v>4</v>
      </c>
      <c r="U77" s="41">
        <v>4</v>
      </c>
      <c r="V77" s="41">
        <v>4</v>
      </c>
      <c r="W77" s="41">
        <v>4</v>
      </c>
      <c r="X77" s="41">
        <v>4</v>
      </c>
      <c r="Y77" s="50">
        <v>0</v>
      </c>
      <c r="Z77" s="34">
        <v>0</v>
      </c>
      <c r="AA77" s="34">
        <v>0</v>
      </c>
      <c r="AB77" s="34">
        <v>0</v>
      </c>
    </row>
    <row r="78" ht="16.8" spans="1:28">
      <c r="A78" s="53"/>
      <c r="B78" s="68"/>
      <c r="C78" s="21" t="s">
        <v>78</v>
      </c>
      <c r="D78" s="21"/>
      <c r="E78" s="33" t="s">
        <v>60</v>
      </c>
      <c r="F78" s="33"/>
      <c r="G78" s="41">
        <v>4</v>
      </c>
      <c r="H78" s="41">
        <v>5</v>
      </c>
      <c r="I78" s="41">
        <v>5</v>
      </c>
      <c r="J78" s="41">
        <v>5</v>
      </c>
      <c r="K78" s="41">
        <v>5</v>
      </c>
      <c r="L78" s="41">
        <v>5</v>
      </c>
      <c r="M78" s="41">
        <v>5</v>
      </c>
      <c r="N78" s="41">
        <v>5</v>
      </c>
      <c r="O78" s="41">
        <v>5</v>
      </c>
      <c r="P78" s="41">
        <v>5</v>
      </c>
      <c r="Q78" s="41">
        <v>5</v>
      </c>
      <c r="R78" s="41">
        <v>5</v>
      </c>
      <c r="S78" s="41">
        <v>5</v>
      </c>
      <c r="T78" s="41">
        <v>5</v>
      </c>
      <c r="U78" s="41">
        <v>5</v>
      </c>
      <c r="V78" s="41">
        <v>5</v>
      </c>
      <c r="W78" s="41">
        <v>5</v>
      </c>
      <c r="X78" s="41">
        <v>5</v>
      </c>
      <c r="Y78" s="50">
        <v>0</v>
      </c>
      <c r="Z78" s="34">
        <v>0</v>
      </c>
      <c r="AA78" s="34">
        <v>0</v>
      </c>
      <c r="AB78" s="34">
        <v>0</v>
      </c>
    </row>
    <row r="79" ht="16.8" spans="1:28">
      <c r="A79" s="53"/>
      <c r="B79" s="68"/>
      <c r="C79" s="6"/>
      <c r="D79" s="6"/>
      <c r="E79" s="6"/>
      <c r="F79" s="6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51">
        <v>1</v>
      </c>
      <c r="Z79" s="41"/>
      <c r="AA79" s="41"/>
      <c r="AB79" s="41"/>
    </row>
    <row r="80" ht="16.8" spans="1:28">
      <c r="A80" s="53"/>
      <c r="B80" s="68"/>
      <c r="C80" s="21" t="s">
        <v>79</v>
      </c>
      <c r="D80" s="21"/>
      <c r="E80" s="6" t="s">
        <v>70</v>
      </c>
      <c r="F80" s="6"/>
      <c r="G80" s="41">
        <v>4</v>
      </c>
      <c r="H80" s="41">
        <v>4</v>
      </c>
      <c r="I80" s="41">
        <v>4</v>
      </c>
      <c r="J80" s="41">
        <v>4</v>
      </c>
      <c r="K80" s="41">
        <v>4</v>
      </c>
      <c r="L80" s="41">
        <v>4</v>
      </c>
      <c r="M80" s="41">
        <v>4</v>
      </c>
      <c r="N80" s="41">
        <v>4</v>
      </c>
      <c r="O80" s="41">
        <v>4</v>
      </c>
      <c r="P80" s="41">
        <v>4</v>
      </c>
      <c r="Q80" s="41">
        <v>4</v>
      </c>
      <c r="R80" s="41">
        <v>4</v>
      </c>
      <c r="S80" s="41">
        <v>4</v>
      </c>
      <c r="T80" s="41">
        <v>4</v>
      </c>
      <c r="U80" s="41">
        <v>4</v>
      </c>
      <c r="V80" s="41">
        <v>4</v>
      </c>
      <c r="W80" s="41">
        <v>4</v>
      </c>
      <c r="X80" s="41">
        <v>4</v>
      </c>
      <c r="Y80" s="41">
        <v>4</v>
      </c>
      <c r="Z80" s="41">
        <v>4</v>
      </c>
      <c r="AA80" s="50">
        <v>0</v>
      </c>
      <c r="AB80" s="34">
        <v>0</v>
      </c>
    </row>
    <row r="81" ht="16.8" spans="1:28">
      <c r="A81" s="53"/>
      <c r="B81" s="68"/>
      <c r="C81" s="21" t="s">
        <v>80</v>
      </c>
      <c r="D81" s="21"/>
      <c r="E81" s="33" t="s">
        <v>35</v>
      </c>
      <c r="F81" s="33"/>
      <c r="G81" s="41">
        <v>4</v>
      </c>
      <c r="H81" s="41">
        <v>4</v>
      </c>
      <c r="I81" s="41">
        <v>4</v>
      </c>
      <c r="J81" s="41">
        <v>4</v>
      </c>
      <c r="K81" s="41">
        <v>4</v>
      </c>
      <c r="L81" s="41">
        <v>4</v>
      </c>
      <c r="M81" s="41">
        <v>4</v>
      </c>
      <c r="N81" s="41">
        <v>4</v>
      </c>
      <c r="O81" s="41">
        <v>4</v>
      </c>
      <c r="P81" s="41">
        <v>4</v>
      </c>
      <c r="Q81" s="41">
        <v>4</v>
      </c>
      <c r="R81" s="41">
        <v>4</v>
      </c>
      <c r="S81" s="41">
        <v>4</v>
      </c>
      <c r="T81" s="41">
        <v>4</v>
      </c>
      <c r="U81" s="41">
        <v>4</v>
      </c>
      <c r="V81" s="41">
        <v>4</v>
      </c>
      <c r="W81" s="41">
        <v>4</v>
      </c>
      <c r="X81" s="41">
        <v>4</v>
      </c>
      <c r="Y81" s="41">
        <v>4</v>
      </c>
      <c r="Z81" s="41">
        <v>4</v>
      </c>
      <c r="AA81" s="50">
        <v>0</v>
      </c>
      <c r="AB81" s="34">
        <v>0</v>
      </c>
    </row>
    <row r="82" ht="16.8" spans="1:28">
      <c r="A82" s="53"/>
      <c r="B82" s="67" t="s">
        <v>81</v>
      </c>
      <c r="C82" s="45" t="s">
        <v>82</v>
      </c>
      <c r="D82" s="21"/>
      <c r="E82" s="6" t="s">
        <v>39</v>
      </c>
      <c r="F82" s="6"/>
      <c r="G82" s="41">
        <v>1</v>
      </c>
      <c r="H82" s="41">
        <v>1</v>
      </c>
      <c r="I82" s="41">
        <v>1</v>
      </c>
      <c r="J82" s="41">
        <v>1</v>
      </c>
      <c r="K82" s="41">
        <v>1</v>
      </c>
      <c r="L82" s="50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</row>
    <row r="83" ht="16.8" spans="1:28">
      <c r="A83" s="53"/>
      <c r="B83" s="68"/>
      <c r="C83" s="45" t="s">
        <v>83</v>
      </c>
      <c r="D83" s="21"/>
      <c r="E83" s="6" t="s">
        <v>39</v>
      </c>
      <c r="F83" s="6"/>
      <c r="G83" s="41">
        <v>0.5</v>
      </c>
      <c r="H83" s="41">
        <v>1</v>
      </c>
      <c r="I83" s="41">
        <v>1</v>
      </c>
      <c r="J83" s="41">
        <v>1</v>
      </c>
      <c r="K83" s="41">
        <v>1</v>
      </c>
      <c r="L83" s="41">
        <v>1</v>
      </c>
      <c r="M83" s="41">
        <v>1</v>
      </c>
      <c r="N83" s="50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>
        <v>0</v>
      </c>
    </row>
    <row r="84" ht="16.8" spans="1:28">
      <c r="A84" s="53"/>
      <c r="B84" s="68"/>
      <c r="C84" s="66"/>
      <c r="D84" s="43"/>
      <c r="E84" s="46"/>
      <c r="F84" s="47"/>
      <c r="G84" s="41"/>
      <c r="H84" s="41"/>
      <c r="I84" s="41"/>
      <c r="J84" s="41"/>
      <c r="K84" s="41"/>
      <c r="L84" s="41"/>
      <c r="M84" s="41"/>
      <c r="N84" s="51">
        <v>0.5</v>
      </c>
      <c r="O84" s="41"/>
      <c r="P84" s="50"/>
      <c r="Q84" s="34"/>
      <c r="R84" s="34"/>
      <c r="S84" s="34"/>
      <c r="T84" s="34"/>
      <c r="U84" s="34"/>
      <c r="V84" s="34"/>
      <c r="W84" s="34"/>
      <c r="X84" s="34"/>
      <c r="Y84" s="34"/>
      <c r="Z84" s="41"/>
      <c r="AA84" s="41"/>
      <c r="AB84" s="41"/>
    </row>
    <row r="85" ht="16.8" spans="1:28">
      <c r="A85" s="53"/>
      <c r="B85" s="68"/>
      <c r="C85" s="45" t="s">
        <v>84</v>
      </c>
      <c r="D85" s="21"/>
      <c r="E85" s="6" t="s">
        <v>37</v>
      </c>
      <c r="F85" s="6"/>
      <c r="G85" s="41">
        <v>1</v>
      </c>
      <c r="H85" s="41">
        <v>1</v>
      </c>
      <c r="I85" s="41">
        <v>1</v>
      </c>
      <c r="J85" s="41">
        <v>1</v>
      </c>
      <c r="K85" s="41">
        <v>1</v>
      </c>
      <c r="L85" s="41">
        <v>1</v>
      </c>
      <c r="M85" s="41">
        <v>1</v>
      </c>
      <c r="N85" s="41">
        <v>1</v>
      </c>
      <c r="O85" s="41">
        <v>1</v>
      </c>
      <c r="P85" s="50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</row>
    <row r="86" ht="16.8" spans="1:28">
      <c r="A86" s="53"/>
      <c r="B86" s="68"/>
      <c r="C86" s="70" t="s">
        <v>85</v>
      </c>
      <c r="D86" s="48"/>
      <c r="E86" s="6" t="s">
        <v>37</v>
      </c>
      <c r="F86" s="6"/>
      <c r="G86" s="41">
        <v>0.5</v>
      </c>
      <c r="H86" s="41">
        <v>2</v>
      </c>
      <c r="I86" s="41">
        <v>2</v>
      </c>
      <c r="J86" s="41">
        <v>2</v>
      </c>
      <c r="K86" s="41">
        <v>2</v>
      </c>
      <c r="L86" s="41">
        <v>2</v>
      </c>
      <c r="M86" s="41">
        <v>2</v>
      </c>
      <c r="N86" s="41">
        <v>2</v>
      </c>
      <c r="O86" s="41">
        <v>2</v>
      </c>
      <c r="P86" s="41">
        <v>2</v>
      </c>
      <c r="Q86" s="41">
        <v>2</v>
      </c>
      <c r="R86" s="50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</row>
    <row r="87" ht="16.8" spans="1:28">
      <c r="A87" s="53"/>
      <c r="B87" s="68"/>
      <c r="C87" s="71"/>
      <c r="D87" s="47"/>
      <c r="E87" s="46"/>
      <c r="F87" s="47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51">
        <v>1.5</v>
      </c>
      <c r="S87" s="34"/>
      <c r="T87" s="34"/>
      <c r="U87" s="34"/>
      <c r="V87" s="34"/>
      <c r="W87" s="34"/>
      <c r="X87" s="34"/>
      <c r="Y87" s="34"/>
      <c r="Z87" s="41"/>
      <c r="AA87" s="41"/>
      <c r="AB87" s="41"/>
    </row>
    <row r="88" ht="16.8" spans="1:28">
      <c r="A88" s="53"/>
      <c r="B88" s="68"/>
      <c r="C88" s="70" t="s">
        <v>86</v>
      </c>
      <c r="D88" s="48"/>
      <c r="E88" s="6" t="s">
        <v>35</v>
      </c>
      <c r="F88" s="6"/>
      <c r="G88" s="41">
        <v>1</v>
      </c>
      <c r="H88" s="41">
        <v>1</v>
      </c>
      <c r="I88" s="41">
        <v>1</v>
      </c>
      <c r="J88" s="41">
        <v>1</v>
      </c>
      <c r="K88" s="41">
        <v>1</v>
      </c>
      <c r="L88" s="41">
        <v>1</v>
      </c>
      <c r="M88" s="41">
        <v>1</v>
      </c>
      <c r="N88" s="41">
        <v>1</v>
      </c>
      <c r="O88" s="41">
        <v>1</v>
      </c>
      <c r="P88" s="41">
        <v>1</v>
      </c>
      <c r="Q88" s="41">
        <v>1</v>
      </c>
      <c r="R88" s="41">
        <v>1</v>
      </c>
      <c r="S88" s="41">
        <v>1</v>
      </c>
      <c r="T88" s="50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34">
        <v>0</v>
      </c>
    </row>
    <row r="89" ht="16.8" spans="1:28">
      <c r="A89" s="53"/>
      <c r="B89" s="68"/>
      <c r="C89" s="70" t="s">
        <v>87</v>
      </c>
      <c r="D89" s="48"/>
      <c r="E89" s="6" t="s">
        <v>35</v>
      </c>
      <c r="F89" s="6"/>
      <c r="G89" s="41">
        <v>1</v>
      </c>
      <c r="H89" s="41">
        <v>2</v>
      </c>
      <c r="I89" s="41">
        <v>2</v>
      </c>
      <c r="J89" s="41">
        <v>2</v>
      </c>
      <c r="K89" s="41">
        <v>2</v>
      </c>
      <c r="L89" s="41">
        <v>2</v>
      </c>
      <c r="M89" s="41">
        <v>2</v>
      </c>
      <c r="N89" s="41">
        <v>2</v>
      </c>
      <c r="O89" s="41">
        <v>2</v>
      </c>
      <c r="P89" s="41">
        <v>2</v>
      </c>
      <c r="Q89" s="41">
        <v>2</v>
      </c>
      <c r="R89" s="41">
        <v>2</v>
      </c>
      <c r="S89" s="41">
        <v>2</v>
      </c>
      <c r="T89" s="41">
        <v>2</v>
      </c>
      <c r="U89" s="41">
        <v>2</v>
      </c>
      <c r="V89" s="50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</row>
    <row r="90" ht="16.8" spans="1:28">
      <c r="A90" s="53"/>
      <c r="B90" s="68"/>
      <c r="C90" s="71"/>
      <c r="D90" s="47"/>
      <c r="E90" s="46"/>
      <c r="F90" s="47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34"/>
      <c r="V90" s="51">
        <v>1</v>
      </c>
      <c r="W90" s="34"/>
      <c r="X90" s="34"/>
      <c r="Y90" s="34"/>
      <c r="Z90" s="34"/>
      <c r="AA90" s="34"/>
      <c r="AB90" s="34"/>
    </row>
    <row r="91" ht="16.8" spans="1:28">
      <c r="A91" s="53"/>
      <c r="B91" s="68"/>
      <c r="C91" s="70" t="s">
        <v>88</v>
      </c>
      <c r="D91" s="48"/>
      <c r="E91" s="6" t="s">
        <v>39</v>
      </c>
      <c r="F91" s="6"/>
      <c r="G91" s="41">
        <v>0.5</v>
      </c>
      <c r="H91" s="41">
        <v>1</v>
      </c>
      <c r="I91" s="41">
        <v>1</v>
      </c>
      <c r="J91" s="41">
        <v>1</v>
      </c>
      <c r="K91" s="41">
        <v>1</v>
      </c>
      <c r="L91" s="41">
        <v>1</v>
      </c>
      <c r="M91" s="41">
        <v>1</v>
      </c>
      <c r="N91" s="41">
        <v>1</v>
      </c>
      <c r="O91" s="41">
        <v>1</v>
      </c>
      <c r="P91" s="41">
        <v>1</v>
      </c>
      <c r="Q91" s="41">
        <v>1</v>
      </c>
      <c r="R91" s="41">
        <v>1</v>
      </c>
      <c r="S91" s="41">
        <v>1</v>
      </c>
      <c r="T91" s="41">
        <v>1</v>
      </c>
      <c r="U91" s="41">
        <v>1</v>
      </c>
      <c r="V91" s="41">
        <v>1</v>
      </c>
      <c r="W91" s="50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</row>
    <row r="92" ht="16.8" spans="1:28">
      <c r="A92" s="53"/>
      <c r="B92" s="68"/>
      <c r="C92" s="71"/>
      <c r="D92" s="47"/>
      <c r="E92" s="46"/>
      <c r="F92" s="47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34"/>
      <c r="W92" s="51">
        <v>0.5</v>
      </c>
      <c r="X92" s="34"/>
      <c r="Y92" s="34"/>
      <c r="Z92" s="34"/>
      <c r="AA92" s="34"/>
      <c r="AB92" s="34"/>
    </row>
    <row r="93" ht="16.8" spans="1:28">
      <c r="A93" s="53"/>
      <c r="B93" s="68"/>
      <c r="C93" s="70" t="s">
        <v>89</v>
      </c>
      <c r="D93" s="48"/>
      <c r="E93" s="6" t="s">
        <v>35</v>
      </c>
      <c r="F93" s="6"/>
      <c r="G93" s="41">
        <v>1</v>
      </c>
      <c r="H93" s="41">
        <v>2</v>
      </c>
      <c r="I93" s="41">
        <v>2</v>
      </c>
      <c r="J93" s="41">
        <v>2</v>
      </c>
      <c r="K93" s="41">
        <v>2</v>
      </c>
      <c r="L93" s="41">
        <v>2</v>
      </c>
      <c r="M93" s="41">
        <v>2</v>
      </c>
      <c r="N93" s="41">
        <v>2</v>
      </c>
      <c r="O93" s="41">
        <v>2</v>
      </c>
      <c r="P93" s="41">
        <v>2</v>
      </c>
      <c r="Q93" s="41">
        <v>2</v>
      </c>
      <c r="R93" s="41">
        <v>2</v>
      </c>
      <c r="S93" s="41">
        <v>2</v>
      </c>
      <c r="T93" s="41">
        <v>2</v>
      </c>
      <c r="U93" s="41">
        <v>2</v>
      </c>
      <c r="V93" s="41">
        <v>2</v>
      </c>
      <c r="W93" s="41">
        <v>2</v>
      </c>
      <c r="X93" s="41">
        <v>2</v>
      </c>
      <c r="Y93" s="50">
        <v>0</v>
      </c>
      <c r="Z93" s="34">
        <v>0</v>
      </c>
      <c r="AA93" s="34">
        <v>0</v>
      </c>
      <c r="AB93" s="34">
        <v>0</v>
      </c>
    </row>
    <row r="94" ht="16.8" spans="1:28">
      <c r="A94" s="53"/>
      <c r="B94" s="68"/>
      <c r="C94" s="71"/>
      <c r="D94" s="47"/>
      <c r="E94" s="46"/>
      <c r="F94" s="47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34"/>
      <c r="Y94" s="51">
        <v>1</v>
      </c>
      <c r="Z94" s="34"/>
      <c r="AA94" s="34"/>
      <c r="AB94" s="34"/>
    </row>
    <row r="95" ht="16.8" spans="1:28">
      <c r="A95" s="53"/>
      <c r="B95" s="68"/>
      <c r="C95" s="70" t="s">
        <v>90</v>
      </c>
      <c r="D95" s="48"/>
      <c r="E95" s="6" t="s">
        <v>39</v>
      </c>
      <c r="F95" s="6"/>
      <c r="G95" s="41">
        <v>1</v>
      </c>
      <c r="H95" s="41">
        <v>2</v>
      </c>
      <c r="I95" s="41">
        <v>2</v>
      </c>
      <c r="J95" s="41">
        <v>2</v>
      </c>
      <c r="K95" s="41">
        <v>2</v>
      </c>
      <c r="L95" s="41">
        <v>2</v>
      </c>
      <c r="M95" s="41">
        <v>2</v>
      </c>
      <c r="N95" s="41">
        <v>2</v>
      </c>
      <c r="O95" s="41">
        <v>2</v>
      </c>
      <c r="P95" s="41">
        <v>2</v>
      </c>
      <c r="Q95" s="41">
        <v>2</v>
      </c>
      <c r="R95" s="41">
        <v>2</v>
      </c>
      <c r="S95" s="41">
        <v>2</v>
      </c>
      <c r="T95" s="41">
        <v>2</v>
      </c>
      <c r="U95" s="41">
        <v>2</v>
      </c>
      <c r="V95" s="41">
        <v>2</v>
      </c>
      <c r="W95" s="41">
        <v>2</v>
      </c>
      <c r="X95" s="41">
        <v>2</v>
      </c>
      <c r="Y95" s="41">
        <v>2</v>
      </c>
      <c r="Z95" s="41">
        <v>2</v>
      </c>
      <c r="AA95" s="50">
        <v>0</v>
      </c>
      <c r="AB95" s="34">
        <v>0</v>
      </c>
    </row>
    <row r="96" ht="16.8" spans="1:28">
      <c r="A96" s="53"/>
      <c r="B96" s="68"/>
      <c r="C96" s="42"/>
      <c r="D96" s="43"/>
      <c r="E96" s="46"/>
      <c r="F96" s="47"/>
      <c r="G96" s="41"/>
      <c r="H96" s="41"/>
      <c r="I96" s="41"/>
      <c r="J96" s="41"/>
      <c r="K96" s="41"/>
      <c r="L96" s="41"/>
      <c r="M96" s="41"/>
      <c r="N96" s="41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51">
        <v>1</v>
      </c>
      <c r="AB96" s="69"/>
    </row>
    <row r="97" ht="16.8" spans="1:28">
      <c r="A97" s="53"/>
      <c r="B97" s="53" t="s">
        <v>91</v>
      </c>
      <c r="C97" s="72" t="s">
        <v>92</v>
      </c>
      <c r="D97" s="73"/>
      <c r="E97" s="74" t="s">
        <v>74</v>
      </c>
      <c r="F97" s="74"/>
      <c r="G97" s="41">
        <v>2</v>
      </c>
      <c r="H97" s="41">
        <v>2</v>
      </c>
      <c r="I97" s="41">
        <v>2</v>
      </c>
      <c r="J97" s="41">
        <v>2</v>
      </c>
      <c r="K97" s="41">
        <v>2</v>
      </c>
      <c r="L97" s="82">
        <v>0</v>
      </c>
      <c r="M97" s="83">
        <v>0</v>
      </c>
      <c r="N97" s="83">
        <v>0</v>
      </c>
      <c r="O97" s="83">
        <v>0</v>
      </c>
      <c r="P97" s="83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</row>
    <row r="98" ht="16.8" spans="1:28">
      <c r="A98" s="53"/>
      <c r="B98" s="53"/>
      <c r="C98" s="45" t="s">
        <v>93</v>
      </c>
      <c r="D98" s="44"/>
      <c r="E98" s="6" t="s">
        <v>29</v>
      </c>
      <c r="F98" s="6"/>
      <c r="G98" s="41">
        <v>1</v>
      </c>
      <c r="H98" s="41">
        <v>2</v>
      </c>
      <c r="I98" s="41">
        <v>2</v>
      </c>
      <c r="J98" s="41">
        <v>2</v>
      </c>
      <c r="K98" s="41">
        <v>2</v>
      </c>
      <c r="L98" s="41">
        <v>2</v>
      </c>
      <c r="M98" s="41">
        <v>2</v>
      </c>
      <c r="N98" s="57">
        <v>0</v>
      </c>
      <c r="O98" s="41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</row>
    <row r="99" ht="16.8" spans="1:28">
      <c r="A99" s="53"/>
      <c r="B99" s="53"/>
      <c r="C99" s="75"/>
      <c r="D99" s="75"/>
      <c r="E99" s="6"/>
      <c r="F99" s="6"/>
      <c r="G99" s="41"/>
      <c r="H99" s="41"/>
      <c r="I99" s="41"/>
      <c r="J99" s="41"/>
      <c r="K99" s="41"/>
      <c r="L99" s="41"/>
      <c r="M99" s="41"/>
      <c r="N99" s="51">
        <v>1</v>
      </c>
      <c r="O99" s="34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</row>
    <row r="100" ht="16.8" spans="1:28">
      <c r="A100" s="53"/>
      <c r="B100" s="53"/>
      <c r="C100" s="45" t="s">
        <v>94</v>
      </c>
      <c r="D100" s="44"/>
      <c r="E100" s="6" t="s">
        <v>60</v>
      </c>
      <c r="F100" s="6"/>
      <c r="G100" s="41">
        <v>2</v>
      </c>
      <c r="H100" s="41">
        <v>2</v>
      </c>
      <c r="I100" s="41">
        <v>2</v>
      </c>
      <c r="J100" s="41">
        <v>2</v>
      </c>
      <c r="K100" s="41">
        <v>2</v>
      </c>
      <c r="L100" s="41">
        <v>2</v>
      </c>
      <c r="M100" s="41">
        <v>2</v>
      </c>
      <c r="N100" s="41">
        <v>2</v>
      </c>
      <c r="O100" s="41">
        <v>2</v>
      </c>
      <c r="P100" s="57">
        <v>0</v>
      </c>
      <c r="Q100" s="34">
        <v>0</v>
      </c>
      <c r="R100" s="41">
        <v>0</v>
      </c>
      <c r="S100" s="34">
        <v>0</v>
      </c>
      <c r="T100" s="34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34">
        <v>0</v>
      </c>
    </row>
    <row r="101" ht="16.8" spans="1:28">
      <c r="A101" s="53"/>
      <c r="B101" s="53"/>
      <c r="C101" s="70" t="s">
        <v>95</v>
      </c>
      <c r="D101" s="76"/>
      <c r="E101" s="6" t="s">
        <v>35</v>
      </c>
      <c r="F101" s="6"/>
      <c r="G101" s="41">
        <v>2</v>
      </c>
      <c r="H101" s="41">
        <v>2</v>
      </c>
      <c r="I101" s="41">
        <v>2</v>
      </c>
      <c r="J101" s="41">
        <v>2</v>
      </c>
      <c r="K101" s="41">
        <v>2</v>
      </c>
      <c r="L101" s="41">
        <v>2</v>
      </c>
      <c r="M101" s="41">
        <v>2</v>
      </c>
      <c r="N101" s="41">
        <v>2</v>
      </c>
      <c r="O101" s="41">
        <v>2</v>
      </c>
      <c r="P101" s="41">
        <v>2</v>
      </c>
      <c r="Q101" s="41">
        <v>2</v>
      </c>
      <c r="R101" s="57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</row>
    <row r="102" ht="16.8" spans="1:28">
      <c r="A102" s="53"/>
      <c r="B102" s="53"/>
      <c r="C102" s="70" t="s">
        <v>96</v>
      </c>
      <c r="D102" s="76"/>
      <c r="E102" s="6" t="s">
        <v>60</v>
      </c>
      <c r="F102" s="6"/>
      <c r="G102" s="41">
        <v>1</v>
      </c>
      <c r="H102" s="41">
        <v>2</v>
      </c>
      <c r="I102" s="41">
        <v>2</v>
      </c>
      <c r="J102" s="41">
        <v>2</v>
      </c>
      <c r="K102" s="41">
        <v>2</v>
      </c>
      <c r="L102" s="41">
        <v>2</v>
      </c>
      <c r="M102" s="41">
        <v>2</v>
      </c>
      <c r="N102" s="41">
        <v>2</v>
      </c>
      <c r="O102" s="41">
        <v>2</v>
      </c>
      <c r="P102" s="41">
        <v>2</v>
      </c>
      <c r="Q102" s="41">
        <v>2</v>
      </c>
      <c r="R102" s="41">
        <v>2</v>
      </c>
      <c r="S102" s="41">
        <v>2</v>
      </c>
      <c r="T102" s="57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</row>
    <row r="103" ht="16.8" spans="1:28">
      <c r="A103" s="53"/>
      <c r="B103" s="53"/>
      <c r="C103" s="71"/>
      <c r="D103" s="71"/>
      <c r="E103" s="46"/>
      <c r="F103" s="47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51">
        <v>1</v>
      </c>
      <c r="U103" s="34"/>
      <c r="V103" s="34"/>
      <c r="W103" s="41"/>
      <c r="X103" s="41"/>
      <c r="Y103" s="41"/>
      <c r="Z103" s="41"/>
      <c r="AA103" s="41"/>
      <c r="AB103" s="41"/>
    </row>
    <row r="104" ht="16.8" spans="1:28">
      <c r="A104" s="53"/>
      <c r="B104" s="53"/>
      <c r="C104" s="70" t="s">
        <v>97</v>
      </c>
      <c r="D104" s="76"/>
      <c r="E104" s="6" t="s">
        <v>74</v>
      </c>
      <c r="F104" s="6"/>
      <c r="G104" s="41">
        <v>3</v>
      </c>
      <c r="H104" s="41">
        <v>3</v>
      </c>
      <c r="I104" s="41">
        <v>3</v>
      </c>
      <c r="J104" s="41">
        <v>3</v>
      </c>
      <c r="K104" s="41">
        <v>3</v>
      </c>
      <c r="L104" s="41">
        <v>3</v>
      </c>
      <c r="M104" s="41">
        <v>3</v>
      </c>
      <c r="N104" s="41">
        <v>3</v>
      </c>
      <c r="O104" s="41">
        <v>3</v>
      </c>
      <c r="P104" s="41">
        <v>3</v>
      </c>
      <c r="Q104" s="41">
        <v>3</v>
      </c>
      <c r="R104" s="41">
        <v>3</v>
      </c>
      <c r="S104" s="41">
        <v>3</v>
      </c>
      <c r="T104" s="41">
        <v>3</v>
      </c>
      <c r="U104" s="41">
        <v>3</v>
      </c>
      <c r="V104" s="57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34">
        <v>0</v>
      </c>
    </row>
    <row r="105" ht="16.8" spans="1:28">
      <c r="A105" s="53"/>
      <c r="B105" s="53"/>
      <c r="C105" s="70" t="s">
        <v>98</v>
      </c>
      <c r="D105" s="76"/>
      <c r="E105" s="6" t="s">
        <v>35</v>
      </c>
      <c r="F105" s="6"/>
      <c r="G105" s="41">
        <v>2</v>
      </c>
      <c r="H105" s="41">
        <v>2</v>
      </c>
      <c r="I105" s="41">
        <v>2</v>
      </c>
      <c r="J105" s="41">
        <v>2</v>
      </c>
      <c r="K105" s="41">
        <v>2</v>
      </c>
      <c r="L105" s="41">
        <v>2</v>
      </c>
      <c r="M105" s="41">
        <v>2</v>
      </c>
      <c r="N105" s="41">
        <v>2</v>
      </c>
      <c r="O105" s="41">
        <v>2</v>
      </c>
      <c r="P105" s="41">
        <v>2</v>
      </c>
      <c r="Q105" s="41">
        <v>2</v>
      </c>
      <c r="R105" s="41">
        <v>2</v>
      </c>
      <c r="S105" s="41">
        <v>2</v>
      </c>
      <c r="T105" s="41">
        <v>2</v>
      </c>
      <c r="U105" s="41">
        <v>2</v>
      </c>
      <c r="V105" s="41">
        <v>2</v>
      </c>
      <c r="W105" s="57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</row>
    <row r="106" ht="16.8" spans="1:28">
      <c r="A106" s="53"/>
      <c r="B106" s="53"/>
      <c r="C106" s="70" t="s">
        <v>99</v>
      </c>
      <c r="D106" s="76"/>
      <c r="E106" s="6" t="s">
        <v>39</v>
      </c>
      <c r="F106" s="6"/>
      <c r="G106" s="41">
        <v>2.5</v>
      </c>
      <c r="H106" s="41">
        <v>2</v>
      </c>
      <c r="I106" s="41">
        <v>2</v>
      </c>
      <c r="J106" s="41">
        <v>2</v>
      </c>
      <c r="K106" s="41">
        <v>2</v>
      </c>
      <c r="L106" s="41">
        <v>2</v>
      </c>
      <c r="M106" s="41">
        <v>2</v>
      </c>
      <c r="N106" s="41">
        <v>2</v>
      </c>
      <c r="O106" s="41">
        <v>2</v>
      </c>
      <c r="P106" s="41">
        <v>2</v>
      </c>
      <c r="Q106" s="41">
        <v>2</v>
      </c>
      <c r="R106" s="41">
        <v>2</v>
      </c>
      <c r="S106" s="41">
        <v>2</v>
      </c>
      <c r="T106" s="41">
        <v>2</v>
      </c>
      <c r="U106" s="41">
        <v>2</v>
      </c>
      <c r="V106" s="41">
        <v>2</v>
      </c>
      <c r="W106" s="41">
        <v>2</v>
      </c>
      <c r="X106" s="41">
        <v>2</v>
      </c>
      <c r="Y106" s="57">
        <v>0</v>
      </c>
      <c r="Z106" s="34">
        <v>0</v>
      </c>
      <c r="AA106" s="34">
        <v>0</v>
      </c>
      <c r="AB106" s="34">
        <v>0</v>
      </c>
    </row>
    <row r="107" ht="16.8" spans="1:28">
      <c r="A107" s="53"/>
      <c r="B107" s="53"/>
      <c r="C107" s="71"/>
      <c r="D107" s="71"/>
      <c r="E107" s="46"/>
      <c r="F107" s="47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52">
        <v>0.5</v>
      </c>
      <c r="Z107" s="41"/>
      <c r="AA107" s="41"/>
      <c r="AB107" s="41"/>
    </row>
    <row r="108" ht="16.8" spans="1:28">
      <c r="A108" s="53"/>
      <c r="B108" s="53"/>
      <c r="C108" s="70" t="s">
        <v>100</v>
      </c>
      <c r="D108" s="76"/>
      <c r="E108" s="6" t="s">
        <v>39</v>
      </c>
      <c r="F108" s="6"/>
      <c r="G108" s="41">
        <v>2</v>
      </c>
      <c r="H108" s="41">
        <v>2</v>
      </c>
      <c r="I108" s="41">
        <v>2</v>
      </c>
      <c r="J108" s="41">
        <v>2</v>
      </c>
      <c r="K108" s="41">
        <v>2</v>
      </c>
      <c r="L108" s="41">
        <v>2</v>
      </c>
      <c r="M108" s="41">
        <v>2</v>
      </c>
      <c r="N108" s="41">
        <v>2</v>
      </c>
      <c r="O108" s="41">
        <v>2</v>
      </c>
      <c r="P108" s="41">
        <v>2</v>
      </c>
      <c r="Q108" s="41">
        <v>2</v>
      </c>
      <c r="R108" s="41">
        <v>2</v>
      </c>
      <c r="S108" s="41">
        <v>2</v>
      </c>
      <c r="T108" s="41">
        <v>2</v>
      </c>
      <c r="U108" s="41">
        <v>2</v>
      </c>
      <c r="V108" s="41">
        <v>2</v>
      </c>
      <c r="W108" s="41">
        <v>2</v>
      </c>
      <c r="X108" s="41">
        <v>2</v>
      </c>
      <c r="Y108" s="41">
        <v>2</v>
      </c>
      <c r="Z108" s="41">
        <v>2</v>
      </c>
      <c r="AA108" s="50">
        <v>0</v>
      </c>
      <c r="AB108" s="34">
        <v>0</v>
      </c>
    </row>
    <row r="109" ht="16.8" spans="1:28">
      <c r="A109" s="53"/>
      <c r="B109" s="53" t="s">
        <v>101</v>
      </c>
      <c r="C109" s="45" t="s">
        <v>102</v>
      </c>
      <c r="D109" s="21"/>
      <c r="E109" s="6" t="s">
        <v>35</v>
      </c>
      <c r="F109" s="6"/>
      <c r="G109" s="77">
        <v>0.5</v>
      </c>
      <c r="H109" s="77">
        <v>0.5</v>
      </c>
      <c r="I109" s="77">
        <v>0.5</v>
      </c>
      <c r="J109" s="77">
        <v>0.5</v>
      </c>
      <c r="K109" s="77">
        <v>0.5</v>
      </c>
      <c r="L109" s="77">
        <v>0.5</v>
      </c>
      <c r="M109" s="77">
        <v>0.5</v>
      </c>
      <c r="N109" s="77">
        <v>0.5</v>
      </c>
      <c r="O109" s="77">
        <v>0.5</v>
      </c>
      <c r="P109" s="77">
        <v>0.5</v>
      </c>
      <c r="Q109" s="77">
        <v>0.5</v>
      </c>
      <c r="R109" s="77">
        <v>0.5</v>
      </c>
      <c r="S109" s="77">
        <v>0.5</v>
      </c>
      <c r="T109" s="77">
        <v>0.5</v>
      </c>
      <c r="U109" s="77">
        <v>0.5</v>
      </c>
      <c r="V109" s="77">
        <v>0.5</v>
      </c>
      <c r="W109" s="77">
        <v>0.5</v>
      </c>
      <c r="X109" s="77">
        <v>0.5</v>
      </c>
      <c r="Y109" s="77">
        <v>0.5</v>
      </c>
      <c r="Z109" s="77">
        <v>0.5</v>
      </c>
      <c r="AA109" s="50">
        <v>0</v>
      </c>
      <c r="AB109" s="34">
        <v>0</v>
      </c>
    </row>
    <row r="110" ht="16.8" spans="1:28">
      <c r="A110" s="53"/>
      <c r="B110" s="53"/>
      <c r="C110" s="45" t="s">
        <v>103</v>
      </c>
      <c r="D110" s="21"/>
      <c r="E110" s="6" t="s">
        <v>35</v>
      </c>
      <c r="F110" s="6"/>
      <c r="G110" s="77">
        <v>0.5</v>
      </c>
      <c r="H110" s="77">
        <v>0.5</v>
      </c>
      <c r="I110" s="77">
        <v>0.5</v>
      </c>
      <c r="J110" s="77">
        <v>0.5</v>
      </c>
      <c r="K110" s="77">
        <v>0.5</v>
      </c>
      <c r="L110" s="77">
        <v>0.5</v>
      </c>
      <c r="M110" s="77">
        <v>0.5</v>
      </c>
      <c r="N110" s="77">
        <v>0.5</v>
      </c>
      <c r="O110" s="77">
        <v>0.5</v>
      </c>
      <c r="P110" s="77">
        <v>0.5</v>
      </c>
      <c r="Q110" s="77">
        <v>0.5</v>
      </c>
      <c r="R110" s="77">
        <v>0.5</v>
      </c>
      <c r="S110" s="77">
        <v>0.5</v>
      </c>
      <c r="T110" s="77">
        <v>0.5</v>
      </c>
      <c r="U110" s="77">
        <v>0.5</v>
      </c>
      <c r="V110" s="77">
        <v>0.5</v>
      </c>
      <c r="W110" s="77">
        <v>0.5</v>
      </c>
      <c r="X110" s="77">
        <v>0.5</v>
      </c>
      <c r="Y110" s="77">
        <v>0.5</v>
      </c>
      <c r="Z110" s="77">
        <v>0.5</v>
      </c>
      <c r="AA110" s="50">
        <v>0</v>
      </c>
      <c r="AB110" s="34">
        <v>0</v>
      </c>
    </row>
    <row r="111" ht="16.8" spans="1:28">
      <c r="A111" s="53"/>
      <c r="B111" s="53"/>
      <c r="C111" s="45" t="s">
        <v>104</v>
      </c>
      <c r="D111" s="21"/>
      <c r="E111" s="6" t="s">
        <v>35</v>
      </c>
      <c r="F111" s="6"/>
      <c r="G111" s="77">
        <v>1</v>
      </c>
      <c r="H111" s="77">
        <v>1</v>
      </c>
      <c r="I111" s="77">
        <v>1</v>
      </c>
      <c r="J111" s="77">
        <v>1</v>
      </c>
      <c r="K111" s="77">
        <v>1</v>
      </c>
      <c r="L111" s="77">
        <v>1</v>
      </c>
      <c r="M111" s="77">
        <v>1</v>
      </c>
      <c r="N111" s="77">
        <v>1</v>
      </c>
      <c r="O111" s="77">
        <v>1</v>
      </c>
      <c r="P111" s="77">
        <v>1</v>
      </c>
      <c r="Q111" s="77">
        <v>1</v>
      </c>
      <c r="R111" s="77">
        <v>1</v>
      </c>
      <c r="S111" s="77">
        <v>1</v>
      </c>
      <c r="T111" s="77">
        <v>1</v>
      </c>
      <c r="U111" s="77">
        <v>1</v>
      </c>
      <c r="V111" s="77">
        <v>1</v>
      </c>
      <c r="W111" s="77">
        <v>1</v>
      </c>
      <c r="X111" s="77">
        <v>1</v>
      </c>
      <c r="Y111" s="77">
        <v>1</v>
      </c>
      <c r="Z111" s="77">
        <v>1</v>
      </c>
      <c r="AA111" s="50">
        <v>0</v>
      </c>
      <c r="AB111" s="34">
        <v>0</v>
      </c>
    </row>
    <row r="112" ht="16.8" spans="1:28">
      <c r="A112" s="53"/>
      <c r="B112" s="53"/>
      <c r="C112" s="70" t="s">
        <v>105</v>
      </c>
      <c r="D112" s="48"/>
      <c r="E112" s="6" t="s">
        <v>35</v>
      </c>
      <c r="F112" s="6"/>
      <c r="G112" s="77">
        <v>0.5</v>
      </c>
      <c r="H112" s="77">
        <v>0.5</v>
      </c>
      <c r="I112" s="77">
        <v>0.5</v>
      </c>
      <c r="J112" s="77">
        <v>0.5</v>
      </c>
      <c r="K112" s="77">
        <v>0.5</v>
      </c>
      <c r="L112" s="77">
        <v>0.5</v>
      </c>
      <c r="M112" s="77">
        <v>0.5</v>
      </c>
      <c r="N112" s="77">
        <v>0.5</v>
      </c>
      <c r="O112" s="77">
        <v>0.5</v>
      </c>
      <c r="P112" s="77">
        <v>0.5</v>
      </c>
      <c r="Q112" s="77">
        <v>0.5</v>
      </c>
      <c r="R112" s="77">
        <v>0.5</v>
      </c>
      <c r="S112" s="77">
        <v>0.5</v>
      </c>
      <c r="T112" s="77">
        <v>0.5</v>
      </c>
      <c r="U112" s="77">
        <v>0.5</v>
      </c>
      <c r="V112" s="77">
        <v>0.5</v>
      </c>
      <c r="W112" s="77">
        <v>0.5</v>
      </c>
      <c r="X112" s="77">
        <v>0.5</v>
      </c>
      <c r="Y112" s="77">
        <v>0.5</v>
      </c>
      <c r="Z112" s="77">
        <v>0.5</v>
      </c>
      <c r="AA112" s="50">
        <v>0</v>
      </c>
      <c r="AB112" s="34">
        <v>0</v>
      </c>
    </row>
    <row r="113" ht="16.8" spans="1:28">
      <c r="A113" s="53"/>
      <c r="B113" s="53"/>
      <c r="C113" s="70" t="s">
        <v>106</v>
      </c>
      <c r="D113" s="48"/>
      <c r="E113" s="33" t="s">
        <v>37</v>
      </c>
      <c r="F113" s="33"/>
      <c r="G113" s="77">
        <v>1.5</v>
      </c>
      <c r="H113" s="77">
        <v>1</v>
      </c>
      <c r="I113" s="77">
        <v>1</v>
      </c>
      <c r="J113" s="77">
        <v>1</v>
      </c>
      <c r="K113" s="77">
        <v>1</v>
      </c>
      <c r="L113" s="77">
        <v>1</v>
      </c>
      <c r="M113" s="77">
        <v>1</v>
      </c>
      <c r="N113" s="77">
        <v>1</v>
      </c>
      <c r="O113" s="77">
        <v>1</v>
      </c>
      <c r="P113" s="77">
        <v>1</v>
      </c>
      <c r="Q113" s="77">
        <v>1</v>
      </c>
      <c r="R113" s="77">
        <v>1</v>
      </c>
      <c r="S113" s="77">
        <v>1</v>
      </c>
      <c r="T113" s="77">
        <v>1</v>
      </c>
      <c r="U113" s="77">
        <v>1</v>
      </c>
      <c r="V113" s="77">
        <v>1</v>
      </c>
      <c r="W113" s="77">
        <v>1</v>
      </c>
      <c r="X113" s="77">
        <v>1</v>
      </c>
      <c r="Y113" s="77">
        <v>1</v>
      </c>
      <c r="Z113" s="77">
        <v>1</v>
      </c>
      <c r="AA113" s="50">
        <v>0</v>
      </c>
      <c r="AB113" s="34">
        <v>0</v>
      </c>
    </row>
    <row r="114" ht="16.8" spans="1:28">
      <c r="A114" s="53"/>
      <c r="B114" s="53"/>
      <c r="C114" s="71"/>
      <c r="D114" s="47"/>
      <c r="E114" s="42"/>
      <c r="F114" s="43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34">
        <v>1</v>
      </c>
      <c r="AA114" s="52">
        <v>0.5</v>
      </c>
      <c r="AB114" s="60"/>
    </row>
    <row r="115" ht="16.8" spans="1:28">
      <c r="A115" s="53"/>
      <c r="B115" s="53"/>
      <c r="C115" s="70" t="s">
        <v>107</v>
      </c>
      <c r="D115" s="48"/>
      <c r="E115" s="33" t="s">
        <v>60</v>
      </c>
      <c r="F115" s="33"/>
      <c r="G115" s="77">
        <v>0.5</v>
      </c>
      <c r="H115" s="77">
        <v>1</v>
      </c>
      <c r="I115" s="77">
        <v>1</v>
      </c>
      <c r="J115" s="77">
        <v>1</v>
      </c>
      <c r="K115" s="77">
        <v>1</v>
      </c>
      <c r="L115" s="77">
        <v>1</v>
      </c>
      <c r="M115" s="77">
        <v>1</v>
      </c>
      <c r="N115" s="77">
        <v>1</v>
      </c>
      <c r="O115" s="77">
        <v>1</v>
      </c>
      <c r="P115" s="77">
        <v>1</v>
      </c>
      <c r="Q115" s="77">
        <v>1</v>
      </c>
      <c r="R115" s="77">
        <v>1</v>
      </c>
      <c r="S115" s="77">
        <v>1</v>
      </c>
      <c r="T115" s="77">
        <v>1</v>
      </c>
      <c r="U115" s="77">
        <v>1</v>
      </c>
      <c r="V115" s="77">
        <v>1</v>
      </c>
      <c r="W115" s="77">
        <v>1</v>
      </c>
      <c r="X115" s="77">
        <v>1</v>
      </c>
      <c r="Y115" s="77">
        <v>1</v>
      </c>
      <c r="Z115" s="77">
        <v>1</v>
      </c>
      <c r="AA115" s="50">
        <v>0</v>
      </c>
      <c r="AB115" s="34">
        <v>0</v>
      </c>
    </row>
    <row r="116" ht="16.8" spans="1:28">
      <c r="A116" s="53"/>
      <c r="B116" s="53"/>
      <c r="C116" s="71"/>
      <c r="D116" s="47"/>
      <c r="E116" s="42"/>
      <c r="F116" s="43"/>
      <c r="G116" s="77"/>
      <c r="H116" s="78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34"/>
      <c r="AA116" s="51">
        <v>0.5</v>
      </c>
      <c r="AB116" s="41"/>
    </row>
    <row r="117" ht="16.8" spans="1:28">
      <c r="A117" s="53"/>
      <c r="B117" s="53"/>
      <c r="C117" s="70" t="s">
        <v>108</v>
      </c>
      <c r="D117" s="48"/>
      <c r="E117" s="33" t="s">
        <v>60</v>
      </c>
      <c r="F117" s="33"/>
      <c r="G117" s="77">
        <v>0.5</v>
      </c>
      <c r="H117" s="79">
        <v>0.5</v>
      </c>
      <c r="I117" s="79">
        <v>0.5</v>
      </c>
      <c r="J117" s="79">
        <v>0.5</v>
      </c>
      <c r="K117" s="79">
        <v>0.5</v>
      </c>
      <c r="L117" s="79">
        <v>0.5</v>
      </c>
      <c r="M117" s="79">
        <v>0.5</v>
      </c>
      <c r="N117" s="79">
        <v>0.5</v>
      </c>
      <c r="O117" s="79">
        <v>0.5</v>
      </c>
      <c r="P117" s="79">
        <v>0.5</v>
      </c>
      <c r="Q117" s="79">
        <v>0.5</v>
      </c>
      <c r="R117" s="79">
        <v>0.5</v>
      </c>
      <c r="S117" s="79">
        <v>0.5</v>
      </c>
      <c r="T117" s="79">
        <v>0.5</v>
      </c>
      <c r="U117" s="79">
        <v>0.5</v>
      </c>
      <c r="V117" s="79">
        <v>0.5</v>
      </c>
      <c r="W117" s="79">
        <v>0.5</v>
      </c>
      <c r="X117" s="79">
        <v>0.5</v>
      </c>
      <c r="Y117" s="79">
        <v>0.5</v>
      </c>
      <c r="Z117" s="79">
        <v>0.5</v>
      </c>
      <c r="AA117" s="50">
        <v>0</v>
      </c>
      <c r="AB117" s="34">
        <v>0</v>
      </c>
    </row>
    <row r="118" ht="16.8" spans="1:28">
      <c r="A118" s="53"/>
      <c r="B118" s="53"/>
      <c r="C118" s="70" t="s">
        <v>109</v>
      </c>
      <c r="D118" s="48"/>
      <c r="E118" s="33" t="s">
        <v>60</v>
      </c>
      <c r="F118" s="33"/>
      <c r="G118" s="77">
        <v>1</v>
      </c>
      <c r="H118" s="77">
        <v>1</v>
      </c>
      <c r="I118" s="77">
        <v>1</v>
      </c>
      <c r="J118" s="77">
        <v>1</v>
      </c>
      <c r="K118" s="77">
        <v>1</v>
      </c>
      <c r="L118" s="77">
        <v>1</v>
      </c>
      <c r="M118" s="77">
        <v>1</v>
      </c>
      <c r="N118" s="77">
        <v>1</v>
      </c>
      <c r="O118" s="77">
        <v>1</v>
      </c>
      <c r="P118" s="77">
        <v>1</v>
      </c>
      <c r="Q118" s="77">
        <v>1</v>
      </c>
      <c r="R118" s="77">
        <v>1</v>
      </c>
      <c r="S118" s="77">
        <v>1</v>
      </c>
      <c r="T118" s="77">
        <v>1</v>
      </c>
      <c r="U118" s="77">
        <v>1</v>
      </c>
      <c r="V118" s="77">
        <v>1</v>
      </c>
      <c r="W118" s="77">
        <v>1</v>
      </c>
      <c r="X118" s="77">
        <v>1</v>
      </c>
      <c r="Y118" s="77">
        <v>1</v>
      </c>
      <c r="Z118" s="77">
        <v>1</v>
      </c>
      <c r="AA118" s="50">
        <v>0</v>
      </c>
      <c r="AB118" s="34">
        <v>0</v>
      </c>
    </row>
    <row r="119" ht="16.8" spans="1:28">
      <c r="A119" s="53"/>
      <c r="B119" s="53"/>
      <c r="C119" s="70" t="s">
        <v>110</v>
      </c>
      <c r="D119" s="48"/>
      <c r="E119" s="33" t="s">
        <v>37</v>
      </c>
      <c r="F119" s="33"/>
      <c r="G119" s="77">
        <v>1</v>
      </c>
      <c r="H119" s="77">
        <v>1</v>
      </c>
      <c r="I119" s="77">
        <v>1</v>
      </c>
      <c r="J119" s="77">
        <v>1</v>
      </c>
      <c r="K119" s="77">
        <v>1</v>
      </c>
      <c r="L119" s="77">
        <v>1</v>
      </c>
      <c r="M119" s="77">
        <v>1</v>
      </c>
      <c r="N119" s="77">
        <v>1</v>
      </c>
      <c r="O119" s="77">
        <v>1</v>
      </c>
      <c r="P119" s="77">
        <v>1</v>
      </c>
      <c r="Q119" s="77">
        <v>1</v>
      </c>
      <c r="R119" s="77">
        <v>1</v>
      </c>
      <c r="S119" s="77">
        <v>1</v>
      </c>
      <c r="T119" s="77">
        <v>1</v>
      </c>
      <c r="U119" s="77">
        <v>1</v>
      </c>
      <c r="V119" s="77">
        <v>1</v>
      </c>
      <c r="W119" s="77">
        <v>1</v>
      </c>
      <c r="X119" s="77">
        <v>1</v>
      </c>
      <c r="Y119" s="77">
        <v>1</v>
      </c>
      <c r="Z119" s="77">
        <v>1</v>
      </c>
      <c r="AA119" s="50">
        <v>0</v>
      </c>
      <c r="AB119" s="34">
        <v>0</v>
      </c>
    </row>
    <row r="120" ht="16.8" spans="1:28">
      <c r="A120" s="53"/>
      <c r="B120" s="53" t="s">
        <v>111</v>
      </c>
      <c r="C120" s="45" t="s">
        <v>112</v>
      </c>
      <c r="D120" s="21"/>
      <c r="E120" s="33" t="s">
        <v>27</v>
      </c>
      <c r="F120" s="33"/>
      <c r="G120" s="77">
        <v>4</v>
      </c>
      <c r="H120" s="34">
        <v>4</v>
      </c>
      <c r="I120" s="34">
        <v>4</v>
      </c>
      <c r="J120" s="34">
        <v>4</v>
      </c>
      <c r="K120" s="34">
        <v>4</v>
      </c>
      <c r="L120" s="34">
        <v>4</v>
      </c>
      <c r="M120" s="34">
        <v>4</v>
      </c>
      <c r="N120" s="34">
        <v>4</v>
      </c>
      <c r="O120" s="34">
        <v>4</v>
      </c>
      <c r="P120" s="34">
        <v>4</v>
      </c>
      <c r="Q120" s="34">
        <v>4</v>
      </c>
      <c r="R120" s="34">
        <v>4</v>
      </c>
      <c r="S120" s="34">
        <v>4</v>
      </c>
      <c r="T120" s="34">
        <v>4</v>
      </c>
      <c r="U120" s="34">
        <v>4</v>
      </c>
      <c r="V120" s="34">
        <v>4</v>
      </c>
      <c r="W120" s="34">
        <v>4</v>
      </c>
      <c r="X120" s="34">
        <v>4</v>
      </c>
      <c r="Y120" s="34">
        <v>4</v>
      </c>
      <c r="Z120" s="34">
        <v>4</v>
      </c>
      <c r="AA120" s="34">
        <v>4</v>
      </c>
      <c r="AB120" s="50">
        <v>0</v>
      </c>
    </row>
    <row r="121" ht="16.8" spans="1:28">
      <c r="A121" s="53"/>
      <c r="B121" s="53"/>
      <c r="C121" s="45" t="s">
        <v>113</v>
      </c>
      <c r="D121" s="21"/>
      <c r="E121" s="33" t="s">
        <v>27</v>
      </c>
      <c r="F121" s="33"/>
      <c r="G121" s="34">
        <v>4</v>
      </c>
      <c r="H121" s="34">
        <v>4</v>
      </c>
      <c r="I121" s="34">
        <v>4</v>
      </c>
      <c r="J121" s="34">
        <v>4</v>
      </c>
      <c r="K121" s="34">
        <v>4</v>
      </c>
      <c r="L121" s="34">
        <v>4</v>
      </c>
      <c r="M121" s="34">
        <v>4</v>
      </c>
      <c r="N121" s="34">
        <v>4</v>
      </c>
      <c r="O121" s="34">
        <v>4</v>
      </c>
      <c r="P121" s="34">
        <v>4</v>
      </c>
      <c r="Q121" s="34">
        <v>4</v>
      </c>
      <c r="R121" s="34">
        <v>4</v>
      </c>
      <c r="S121" s="34">
        <v>4</v>
      </c>
      <c r="T121" s="34">
        <v>4</v>
      </c>
      <c r="U121" s="34">
        <v>4</v>
      </c>
      <c r="V121" s="34">
        <v>4</v>
      </c>
      <c r="W121" s="34">
        <v>4</v>
      </c>
      <c r="X121" s="34">
        <v>4</v>
      </c>
      <c r="Y121" s="34">
        <v>4</v>
      </c>
      <c r="Z121" s="34">
        <v>4</v>
      </c>
      <c r="AA121" s="34">
        <v>4</v>
      </c>
      <c r="AB121" s="50">
        <v>0</v>
      </c>
    </row>
    <row r="122" ht="16.8" spans="1:28">
      <c r="A122" s="53"/>
      <c r="B122" s="54" t="s">
        <v>21</v>
      </c>
      <c r="C122" s="80"/>
      <c r="D122" s="81"/>
      <c r="E122" s="55" t="s">
        <v>14</v>
      </c>
      <c r="F122" s="55"/>
      <c r="G122" s="33">
        <f>SUM(G22:G121)</f>
        <v>156.5</v>
      </c>
      <c r="H122" s="33"/>
      <c r="I122" s="58">
        <f>SUM(I22:I121)</f>
        <v>151</v>
      </c>
      <c r="J122" s="34">
        <f>SUM(J22:J121)+J33-J35-J37</f>
        <v>141</v>
      </c>
      <c r="K122" s="34">
        <f>SUM(K22:K121)-K39</f>
        <v>136</v>
      </c>
      <c r="L122" s="34">
        <f>SUM(L22:L121)-L54-L56</f>
        <v>126</v>
      </c>
      <c r="M122" s="34">
        <f>SUM(M22:M121)-M41</f>
        <v>123</v>
      </c>
      <c r="N122" s="34">
        <f>SUM(N22:N121)-N99-N84-N60+N58</f>
        <v>117</v>
      </c>
      <c r="O122" s="34">
        <f>SUM(O22:O121)</f>
        <v>110</v>
      </c>
      <c r="P122" s="34">
        <f>SUM(P22:P121)-P64+P62</f>
        <v>106</v>
      </c>
      <c r="Q122" s="34">
        <f>SUM(Q22:Q121)-Q44</f>
        <v>98</v>
      </c>
      <c r="R122" s="34">
        <f>SUM(R22:R121)-R68-R87+R66</f>
        <v>91</v>
      </c>
      <c r="S122" s="58">
        <f>SUM(S22:S121)</f>
        <v>85</v>
      </c>
      <c r="T122" s="34">
        <f>SUM(T22:T121)+T71-T103</f>
        <v>78</v>
      </c>
      <c r="U122" s="58">
        <f>SUM(U22:U121)</f>
        <v>76</v>
      </c>
      <c r="V122" s="34">
        <f>SUM(V22:V121)+V74+-V90</f>
        <v>67</v>
      </c>
      <c r="W122" s="34">
        <f>SUM(W22:W121)-W92</f>
        <v>49</v>
      </c>
      <c r="X122" s="34">
        <f>SUM(X22:X121)-X49</f>
        <v>46</v>
      </c>
      <c r="Y122" s="34">
        <f>SUM(Y22:Y121)-Y94-Y79+Y107</f>
        <v>34</v>
      </c>
      <c r="Z122" s="34">
        <f>SUM(Z22:Z121)-Z51</f>
        <v>32</v>
      </c>
      <c r="AA122" s="41">
        <f>SUM(AA22:AA121)-AA96-AA116+AA114</f>
        <v>9</v>
      </c>
      <c r="AB122" s="41">
        <f>SUM(AB22:AB121)+AB114-AB116</f>
        <v>0</v>
      </c>
    </row>
    <row r="123" ht="16.8" spans="1:28">
      <c r="A123" s="53"/>
      <c r="B123" s="54"/>
      <c r="C123" s="80"/>
      <c r="D123" s="81"/>
      <c r="E123" s="55" t="s">
        <v>15</v>
      </c>
      <c r="F123" s="55"/>
      <c r="G123" s="56">
        <f>SUM(H22:H121)</f>
        <v>167</v>
      </c>
      <c r="H123" s="33"/>
      <c r="I123" s="58">
        <f>SUM(I22:I121)</f>
        <v>151</v>
      </c>
      <c r="J123" s="34">
        <f>SUM(J22:J121)+K39-J33</f>
        <v>142.5</v>
      </c>
      <c r="K123" s="34">
        <f>SUM(K22:K121)+L54+L56</f>
        <v>141</v>
      </c>
      <c r="L123" s="34">
        <f>SUM(L22:L121)+M41</f>
        <v>130</v>
      </c>
      <c r="M123" s="34">
        <f>SUM(M22:M121)+N60+N84+N99</f>
        <v>126.5</v>
      </c>
      <c r="N123" s="34">
        <f>SUM(N22:N121)-N58</f>
        <v>115.5</v>
      </c>
      <c r="O123" s="34">
        <f>SUM(O22:O121)+P64</f>
        <v>112</v>
      </c>
      <c r="P123" s="34">
        <f>SUM(P22:P121)-P62+Q44</f>
        <v>103</v>
      </c>
      <c r="Q123" s="34">
        <f>SUM(Q22:Q121)+R68+R87</f>
        <v>101.5</v>
      </c>
      <c r="R123" s="34">
        <f>SUM(R22:R121)-R66</f>
        <v>91.5</v>
      </c>
      <c r="S123" s="34">
        <f>SUM(S22:S121)+T103</f>
        <v>86</v>
      </c>
      <c r="T123" s="34">
        <f>SUM(T22:T121)-T71</f>
        <v>77</v>
      </c>
      <c r="U123" s="34">
        <f>SUM(U22:U121)+V90</f>
        <v>77</v>
      </c>
      <c r="V123" s="34">
        <f>SUM(V22:V121)+W92-V74</f>
        <v>60.5</v>
      </c>
      <c r="W123" s="34">
        <f>SUM(W22:W121)+X49</f>
        <v>50.5</v>
      </c>
      <c r="X123" s="34">
        <f>SUM(X22:X121)+Y94+Y79</f>
        <v>49</v>
      </c>
      <c r="Y123" s="34">
        <f>SUM(Y22:Y121)-Y107+Z51</f>
        <v>36</v>
      </c>
      <c r="Z123" s="34">
        <f>SUM(Z22:Z121)+AA96+AA116</f>
        <v>34.5</v>
      </c>
      <c r="AA123" s="84">
        <f>SUM(AA22:AA121)</f>
        <v>10</v>
      </c>
      <c r="AB123" s="41">
        <f>SUM(AB22:AB121)-AB114</f>
        <v>0</v>
      </c>
    </row>
  </sheetData>
  <mergeCells count="227">
    <mergeCell ref="A1:B1"/>
    <mergeCell ref="C1:K1"/>
    <mergeCell ref="A2:B2"/>
    <mergeCell ref="C2:K2"/>
    <mergeCell ref="A3:B3"/>
    <mergeCell ref="C3:K3"/>
    <mergeCell ref="A4:B4"/>
    <mergeCell ref="C4:K4"/>
    <mergeCell ref="B12:E12"/>
    <mergeCell ref="B19:C19"/>
    <mergeCell ref="C21:D21"/>
    <mergeCell ref="E21:F21"/>
    <mergeCell ref="B22:D22"/>
    <mergeCell ref="E22:F22"/>
    <mergeCell ref="B23:D23"/>
    <mergeCell ref="E23:F23"/>
    <mergeCell ref="B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89:D89"/>
    <mergeCell ref="E89:F89"/>
    <mergeCell ref="C90:D90"/>
    <mergeCell ref="E90:F90"/>
    <mergeCell ref="C91:D91"/>
    <mergeCell ref="E91:F91"/>
    <mergeCell ref="C92:D92"/>
    <mergeCell ref="E92:F92"/>
    <mergeCell ref="C93:D93"/>
    <mergeCell ref="E93:F93"/>
    <mergeCell ref="C94:D94"/>
    <mergeCell ref="E94:F94"/>
    <mergeCell ref="C95:D95"/>
    <mergeCell ref="E95:F95"/>
    <mergeCell ref="C96:D96"/>
    <mergeCell ref="E96:F96"/>
    <mergeCell ref="C97:D97"/>
    <mergeCell ref="E97:F97"/>
    <mergeCell ref="C98:D98"/>
    <mergeCell ref="E98:F98"/>
    <mergeCell ref="C99:D99"/>
    <mergeCell ref="E99:F99"/>
    <mergeCell ref="C100:D100"/>
    <mergeCell ref="E100:F100"/>
    <mergeCell ref="C101:D101"/>
    <mergeCell ref="E101:F101"/>
    <mergeCell ref="C102:D102"/>
    <mergeCell ref="E102:F102"/>
    <mergeCell ref="C103:D103"/>
    <mergeCell ref="E103:F103"/>
    <mergeCell ref="C104:D104"/>
    <mergeCell ref="E104:F104"/>
    <mergeCell ref="C105:D105"/>
    <mergeCell ref="E105:F105"/>
    <mergeCell ref="C106:D106"/>
    <mergeCell ref="E106:F106"/>
    <mergeCell ref="C107:D107"/>
    <mergeCell ref="E107:F107"/>
    <mergeCell ref="C108:D108"/>
    <mergeCell ref="E108:F108"/>
    <mergeCell ref="C109:D109"/>
    <mergeCell ref="E109:F109"/>
    <mergeCell ref="C110:D110"/>
    <mergeCell ref="E110:F110"/>
    <mergeCell ref="C111:D111"/>
    <mergeCell ref="E111:F111"/>
    <mergeCell ref="C112:D112"/>
    <mergeCell ref="E112:F112"/>
    <mergeCell ref="C113:D113"/>
    <mergeCell ref="E113:F113"/>
    <mergeCell ref="C114:D114"/>
    <mergeCell ref="E114:F114"/>
    <mergeCell ref="C115:D115"/>
    <mergeCell ref="E115:F115"/>
    <mergeCell ref="C116:D116"/>
    <mergeCell ref="E116:F116"/>
    <mergeCell ref="C117:D117"/>
    <mergeCell ref="E117:F117"/>
    <mergeCell ref="C118:D118"/>
    <mergeCell ref="E118:F118"/>
    <mergeCell ref="C119:D119"/>
    <mergeCell ref="E119:F119"/>
    <mergeCell ref="C120:D120"/>
    <mergeCell ref="E120:F120"/>
    <mergeCell ref="C121:D121"/>
    <mergeCell ref="E121:F121"/>
    <mergeCell ref="C122:D122"/>
    <mergeCell ref="E122:F122"/>
    <mergeCell ref="G122:H122"/>
    <mergeCell ref="C123:D123"/>
    <mergeCell ref="E123:F123"/>
    <mergeCell ref="G123:H123"/>
    <mergeCell ref="A22:A123"/>
    <mergeCell ref="B25:B37"/>
    <mergeCell ref="B38:B52"/>
    <mergeCell ref="B53:B81"/>
    <mergeCell ref="B82:B96"/>
    <mergeCell ref="B97:B108"/>
    <mergeCell ref="B109:B119"/>
    <mergeCell ref="B120:B121"/>
    <mergeCell ref="B122:B12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3"/>
  <sheetViews>
    <sheetView topLeftCell="A67" workbookViewId="0">
      <selection activeCell="E74" sqref="E74:F74"/>
    </sheetView>
  </sheetViews>
  <sheetFormatPr defaultColWidth="8.85185185185185" defaultRowHeight="14.4"/>
  <cols>
    <col min="2" max="2" width="19" customWidth="1"/>
    <col min="3" max="3" width="69.712962962963" customWidth="1"/>
    <col min="4" max="4" width="9.71296296296296" customWidth="1"/>
    <col min="5" max="5" width="11" customWidth="1"/>
    <col min="6" max="6" width="17.5740740740741" customWidth="1"/>
  </cols>
  <sheetData>
    <row r="1" ht="17.55" spans="1:11">
      <c r="A1" s="18" t="s">
        <v>0</v>
      </c>
      <c r="B1" s="19"/>
      <c r="C1" s="20" t="s">
        <v>1</v>
      </c>
      <c r="D1" s="20"/>
      <c r="E1" s="20"/>
      <c r="F1" s="20"/>
      <c r="G1" s="20"/>
      <c r="H1" s="20"/>
      <c r="I1" s="20"/>
      <c r="J1" s="20"/>
      <c r="K1" s="20"/>
    </row>
    <row r="2" ht="17.55" spans="1:11">
      <c r="A2" s="18" t="s">
        <v>2</v>
      </c>
      <c r="B2" s="19"/>
      <c r="C2" s="21" t="s">
        <v>114</v>
      </c>
      <c r="D2" s="21"/>
      <c r="E2" s="21"/>
      <c r="F2" s="21"/>
      <c r="G2" s="21"/>
      <c r="H2" s="21"/>
      <c r="I2" s="21"/>
      <c r="J2" s="21"/>
      <c r="K2" s="21"/>
    </row>
    <row r="3" ht="17.55" spans="1:11">
      <c r="A3" s="18" t="s">
        <v>4</v>
      </c>
      <c r="B3" s="19"/>
      <c r="C3" s="22">
        <v>45757</v>
      </c>
      <c r="D3" s="22"/>
      <c r="E3" s="22"/>
      <c r="F3" s="22"/>
      <c r="G3" s="22"/>
      <c r="H3" s="22"/>
      <c r="I3" s="22"/>
      <c r="J3" s="22"/>
      <c r="K3" s="22"/>
    </row>
    <row r="4" ht="17.55" spans="1:11">
      <c r="A4" s="18" t="s">
        <v>5</v>
      </c>
      <c r="B4" s="19"/>
      <c r="C4" s="22">
        <v>45774</v>
      </c>
      <c r="D4" s="22"/>
      <c r="E4" s="22"/>
      <c r="F4" s="22"/>
      <c r="G4" s="22"/>
      <c r="H4" s="22"/>
      <c r="I4" s="22"/>
      <c r="J4" s="22"/>
      <c r="K4" s="22"/>
    </row>
    <row r="5" ht="15.15"/>
    <row r="6" ht="16.8" spans="2:3">
      <c r="B6" s="23"/>
      <c r="C6" s="24" t="s">
        <v>6</v>
      </c>
    </row>
    <row r="7" ht="16.8" spans="2:3">
      <c r="B7" s="25"/>
      <c r="C7" s="26" t="s">
        <v>7</v>
      </c>
    </row>
    <row r="8" ht="16.8" spans="2:3">
      <c r="B8" s="27"/>
      <c r="C8" s="26" t="s">
        <v>8</v>
      </c>
    </row>
    <row r="9" ht="16.8" spans="2:3">
      <c r="B9" s="28"/>
      <c r="C9" s="26" t="s">
        <v>9</v>
      </c>
    </row>
    <row r="10" ht="17.55" spans="2:3">
      <c r="B10" s="29"/>
      <c r="C10" s="30" t="s">
        <v>10</v>
      </c>
    </row>
    <row r="12" ht="16.8" spans="2:5">
      <c r="B12" s="31" t="s">
        <v>115</v>
      </c>
      <c r="C12" s="31"/>
      <c r="D12" s="31"/>
      <c r="E12" s="31"/>
    </row>
    <row r="13" ht="16.8" spans="2:5">
      <c r="B13" s="32" t="s">
        <v>12</v>
      </c>
      <c r="C13" s="32" t="s">
        <v>13</v>
      </c>
      <c r="D13" s="32" t="s">
        <v>14</v>
      </c>
      <c r="E13" s="32" t="s">
        <v>15</v>
      </c>
    </row>
    <row r="14" ht="16.8" spans="2:5">
      <c r="B14" s="33">
        <v>1</v>
      </c>
      <c r="C14" s="34" t="s">
        <v>16</v>
      </c>
      <c r="D14" s="34">
        <f ca="1">SUMIF($E$22:$F$121,"Bách",G22:$G$121)+SUMIF($E$22:$F$121,"Dũng, Bách",$G$22:$G$121)/2+SUMIF($E$22:$F$121,"Bách, Đức",$G$22:$G$121)/2+SUMIF($E$22:$F$121,"All team",$G$22:$G$121)/5</f>
        <v>21.3</v>
      </c>
      <c r="E14" s="34">
        <f ca="1">SUMIF($E$22:$F$121,"Bách",$H22:$H$121)+SUMIF($E$22:$F$121,"Dũng, Bách",$H$22:$H$121)/2+SUMIF($E$22:$F$121,"Bách, Đức",$H$22:$H$121)/2+SUMIF($E$22:$F$121,"All team",$H$22:$H$121)/5</f>
        <v>24.3</v>
      </c>
    </row>
    <row r="15" ht="16.8" spans="2:5">
      <c r="B15" s="33">
        <v>2</v>
      </c>
      <c r="C15" s="34" t="s">
        <v>17</v>
      </c>
      <c r="D15" s="34">
        <f ca="1">SUMIF($E$22:$F$121,"Đức",G22:$G$121)+SUMIF($E$22:$F$121,"Dũng, Đức",$G$22:$G$121)/2+SUMIF($E$22:$F$121,"Bách, Đức",$G$22:$G$121)/2+SUMIF($E$22:$F$121,"All team",$G$22:$G$121)/5</f>
        <v>38.8</v>
      </c>
      <c r="E15" s="34">
        <f ca="1">SUMIF($E$22:$F$121,"Đức",$H22:$GH$121)+SUMIF($E$22:$F$121,"Dũng, Đức",$H$22:$H$121)/2+SUMIF($E$22:$F$121,"Bách, Đức",$H$22:$H$121)/2+SUMIF($E$22:$F$121,"All team",$H$22:$H$121)/5</f>
        <v>36.8</v>
      </c>
    </row>
    <row r="16" ht="16.8" spans="2:5">
      <c r="B16" s="33">
        <v>3</v>
      </c>
      <c r="C16" s="34" t="s">
        <v>18</v>
      </c>
      <c r="D16" s="34">
        <f ca="1">SUMIF($E$22:$F$121,"Dũng",G22:$G$121)+SUMIF($E$22:$F$121,"Dũng, Đức",$G$22:$G$121)/2+SUMIF($E$22:$F$121,"Dũng, Truyền",$G$22:$G$121)/2+SUMIF($E$22:$F$121,"Dũng, Bách",$G$22:$G$121)/2+SUMIF($E$22:$F$121,"All team",$G$22:$G$121)/5</f>
        <v>30.8</v>
      </c>
      <c r="E16" s="34">
        <f ca="1">SUMIF($E$22:$F$121,"Dũng",$H22:$H$121)+SUMIF($E$22:$F$121,"Dũng, Đức",$H$22:$H$121)/2+SUMIF($E$22:$F$121,"Dũng, Bách",$H$22:$H$121)/2+SUMIF($E$22:$F$121,"Dũng, Truyền",$H$22:$H$121)/2+SUMIF($E$22:$F$121,"All team",$H$22:$H$121)/5</f>
        <v>31.3</v>
      </c>
    </row>
    <row r="17" ht="16.8" spans="2:5">
      <c r="B17" s="33">
        <v>4</v>
      </c>
      <c r="C17" s="34" t="s">
        <v>19</v>
      </c>
      <c r="D17" s="34">
        <f ca="1">SUMIF($E$22:$F$121,"Thông",$G22:$G$121)+SUMIF($E$22:$F$121,"Thông, Truyền",$G$22:$G$121)/2+SUMIF($E$22:$F$121,"All team",$G$22:$G$121)/5</f>
        <v>14.8</v>
      </c>
      <c r="E17" s="34">
        <f ca="1">SUMIF($E$22:$F$121,"Thông",$H22:$H$121)+SUMIF($E$22:$F$121,"Thông, Truyền",$H$22:$H$121)/2+SUMIF($E$22:$F$121,"All team",$H$22:$H$121)/5</f>
        <v>15.8</v>
      </c>
    </row>
    <row r="18" ht="16.8" spans="2:5">
      <c r="B18" s="33">
        <v>5</v>
      </c>
      <c r="C18" s="34" t="s">
        <v>20</v>
      </c>
      <c r="D18" s="34">
        <f ca="1">SUMIF($E$22:$F$121,"Truyền",G22:$G$121)+SUMIF($E$22:$F$121,"Thông, Truyền",$G$22:$G$121)/2+SUMIF($E$22:$F$121,"Dũng, Truyền",$G$22:$G$121)/2+SUMIF($E$22:$F$121,"All team",$G$22:$G$121)/5</f>
        <v>44.8</v>
      </c>
      <c r="E18" s="34">
        <f ca="1">SUMIF($E$22:$F$121,"Truyền",$H22:$H$121)+SUMIF($E$22:$F$121,"Thông, Truyền",$H$22:$H$121)/2+SUMIF($E$22:$F$121,"Dũng, Truyền",$H$22:$H$121)/2+SUMIF($E$22:$F$121,"All team",$H$22:$H$121)/5</f>
        <v>45.8</v>
      </c>
    </row>
    <row r="19" ht="16.8" spans="2:5">
      <c r="B19" s="31" t="s">
        <v>21</v>
      </c>
      <c r="C19" s="31"/>
      <c r="D19" s="36">
        <f ca="1">SUM(D14:D18)</f>
        <v>150.5</v>
      </c>
      <c r="E19" s="36">
        <f ca="1">SUM(E14:E18)</f>
        <v>154</v>
      </c>
    </row>
    <row r="21" ht="74.1" customHeight="1" spans="1:26">
      <c r="A21" s="36" t="s">
        <v>22</v>
      </c>
      <c r="B21" s="36" t="s">
        <v>23</v>
      </c>
      <c r="C21" s="31" t="s">
        <v>24</v>
      </c>
      <c r="D21" s="31"/>
      <c r="E21" s="31" t="s">
        <v>25</v>
      </c>
      <c r="F21" s="31"/>
      <c r="G21" s="37" t="s">
        <v>14</v>
      </c>
      <c r="H21" s="37" t="s">
        <v>15</v>
      </c>
      <c r="I21" s="49">
        <v>45757</v>
      </c>
      <c r="J21" s="49">
        <v>45758</v>
      </c>
      <c r="K21" s="49">
        <v>45759</v>
      </c>
      <c r="L21" s="49">
        <v>45760</v>
      </c>
      <c r="M21" s="49">
        <v>45761</v>
      </c>
      <c r="N21" s="49">
        <v>45762</v>
      </c>
      <c r="O21" s="49">
        <v>45763</v>
      </c>
      <c r="P21" s="49">
        <v>45764</v>
      </c>
      <c r="Q21" s="49">
        <v>45765</v>
      </c>
      <c r="R21" s="49">
        <v>45766</v>
      </c>
      <c r="S21" s="49">
        <v>45767</v>
      </c>
      <c r="T21" s="49">
        <v>45768</v>
      </c>
      <c r="U21" s="49">
        <v>45769</v>
      </c>
      <c r="V21" s="49">
        <v>45770</v>
      </c>
      <c r="W21" s="49">
        <v>45771</v>
      </c>
      <c r="X21" s="49">
        <v>45772</v>
      </c>
      <c r="Y21" s="49">
        <v>45773</v>
      </c>
      <c r="Z21" s="49">
        <v>45774</v>
      </c>
    </row>
    <row r="22" ht="16.8" spans="1:26">
      <c r="A22" s="6" t="s">
        <v>114</v>
      </c>
      <c r="B22" s="21" t="s">
        <v>26</v>
      </c>
      <c r="C22" s="21"/>
      <c r="D22" s="21"/>
      <c r="E22" s="33" t="s">
        <v>27</v>
      </c>
      <c r="F22" s="33"/>
      <c r="G22" s="34">
        <v>4</v>
      </c>
      <c r="H22" s="34">
        <v>4</v>
      </c>
      <c r="I22" s="50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</row>
    <row r="23" ht="16.8" spans="1:26">
      <c r="A23" s="6"/>
      <c r="B23" s="21" t="s">
        <v>116</v>
      </c>
      <c r="C23" s="21"/>
      <c r="D23" s="21"/>
      <c r="E23" s="33" t="s">
        <v>29</v>
      </c>
      <c r="F23" s="33"/>
      <c r="G23" s="34">
        <v>4</v>
      </c>
      <c r="H23" s="34">
        <v>4</v>
      </c>
      <c r="I23" s="50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</row>
    <row r="24" ht="16.8" spans="1:26">
      <c r="A24" s="6"/>
      <c r="B24" s="21" t="s">
        <v>30</v>
      </c>
      <c r="C24" s="21"/>
      <c r="D24" s="21"/>
      <c r="E24" s="33" t="s">
        <v>29</v>
      </c>
      <c r="F24" s="33"/>
      <c r="G24" s="34">
        <v>4</v>
      </c>
      <c r="H24" s="34">
        <v>4</v>
      </c>
      <c r="I24" s="50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</row>
    <row r="25" ht="16.8" spans="1:26">
      <c r="A25" s="6"/>
      <c r="B25" s="38" t="s">
        <v>31</v>
      </c>
      <c r="C25" s="21" t="s">
        <v>117</v>
      </c>
      <c r="D25" s="21"/>
      <c r="E25" s="33" t="s">
        <v>35</v>
      </c>
      <c r="F25" s="33"/>
      <c r="G25" s="34">
        <v>1</v>
      </c>
      <c r="H25" s="34">
        <v>1</v>
      </c>
      <c r="I25" s="50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</row>
    <row r="26" ht="16.8" spans="1:26">
      <c r="A26" s="6"/>
      <c r="B26" s="39"/>
      <c r="C26" s="21" t="s">
        <v>118</v>
      </c>
      <c r="D26" s="21"/>
      <c r="E26" s="33" t="s">
        <v>39</v>
      </c>
      <c r="F26" s="33"/>
      <c r="G26" s="34">
        <v>1</v>
      </c>
      <c r="H26" s="34">
        <v>1</v>
      </c>
      <c r="I26" s="50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</row>
    <row r="27" ht="16.8" spans="1:26">
      <c r="A27" s="6"/>
      <c r="B27" s="39"/>
      <c r="C27" s="21" t="s">
        <v>119</v>
      </c>
      <c r="D27" s="21"/>
      <c r="E27" s="33" t="s">
        <v>29</v>
      </c>
      <c r="F27" s="33"/>
      <c r="G27" s="34">
        <v>1</v>
      </c>
      <c r="H27" s="34">
        <v>1</v>
      </c>
      <c r="I27" s="50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</row>
    <row r="28" ht="16.8" spans="1:26">
      <c r="A28" s="6"/>
      <c r="B28" s="39"/>
      <c r="C28" s="21" t="s">
        <v>120</v>
      </c>
      <c r="D28" s="21"/>
      <c r="E28" s="33" t="s">
        <v>37</v>
      </c>
      <c r="F28" s="33"/>
      <c r="G28" s="34">
        <v>1</v>
      </c>
      <c r="H28" s="34">
        <v>1</v>
      </c>
      <c r="I28" s="50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</row>
    <row r="29" ht="16.8" spans="1:26">
      <c r="A29" s="6"/>
      <c r="B29" s="39"/>
      <c r="C29" s="21" t="s">
        <v>121</v>
      </c>
      <c r="D29" s="21"/>
      <c r="E29" s="33" t="s">
        <v>29</v>
      </c>
      <c r="F29" s="33"/>
      <c r="G29" s="34">
        <v>1</v>
      </c>
      <c r="H29" s="34">
        <v>1</v>
      </c>
      <c r="I29" s="34">
        <v>1</v>
      </c>
      <c r="J29" s="50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</row>
    <row r="30" ht="16.8" spans="1:26">
      <c r="A30" s="6"/>
      <c r="B30" s="39"/>
      <c r="C30" s="21" t="s">
        <v>122</v>
      </c>
      <c r="D30" s="21"/>
      <c r="E30" s="33" t="s">
        <v>37</v>
      </c>
      <c r="F30" s="33"/>
      <c r="G30" s="34">
        <v>1</v>
      </c>
      <c r="H30" s="34">
        <v>1</v>
      </c>
      <c r="I30" s="34">
        <v>1</v>
      </c>
      <c r="J30" s="50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</row>
    <row r="31" ht="16.8" spans="1:26">
      <c r="A31" s="6"/>
      <c r="B31" s="39"/>
      <c r="C31" s="44" t="s">
        <v>123</v>
      </c>
      <c r="D31" s="45"/>
      <c r="E31" s="42" t="s">
        <v>35</v>
      </c>
      <c r="F31" s="43"/>
      <c r="G31" s="34">
        <v>1</v>
      </c>
      <c r="H31" s="41">
        <v>1</v>
      </c>
      <c r="I31" s="34">
        <v>1</v>
      </c>
      <c r="J31" s="50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</row>
    <row r="32" ht="16.8" spans="1:26">
      <c r="A32" s="6"/>
      <c r="B32" s="39"/>
      <c r="C32" s="44" t="s">
        <v>124</v>
      </c>
      <c r="D32" s="45"/>
      <c r="E32" s="42" t="s">
        <v>35</v>
      </c>
      <c r="F32" s="43"/>
      <c r="G32" s="34">
        <v>1</v>
      </c>
      <c r="H32" s="41">
        <v>1</v>
      </c>
      <c r="I32" s="34">
        <v>1</v>
      </c>
      <c r="J32" s="50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</row>
    <row r="33" ht="16.8" spans="1:26">
      <c r="A33" s="6"/>
      <c r="B33" s="40"/>
      <c r="C33" s="44" t="s">
        <v>125</v>
      </c>
      <c r="D33" s="45"/>
      <c r="E33" s="33" t="s">
        <v>39</v>
      </c>
      <c r="F33" s="33"/>
      <c r="G33" s="34">
        <v>1</v>
      </c>
      <c r="H33" s="41">
        <v>1</v>
      </c>
      <c r="I33" s="34">
        <v>1</v>
      </c>
      <c r="J33" s="50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</row>
    <row r="34" ht="16.8" spans="1:26">
      <c r="A34" s="6"/>
      <c r="B34" s="38" t="s">
        <v>46</v>
      </c>
      <c r="C34" s="21" t="s">
        <v>126</v>
      </c>
      <c r="D34" s="21"/>
      <c r="E34" s="33" t="s">
        <v>39</v>
      </c>
      <c r="F34" s="33"/>
      <c r="G34" s="34">
        <v>3</v>
      </c>
      <c r="H34" s="41">
        <v>2</v>
      </c>
      <c r="I34" s="41">
        <v>2</v>
      </c>
      <c r="J34" s="41">
        <v>2</v>
      </c>
      <c r="K34" s="50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</row>
    <row r="35" ht="16.8" spans="1:26">
      <c r="A35" s="6"/>
      <c r="B35" s="39"/>
      <c r="C35" s="6"/>
      <c r="D35" s="6"/>
      <c r="E35" s="6"/>
      <c r="F35" s="6"/>
      <c r="G35" s="41"/>
      <c r="H35" s="41"/>
      <c r="I35" s="41"/>
      <c r="J35" s="41"/>
      <c r="K35" s="52">
        <v>1</v>
      </c>
      <c r="L35" s="41"/>
      <c r="M35" s="41"/>
      <c r="N35" s="34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6.8" spans="1:26">
      <c r="A36" s="6"/>
      <c r="B36" s="39"/>
      <c r="C36" s="21" t="s">
        <v>127</v>
      </c>
      <c r="D36" s="21"/>
      <c r="E36" s="33" t="s">
        <v>60</v>
      </c>
      <c r="F36" s="33"/>
      <c r="G36" s="34">
        <v>2</v>
      </c>
      <c r="H36" s="34">
        <v>2</v>
      </c>
      <c r="I36" s="34">
        <v>2</v>
      </c>
      <c r="J36" s="34">
        <v>2</v>
      </c>
      <c r="K36" s="34">
        <v>2</v>
      </c>
      <c r="L36" s="34">
        <v>2</v>
      </c>
      <c r="M36" s="50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</row>
    <row r="37" ht="16.8" spans="1:26">
      <c r="A37" s="6"/>
      <c r="B37" s="39"/>
      <c r="C37" s="21" t="s">
        <v>128</v>
      </c>
      <c r="D37" s="21"/>
      <c r="E37" s="33" t="s">
        <v>37</v>
      </c>
      <c r="F37" s="33"/>
      <c r="G37" s="34">
        <v>2</v>
      </c>
      <c r="H37" s="34">
        <v>2</v>
      </c>
      <c r="I37" s="34">
        <v>2</v>
      </c>
      <c r="J37" s="34">
        <v>2</v>
      </c>
      <c r="K37" s="34">
        <v>2</v>
      </c>
      <c r="L37" s="34">
        <v>2</v>
      </c>
      <c r="M37" s="34">
        <v>2</v>
      </c>
      <c r="N37" s="50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</row>
    <row r="38" ht="16.8" spans="1:26">
      <c r="A38" s="6"/>
      <c r="B38" s="39"/>
      <c r="C38" s="21" t="s">
        <v>129</v>
      </c>
      <c r="D38" s="21"/>
      <c r="E38" s="33" t="s">
        <v>29</v>
      </c>
      <c r="F38" s="33"/>
      <c r="G38" s="41">
        <v>0.5</v>
      </c>
      <c r="H38" s="41">
        <v>1</v>
      </c>
      <c r="I38" s="41">
        <v>1</v>
      </c>
      <c r="J38" s="41">
        <v>1</v>
      </c>
      <c r="K38" s="41">
        <v>1</v>
      </c>
      <c r="L38" s="41">
        <v>1</v>
      </c>
      <c r="M38" s="41">
        <v>1</v>
      </c>
      <c r="N38" s="41">
        <v>1</v>
      </c>
      <c r="O38" s="50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</row>
    <row r="39" ht="16.8" spans="1:26">
      <c r="A39" s="6"/>
      <c r="B39" s="39"/>
      <c r="C39" s="42"/>
      <c r="D39" s="43"/>
      <c r="E39" s="42"/>
      <c r="F39" s="43"/>
      <c r="G39" s="41"/>
      <c r="H39" s="41"/>
      <c r="I39" s="41"/>
      <c r="J39" s="41"/>
      <c r="K39" s="41"/>
      <c r="L39" s="41"/>
      <c r="M39" s="41"/>
      <c r="N39" s="41"/>
      <c r="O39" s="51">
        <v>0.5</v>
      </c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6.8" spans="1:26">
      <c r="A40" s="6"/>
      <c r="B40" s="39"/>
      <c r="C40" s="21" t="s">
        <v>130</v>
      </c>
      <c r="D40" s="21"/>
      <c r="E40" s="33" t="s">
        <v>39</v>
      </c>
      <c r="F40" s="33"/>
      <c r="G40" s="41">
        <v>1.5</v>
      </c>
      <c r="H40" s="41">
        <v>2</v>
      </c>
      <c r="I40" s="41">
        <v>2</v>
      </c>
      <c r="J40" s="41">
        <v>2</v>
      </c>
      <c r="K40" s="41">
        <v>2</v>
      </c>
      <c r="L40" s="41">
        <v>2</v>
      </c>
      <c r="M40" s="41">
        <v>2</v>
      </c>
      <c r="N40" s="41">
        <v>2</v>
      </c>
      <c r="O40" s="41">
        <v>2</v>
      </c>
      <c r="P40" s="50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</row>
    <row r="41" ht="16.8" spans="1:26">
      <c r="A41" s="6"/>
      <c r="B41" s="39"/>
      <c r="C41" s="6"/>
      <c r="D41" s="6"/>
      <c r="E41" s="6"/>
      <c r="F41" s="6"/>
      <c r="G41" s="41"/>
      <c r="H41" s="41"/>
      <c r="I41" s="41"/>
      <c r="J41" s="41"/>
      <c r="K41" s="41"/>
      <c r="L41" s="41"/>
      <c r="M41" s="41"/>
      <c r="N41" s="41"/>
      <c r="O41" s="41"/>
      <c r="P41" s="51">
        <v>0.5</v>
      </c>
      <c r="Q41" s="41"/>
      <c r="R41" s="41"/>
      <c r="S41" s="41"/>
      <c r="T41" s="34">
        <v>0</v>
      </c>
      <c r="U41" s="41"/>
      <c r="V41" s="41"/>
      <c r="W41" s="41"/>
      <c r="X41" s="41"/>
      <c r="Y41" s="41"/>
      <c r="Z41" s="41"/>
    </row>
    <row r="42" ht="16.8" spans="1:26">
      <c r="A42" s="6"/>
      <c r="B42" s="39"/>
      <c r="C42" s="21" t="s">
        <v>131</v>
      </c>
      <c r="D42" s="21"/>
      <c r="E42" s="33" t="s">
        <v>35</v>
      </c>
      <c r="F42" s="33"/>
      <c r="G42" s="34">
        <v>3</v>
      </c>
      <c r="H42" s="41">
        <v>4</v>
      </c>
      <c r="I42" s="41">
        <v>4</v>
      </c>
      <c r="J42" s="41">
        <v>4</v>
      </c>
      <c r="K42" s="41">
        <v>4</v>
      </c>
      <c r="L42" s="41">
        <v>4</v>
      </c>
      <c r="M42" s="41">
        <v>4</v>
      </c>
      <c r="N42" s="41">
        <v>4</v>
      </c>
      <c r="O42" s="41">
        <v>4</v>
      </c>
      <c r="P42" s="41">
        <v>4</v>
      </c>
      <c r="Q42" s="50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</row>
    <row r="43" ht="16.8" spans="1:26">
      <c r="A43" s="6"/>
      <c r="B43" s="39"/>
      <c r="C43" s="42"/>
      <c r="D43" s="43"/>
      <c r="E43" s="46"/>
      <c r="F43" s="47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51">
        <v>1</v>
      </c>
      <c r="R43" s="41"/>
      <c r="S43" s="41"/>
      <c r="T43" s="41"/>
      <c r="U43" s="34"/>
      <c r="V43" s="34"/>
      <c r="W43" s="41"/>
      <c r="X43" s="41"/>
      <c r="Y43" s="41"/>
      <c r="Z43" s="41"/>
    </row>
    <row r="44" ht="16.8" spans="1:26">
      <c r="A44" s="6"/>
      <c r="B44" s="39"/>
      <c r="C44" s="21" t="s">
        <v>132</v>
      </c>
      <c r="D44" s="21"/>
      <c r="E44" s="6" t="s">
        <v>37</v>
      </c>
      <c r="F44" s="6"/>
      <c r="G44" s="41">
        <v>2</v>
      </c>
      <c r="H44" s="41">
        <v>2</v>
      </c>
      <c r="I44" s="41">
        <v>2</v>
      </c>
      <c r="J44" s="41">
        <v>2</v>
      </c>
      <c r="K44" s="41">
        <v>2</v>
      </c>
      <c r="L44" s="41">
        <v>2</v>
      </c>
      <c r="M44" s="41">
        <v>2</v>
      </c>
      <c r="N44" s="41">
        <v>2</v>
      </c>
      <c r="O44" s="41">
        <v>2</v>
      </c>
      <c r="P44" s="41">
        <v>2</v>
      </c>
      <c r="Q44" s="41">
        <v>2</v>
      </c>
      <c r="R44" s="41">
        <v>2</v>
      </c>
      <c r="S44" s="50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</row>
    <row r="45" ht="16.8" spans="1:26">
      <c r="A45" s="6"/>
      <c r="B45" s="39"/>
      <c r="C45" s="21" t="s">
        <v>133</v>
      </c>
      <c r="D45" s="21"/>
      <c r="E45" s="42" t="s">
        <v>39</v>
      </c>
      <c r="F45" s="43"/>
      <c r="G45" s="41">
        <v>2</v>
      </c>
      <c r="H45" s="41">
        <v>2</v>
      </c>
      <c r="I45" s="41">
        <v>2</v>
      </c>
      <c r="J45" s="41">
        <v>2</v>
      </c>
      <c r="K45" s="41">
        <v>2</v>
      </c>
      <c r="L45" s="41">
        <v>2</v>
      </c>
      <c r="M45" s="41">
        <v>2</v>
      </c>
      <c r="N45" s="41">
        <v>2</v>
      </c>
      <c r="O45" s="41">
        <v>2</v>
      </c>
      <c r="P45" s="41">
        <v>2</v>
      </c>
      <c r="Q45" s="41">
        <v>2</v>
      </c>
      <c r="R45" s="41">
        <v>2</v>
      </c>
      <c r="S45" s="41">
        <v>2</v>
      </c>
      <c r="T45" s="41">
        <v>2</v>
      </c>
      <c r="U45" s="50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</row>
    <row r="46" ht="16.8" spans="1:26">
      <c r="A46" s="6"/>
      <c r="B46" s="39"/>
      <c r="C46" s="21" t="s">
        <v>134</v>
      </c>
      <c r="D46" s="21"/>
      <c r="E46" s="42" t="s">
        <v>39</v>
      </c>
      <c r="F46" s="43"/>
      <c r="G46" s="34">
        <v>3</v>
      </c>
      <c r="H46" s="34">
        <v>3</v>
      </c>
      <c r="I46" s="34">
        <v>3</v>
      </c>
      <c r="J46" s="34">
        <v>3</v>
      </c>
      <c r="K46" s="34">
        <v>3</v>
      </c>
      <c r="L46" s="34">
        <v>3</v>
      </c>
      <c r="M46" s="34">
        <v>3</v>
      </c>
      <c r="N46" s="34">
        <v>3</v>
      </c>
      <c r="O46" s="34">
        <v>3</v>
      </c>
      <c r="P46" s="34">
        <v>3</v>
      </c>
      <c r="Q46" s="34">
        <v>3</v>
      </c>
      <c r="R46" s="34">
        <v>3</v>
      </c>
      <c r="S46" s="34">
        <v>3</v>
      </c>
      <c r="T46" s="34">
        <v>3</v>
      </c>
      <c r="U46" s="34">
        <v>3</v>
      </c>
      <c r="V46" s="34">
        <v>3</v>
      </c>
      <c r="W46" s="50">
        <v>0</v>
      </c>
      <c r="X46" s="34">
        <v>0</v>
      </c>
      <c r="Y46" s="34">
        <v>0</v>
      </c>
      <c r="Z46" s="34">
        <v>0</v>
      </c>
    </row>
    <row r="47" ht="16.8" spans="1:26">
      <c r="A47" s="6"/>
      <c r="B47" s="39"/>
      <c r="C47" s="44" t="s">
        <v>135</v>
      </c>
      <c r="D47" s="45"/>
      <c r="E47" s="42" t="s">
        <v>27</v>
      </c>
      <c r="F47" s="43"/>
      <c r="G47" s="34">
        <v>4</v>
      </c>
      <c r="H47" s="34">
        <v>4</v>
      </c>
      <c r="I47" s="34">
        <v>4</v>
      </c>
      <c r="J47" s="34">
        <v>4</v>
      </c>
      <c r="K47" s="34">
        <v>4</v>
      </c>
      <c r="L47" s="34">
        <v>4</v>
      </c>
      <c r="M47" s="34">
        <v>4</v>
      </c>
      <c r="N47" s="34">
        <v>4</v>
      </c>
      <c r="O47" s="34">
        <v>4</v>
      </c>
      <c r="P47" s="34">
        <v>4</v>
      </c>
      <c r="Q47" s="34">
        <v>4</v>
      </c>
      <c r="R47" s="34">
        <v>4</v>
      </c>
      <c r="S47" s="34">
        <v>4</v>
      </c>
      <c r="T47" s="34">
        <v>4</v>
      </c>
      <c r="U47" s="34">
        <v>4</v>
      </c>
      <c r="V47" s="34">
        <v>4</v>
      </c>
      <c r="W47" s="34">
        <v>4</v>
      </c>
      <c r="X47" s="34">
        <v>4</v>
      </c>
      <c r="Y47" s="50">
        <v>0</v>
      </c>
      <c r="Z47" s="34"/>
    </row>
    <row r="48" ht="16.8" spans="1:26">
      <c r="A48" s="6"/>
      <c r="B48" s="38" t="s">
        <v>57</v>
      </c>
      <c r="C48" s="21" t="s">
        <v>136</v>
      </c>
      <c r="D48" s="21"/>
      <c r="E48" s="42" t="s">
        <v>39</v>
      </c>
      <c r="F48" s="43"/>
      <c r="G48" s="34">
        <v>4</v>
      </c>
      <c r="H48" s="34">
        <v>3</v>
      </c>
      <c r="I48" s="34">
        <v>3</v>
      </c>
      <c r="J48" s="34">
        <v>3</v>
      </c>
      <c r="K48" s="34">
        <v>3</v>
      </c>
      <c r="L48" s="50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</row>
    <row r="49" ht="16.8" spans="1:26">
      <c r="A49" s="6"/>
      <c r="B49" s="39"/>
      <c r="C49" s="6"/>
      <c r="D49" s="6"/>
      <c r="E49" s="6"/>
      <c r="F49" s="6"/>
      <c r="G49" s="41"/>
      <c r="H49" s="41"/>
      <c r="I49" s="41"/>
      <c r="J49" s="41"/>
      <c r="K49" s="41"/>
      <c r="L49" s="59">
        <v>1</v>
      </c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6.8" spans="1:26">
      <c r="A50" s="6"/>
      <c r="B50" s="39"/>
      <c r="C50" s="21" t="s">
        <v>137</v>
      </c>
      <c r="D50" s="21"/>
      <c r="E50" s="33" t="s">
        <v>60</v>
      </c>
      <c r="F50" s="33"/>
      <c r="G50" s="34">
        <v>3</v>
      </c>
      <c r="H50" s="34">
        <v>4</v>
      </c>
      <c r="I50" s="34">
        <v>4</v>
      </c>
      <c r="J50" s="34">
        <v>4</v>
      </c>
      <c r="K50" s="34">
        <v>4</v>
      </c>
      <c r="L50" s="50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</row>
    <row r="51" ht="16.8" spans="1:26">
      <c r="A51" s="6"/>
      <c r="B51" s="39"/>
      <c r="C51" s="6"/>
      <c r="D51" s="6"/>
      <c r="E51" s="33"/>
      <c r="F51" s="33"/>
      <c r="G51" s="34"/>
      <c r="H51" s="34"/>
      <c r="I51" s="41"/>
      <c r="J51" s="41"/>
      <c r="K51" s="41"/>
      <c r="L51" s="51">
        <v>1</v>
      </c>
      <c r="M51" s="41"/>
      <c r="N51" s="34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34"/>
    </row>
    <row r="52" ht="16.8" spans="1:26">
      <c r="A52" s="6"/>
      <c r="B52" s="39"/>
      <c r="C52" s="21" t="s">
        <v>138</v>
      </c>
      <c r="D52" s="21"/>
      <c r="E52" s="33" t="s">
        <v>29</v>
      </c>
      <c r="F52" s="33"/>
      <c r="G52" s="34">
        <v>4</v>
      </c>
      <c r="H52" s="34">
        <v>4</v>
      </c>
      <c r="I52" s="34">
        <v>4</v>
      </c>
      <c r="J52" s="34">
        <v>4</v>
      </c>
      <c r="K52" s="34">
        <v>4</v>
      </c>
      <c r="L52" s="34">
        <v>4</v>
      </c>
      <c r="M52" s="34">
        <v>4</v>
      </c>
      <c r="N52" s="50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</row>
    <row r="53" ht="16.8" spans="1:26">
      <c r="A53" s="6"/>
      <c r="B53" s="39"/>
      <c r="C53" s="21" t="s">
        <v>139</v>
      </c>
      <c r="D53" s="21"/>
      <c r="E53" s="33" t="s">
        <v>60</v>
      </c>
      <c r="F53" s="33"/>
      <c r="G53" s="34">
        <v>6</v>
      </c>
      <c r="H53" s="34">
        <v>5</v>
      </c>
      <c r="I53" s="34">
        <v>5</v>
      </c>
      <c r="J53" s="34">
        <v>5</v>
      </c>
      <c r="K53" s="34">
        <v>5</v>
      </c>
      <c r="L53" s="34">
        <v>5</v>
      </c>
      <c r="M53" s="34">
        <v>5</v>
      </c>
      <c r="N53" s="50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</row>
    <row r="54" ht="16.8" spans="1:26">
      <c r="A54" s="6"/>
      <c r="B54" s="39"/>
      <c r="C54" s="6"/>
      <c r="D54" s="6"/>
      <c r="E54" s="6"/>
      <c r="F54" s="6"/>
      <c r="G54" s="41"/>
      <c r="H54" s="41"/>
      <c r="I54" s="41"/>
      <c r="J54" s="41"/>
      <c r="K54" s="41"/>
      <c r="L54" s="41"/>
      <c r="M54" s="41"/>
      <c r="N54" s="59">
        <v>1</v>
      </c>
      <c r="O54" s="41"/>
      <c r="P54" s="41"/>
      <c r="Q54" s="41"/>
      <c r="R54" s="34"/>
      <c r="S54" s="41"/>
      <c r="T54" s="41"/>
      <c r="U54" s="41"/>
      <c r="V54" s="41"/>
      <c r="W54" s="41"/>
      <c r="X54" s="41"/>
      <c r="Y54" s="41"/>
      <c r="Z54" s="41"/>
    </row>
    <row r="55" ht="16.8" spans="1:26">
      <c r="A55" s="6"/>
      <c r="B55" s="39"/>
      <c r="C55" s="21" t="s">
        <v>140</v>
      </c>
      <c r="D55" s="21"/>
      <c r="E55" s="33" t="s">
        <v>62</v>
      </c>
      <c r="F55" s="33"/>
      <c r="G55" s="34">
        <v>2</v>
      </c>
      <c r="H55" s="34">
        <v>2</v>
      </c>
      <c r="I55" s="34">
        <v>2</v>
      </c>
      <c r="J55" s="34">
        <v>2</v>
      </c>
      <c r="K55" s="34">
        <v>2</v>
      </c>
      <c r="L55" s="34">
        <v>2</v>
      </c>
      <c r="M55" s="34">
        <v>2</v>
      </c>
      <c r="N55" s="50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</row>
    <row r="56" ht="16.8" spans="1:26">
      <c r="A56" s="6"/>
      <c r="B56" s="39"/>
      <c r="C56" s="21" t="s">
        <v>141</v>
      </c>
      <c r="D56" s="21"/>
      <c r="E56" s="33" t="s">
        <v>60</v>
      </c>
      <c r="F56" s="33"/>
      <c r="G56" s="34">
        <v>3</v>
      </c>
      <c r="H56" s="34">
        <v>3</v>
      </c>
      <c r="I56" s="34">
        <v>3</v>
      </c>
      <c r="J56" s="34">
        <v>3</v>
      </c>
      <c r="K56" s="34">
        <v>3</v>
      </c>
      <c r="L56" s="34">
        <v>3</v>
      </c>
      <c r="M56" s="34">
        <v>3</v>
      </c>
      <c r="N56" s="50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</row>
    <row r="57" ht="16.8" spans="1:26">
      <c r="A57" s="6"/>
      <c r="B57" s="39"/>
      <c r="C57" s="21" t="s">
        <v>142</v>
      </c>
      <c r="D57" s="21"/>
      <c r="E57" s="33" t="s">
        <v>29</v>
      </c>
      <c r="F57" s="33"/>
      <c r="G57" s="34">
        <v>1</v>
      </c>
      <c r="H57" s="34">
        <v>1</v>
      </c>
      <c r="I57" s="34">
        <v>1</v>
      </c>
      <c r="J57" s="34">
        <v>1</v>
      </c>
      <c r="K57" s="34">
        <v>1</v>
      </c>
      <c r="L57" s="34">
        <v>1</v>
      </c>
      <c r="M57" s="34">
        <v>1</v>
      </c>
      <c r="N57" s="34">
        <v>1</v>
      </c>
      <c r="O57" s="50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</row>
    <row r="58" ht="16.8" spans="1:26">
      <c r="A58" s="6"/>
      <c r="B58" s="39"/>
      <c r="C58" s="21" t="s">
        <v>143</v>
      </c>
      <c r="D58" s="21"/>
      <c r="E58" s="33" t="s">
        <v>60</v>
      </c>
      <c r="F58" s="33"/>
      <c r="G58" s="34">
        <v>1</v>
      </c>
      <c r="H58" s="34">
        <v>2</v>
      </c>
      <c r="I58" s="34">
        <v>2</v>
      </c>
      <c r="J58" s="34">
        <v>2</v>
      </c>
      <c r="K58" s="34">
        <v>2</v>
      </c>
      <c r="L58" s="34">
        <v>2</v>
      </c>
      <c r="M58" s="34">
        <v>2</v>
      </c>
      <c r="N58" s="34">
        <v>2</v>
      </c>
      <c r="O58" s="50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</row>
    <row r="59" ht="16.8" spans="1:26">
      <c r="A59" s="6"/>
      <c r="B59" s="39"/>
      <c r="C59" s="42"/>
      <c r="D59" s="43"/>
      <c r="E59" s="42"/>
      <c r="F59" s="43"/>
      <c r="G59" s="34"/>
      <c r="H59" s="34"/>
      <c r="I59" s="34"/>
      <c r="J59" s="34"/>
      <c r="K59" s="34"/>
      <c r="L59" s="34"/>
      <c r="M59" s="34"/>
      <c r="N59" s="34"/>
      <c r="O59" s="51">
        <v>1</v>
      </c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6.8" spans="1:26">
      <c r="A60" s="6"/>
      <c r="B60" s="39"/>
      <c r="C60" s="21" t="s">
        <v>144</v>
      </c>
      <c r="D60" s="21"/>
      <c r="E60" s="33" t="s">
        <v>42</v>
      </c>
      <c r="F60" s="33"/>
      <c r="G60" s="34">
        <v>4</v>
      </c>
      <c r="H60" s="34">
        <v>4</v>
      </c>
      <c r="I60" s="34">
        <v>4</v>
      </c>
      <c r="J60" s="34">
        <v>4</v>
      </c>
      <c r="K60" s="34">
        <v>4</v>
      </c>
      <c r="L60" s="34">
        <v>4</v>
      </c>
      <c r="M60" s="34">
        <v>4</v>
      </c>
      <c r="N60" s="34">
        <v>4</v>
      </c>
      <c r="O60" s="34">
        <v>3</v>
      </c>
      <c r="P60" s="50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</row>
    <row r="61" ht="16.8" spans="1:26">
      <c r="A61" s="6"/>
      <c r="B61" s="39"/>
      <c r="C61" s="21" t="s">
        <v>145</v>
      </c>
      <c r="D61" s="21"/>
      <c r="E61" s="33" t="s">
        <v>60</v>
      </c>
      <c r="F61" s="33"/>
      <c r="G61" s="34">
        <v>4</v>
      </c>
      <c r="H61" s="34">
        <v>4</v>
      </c>
      <c r="I61" s="34">
        <v>4</v>
      </c>
      <c r="J61" s="34">
        <v>4</v>
      </c>
      <c r="K61" s="34">
        <v>4</v>
      </c>
      <c r="L61" s="34">
        <v>4</v>
      </c>
      <c r="M61" s="34">
        <v>4</v>
      </c>
      <c r="N61" s="34">
        <v>4</v>
      </c>
      <c r="O61" s="34">
        <v>3</v>
      </c>
      <c r="P61" s="50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</row>
    <row r="62" ht="16.8" spans="1:26">
      <c r="A62" s="6"/>
      <c r="B62" s="39"/>
      <c r="C62" s="21" t="s">
        <v>146</v>
      </c>
      <c r="D62" s="21"/>
      <c r="E62" s="33" t="s">
        <v>147</v>
      </c>
      <c r="F62" s="33"/>
      <c r="G62" s="41">
        <v>5</v>
      </c>
      <c r="H62" s="41">
        <v>4</v>
      </c>
      <c r="I62" s="41">
        <v>4</v>
      </c>
      <c r="J62" s="41">
        <v>4</v>
      </c>
      <c r="K62" s="41">
        <v>4</v>
      </c>
      <c r="L62" s="41">
        <v>4</v>
      </c>
      <c r="M62" s="41">
        <v>4</v>
      </c>
      <c r="N62" s="41">
        <v>4</v>
      </c>
      <c r="O62" s="41">
        <v>4</v>
      </c>
      <c r="P62" s="41">
        <v>4</v>
      </c>
      <c r="Q62" s="41">
        <v>4</v>
      </c>
      <c r="R62" s="50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</row>
    <row r="63" ht="16.8" spans="1:26">
      <c r="A63" s="6"/>
      <c r="B63" s="39"/>
      <c r="C63" s="42"/>
      <c r="D63" s="43"/>
      <c r="E63" s="42"/>
      <c r="F63" s="43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59">
        <v>1</v>
      </c>
      <c r="S63" s="34"/>
      <c r="T63" s="34"/>
      <c r="U63" s="34"/>
      <c r="V63" s="34"/>
      <c r="W63" s="34"/>
      <c r="X63" s="34"/>
      <c r="Y63" s="34"/>
      <c r="Z63" s="34"/>
    </row>
    <row r="64" ht="16.8" spans="1:26">
      <c r="A64" s="6"/>
      <c r="B64" s="39"/>
      <c r="C64" s="21" t="s">
        <v>148</v>
      </c>
      <c r="D64" s="21"/>
      <c r="E64" s="33" t="s">
        <v>60</v>
      </c>
      <c r="F64" s="33"/>
      <c r="G64" s="34">
        <v>4</v>
      </c>
      <c r="H64" s="41">
        <v>4</v>
      </c>
      <c r="I64" s="41">
        <v>4</v>
      </c>
      <c r="J64" s="41">
        <v>4</v>
      </c>
      <c r="K64" s="41">
        <v>4</v>
      </c>
      <c r="L64" s="41">
        <v>4</v>
      </c>
      <c r="M64" s="41">
        <v>4</v>
      </c>
      <c r="N64" s="41">
        <v>4</v>
      </c>
      <c r="O64" s="41">
        <v>4</v>
      </c>
      <c r="P64" s="41">
        <v>4</v>
      </c>
      <c r="Q64" s="41">
        <v>4</v>
      </c>
      <c r="R64" s="50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</row>
    <row r="65" ht="16.8" spans="1:26">
      <c r="A65" s="6"/>
      <c r="B65" s="39"/>
      <c r="C65" s="21"/>
      <c r="D65" s="21"/>
      <c r="E65" s="33"/>
      <c r="F65" s="33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6.8" spans="1:26">
      <c r="A66" s="6"/>
      <c r="B66" s="39"/>
      <c r="C66" s="21" t="s">
        <v>149</v>
      </c>
      <c r="D66" s="21"/>
      <c r="E66" s="33" t="s">
        <v>42</v>
      </c>
      <c r="F66" s="33"/>
      <c r="G66" s="41">
        <v>3</v>
      </c>
      <c r="H66" s="41">
        <v>3</v>
      </c>
      <c r="I66" s="41">
        <v>3</v>
      </c>
      <c r="J66" s="41">
        <v>3</v>
      </c>
      <c r="K66" s="41">
        <v>3</v>
      </c>
      <c r="L66" s="41">
        <v>3</v>
      </c>
      <c r="M66" s="41">
        <v>3</v>
      </c>
      <c r="N66" s="41">
        <v>3</v>
      </c>
      <c r="O66" s="41">
        <v>3</v>
      </c>
      <c r="P66" s="41">
        <v>3</v>
      </c>
      <c r="Q66" s="41">
        <v>3</v>
      </c>
      <c r="R66" s="41">
        <v>3</v>
      </c>
      <c r="S66" s="41">
        <v>3</v>
      </c>
      <c r="T66" s="50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</row>
    <row r="67" ht="16.8" spans="1:26">
      <c r="A67" s="6"/>
      <c r="B67" s="39"/>
      <c r="C67" s="21" t="s">
        <v>150</v>
      </c>
      <c r="D67" s="21"/>
      <c r="E67" s="33" t="s">
        <v>60</v>
      </c>
      <c r="F67" s="33"/>
      <c r="G67" s="41">
        <v>3</v>
      </c>
      <c r="H67" s="41">
        <v>4</v>
      </c>
      <c r="I67" s="41">
        <v>4</v>
      </c>
      <c r="J67" s="41">
        <v>4</v>
      </c>
      <c r="K67" s="41">
        <v>4</v>
      </c>
      <c r="L67" s="41">
        <v>4</v>
      </c>
      <c r="M67" s="41">
        <v>4</v>
      </c>
      <c r="N67" s="41">
        <v>4</v>
      </c>
      <c r="O67" s="41">
        <v>4</v>
      </c>
      <c r="P67" s="41">
        <v>4</v>
      </c>
      <c r="Q67" s="41">
        <v>4</v>
      </c>
      <c r="R67" s="41">
        <v>4</v>
      </c>
      <c r="S67" s="41">
        <v>4</v>
      </c>
      <c r="T67" s="50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</row>
    <row r="68" ht="16.8" spans="1:26">
      <c r="A68" s="6"/>
      <c r="B68" s="39"/>
      <c r="C68" s="42"/>
      <c r="D68" s="43"/>
      <c r="E68" s="42"/>
      <c r="F68" s="43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51">
        <v>1</v>
      </c>
      <c r="U68" s="34"/>
      <c r="V68" s="34"/>
      <c r="W68" s="34"/>
      <c r="X68" s="34"/>
      <c r="Y68" s="34"/>
      <c r="Z68" s="34"/>
    </row>
    <row r="69" ht="16.8" spans="1:26">
      <c r="A69" s="6"/>
      <c r="B69" s="39"/>
      <c r="C69" s="21" t="s">
        <v>151</v>
      </c>
      <c r="D69" s="21"/>
      <c r="E69" s="33" t="s">
        <v>39</v>
      </c>
      <c r="F69" s="33"/>
      <c r="G69" s="34">
        <v>4</v>
      </c>
      <c r="H69" s="34">
        <v>4</v>
      </c>
      <c r="I69" s="34">
        <v>4</v>
      </c>
      <c r="J69" s="34">
        <v>4</v>
      </c>
      <c r="K69" s="34">
        <v>4</v>
      </c>
      <c r="L69" s="34">
        <v>4</v>
      </c>
      <c r="M69" s="34">
        <v>4</v>
      </c>
      <c r="N69" s="34">
        <v>4</v>
      </c>
      <c r="O69" s="34">
        <v>4</v>
      </c>
      <c r="P69" s="34">
        <v>4</v>
      </c>
      <c r="Q69" s="34">
        <v>4</v>
      </c>
      <c r="R69" s="34">
        <v>4</v>
      </c>
      <c r="S69" s="34">
        <v>4</v>
      </c>
      <c r="T69" s="34">
        <v>4</v>
      </c>
      <c r="U69" s="34">
        <v>4</v>
      </c>
      <c r="V69" s="50">
        <v>0</v>
      </c>
      <c r="W69" s="34">
        <v>0</v>
      </c>
      <c r="X69" s="34">
        <v>0</v>
      </c>
      <c r="Y69" s="34">
        <v>0</v>
      </c>
      <c r="Z69" s="34">
        <v>0</v>
      </c>
    </row>
    <row r="70" ht="16.8" spans="1:26">
      <c r="A70" s="6"/>
      <c r="B70" s="39"/>
      <c r="C70" s="21" t="s">
        <v>152</v>
      </c>
      <c r="D70" s="21"/>
      <c r="E70" s="33" t="s">
        <v>60</v>
      </c>
      <c r="F70" s="33"/>
      <c r="G70" s="34">
        <v>8</v>
      </c>
      <c r="H70" s="34">
        <v>6</v>
      </c>
      <c r="I70" s="34">
        <v>6</v>
      </c>
      <c r="J70" s="34">
        <v>6</v>
      </c>
      <c r="K70" s="34">
        <v>6</v>
      </c>
      <c r="L70" s="34">
        <v>6</v>
      </c>
      <c r="M70" s="34">
        <v>6</v>
      </c>
      <c r="N70" s="34">
        <v>6</v>
      </c>
      <c r="O70" s="34">
        <v>6</v>
      </c>
      <c r="P70" s="34">
        <v>6</v>
      </c>
      <c r="Q70" s="34">
        <v>6</v>
      </c>
      <c r="R70" s="34">
        <v>6</v>
      </c>
      <c r="S70" s="34">
        <v>6</v>
      </c>
      <c r="T70" s="34">
        <v>6</v>
      </c>
      <c r="U70" s="34">
        <v>6</v>
      </c>
      <c r="V70" s="50">
        <v>0</v>
      </c>
      <c r="W70" s="34">
        <v>0</v>
      </c>
      <c r="X70" s="34">
        <v>0</v>
      </c>
      <c r="Y70" s="34">
        <v>0</v>
      </c>
      <c r="Z70" s="34">
        <v>0</v>
      </c>
    </row>
    <row r="71" ht="16.8" spans="1:26">
      <c r="A71" s="6"/>
      <c r="B71" s="39"/>
      <c r="C71" s="42"/>
      <c r="D71" s="43"/>
      <c r="E71" s="42"/>
      <c r="F71" s="43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59">
        <v>2</v>
      </c>
      <c r="W71" s="34"/>
      <c r="X71" s="34"/>
      <c r="Y71" s="34"/>
      <c r="Z71" s="34"/>
    </row>
    <row r="72" ht="16.8" spans="1:26">
      <c r="A72" s="6"/>
      <c r="B72" s="39"/>
      <c r="C72" s="21" t="s">
        <v>153</v>
      </c>
      <c r="D72" s="21"/>
      <c r="E72" s="33" t="s">
        <v>39</v>
      </c>
      <c r="F72" s="33"/>
      <c r="G72" s="34">
        <v>4</v>
      </c>
      <c r="H72" s="34">
        <v>4</v>
      </c>
      <c r="I72" s="34">
        <v>4</v>
      </c>
      <c r="J72" s="34">
        <v>4</v>
      </c>
      <c r="K72" s="34">
        <v>4</v>
      </c>
      <c r="L72" s="34">
        <v>4</v>
      </c>
      <c r="M72" s="34">
        <v>4</v>
      </c>
      <c r="N72" s="34">
        <v>4</v>
      </c>
      <c r="O72" s="34">
        <v>4</v>
      </c>
      <c r="P72" s="34">
        <v>4</v>
      </c>
      <c r="Q72" s="34">
        <v>4</v>
      </c>
      <c r="R72" s="34">
        <v>4</v>
      </c>
      <c r="S72" s="34">
        <v>4</v>
      </c>
      <c r="T72" s="34">
        <v>4</v>
      </c>
      <c r="U72" s="34">
        <v>4</v>
      </c>
      <c r="V72" s="34">
        <v>4</v>
      </c>
      <c r="W72" s="34">
        <v>4</v>
      </c>
      <c r="X72" s="50">
        <v>0</v>
      </c>
      <c r="Y72" s="34">
        <v>0</v>
      </c>
      <c r="Z72" s="34">
        <v>0</v>
      </c>
    </row>
    <row r="73" ht="16.8" spans="1:26">
      <c r="A73" s="6"/>
      <c r="B73" s="40"/>
      <c r="C73" s="21" t="s">
        <v>154</v>
      </c>
      <c r="D73" s="21"/>
      <c r="E73" s="42" t="s">
        <v>68</v>
      </c>
      <c r="F73" s="43"/>
      <c r="G73" s="34">
        <v>4</v>
      </c>
      <c r="H73" s="34">
        <v>4</v>
      </c>
      <c r="I73" s="34">
        <v>4</v>
      </c>
      <c r="J73" s="34">
        <v>4</v>
      </c>
      <c r="K73" s="34">
        <v>4</v>
      </c>
      <c r="L73" s="34">
        <v>4</v>
      </c>
      <c r="M73" s="34">
        <v>4</v>
      </c>
      <c r="N73" s="34">
        <v>4</v>
      </c>
      <c r="O73" s="34">
        <v>4</v>
      </c>
      <c r="P73" s="34">
        <v>4</v>
      </c>
      <c r="Q73" s="34">
        <v>4</v>
      </c>
      <c r="R73" s="34">
        <v>4</v>
      </c>
      <c r="S73" s="34">
        <v>4</v>
      </c>
      <c r="T73" s="34">
        <v>4</v>
      </c>
      <c r="U73" s="34">
        <v>4</v>
      </c>
      <c r="V73" s="34">
        <v>4</v>
      </c>
      <c r="W73" s="34">
        <v>4</v>
      </c>
      <c r="X73" s="50">
        <v>0</v>
      </c>
      <c r="Y73" s="34">
        <v>0</v>
      </c>
      <c r="Z73" s="34">
        <v>0</v>
      </c>
    </row>
    <row r="74" ht="16.8" spans="1:26">
      <c r="A74" s="6"/>
      <c r="B74" s="38" t="s">
        <v>81</v>
      </c>
      <c r="C74" s="21" t="s">
        <v>155</v>
      </c>
      <c r="D74" s="21"/>
      <c r="E74" s="33" t="s">
        <v>37</v>
      </c>
      <c r="F74" s="33"/>
      <c r="G74" s="34">
        <v>2</v>
      </c>
      <c r="H74" s="34">
        <v>2</v>
      </c>
      <c r="I74" s="34">
        <v>2</v>
      </c>
      <c r="J74" s="34">
        <v>2</v>
      </c>
      <c r="K74" s="34">
        <v>2</v>
      </c>
      <c r="L74" s="50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</row>
    <row r="75" ht="16.8" spans="1:26">
      <c r="A75" s="6"/>
      <c r="B75" s="39"/>
      <c r="C75" s="21" t="s">
        <v>156</v>
      </c>
      <c r="D75" s="21"/>
      <c r="E75" s="33" t="s">
        <v>37</v>
      </c>
      <c r="F75" s="33"/>
      <c r="G75" s="34">
        <v>1</v>
      </c>
      <c r="H75" s="34">
        <v>2</v>
      </c>
      <c r="I75" s="34">
        <v>2</v>
      </c>
      <c r="J75" s="34">
        <v>2</v>
      </c>
      <c r="K75" s="34">
        <v>2</v>
      </c>
      <c r="L75" s="34">
        <v>2</v>
      </c>
      <c r="M75" s="34">
        <v>2</v>
      </c>
      <c r="N75" s="50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</row>
    <row r="76" ht="16.8" spans="1:26">
      <c r="A76" s="6"/>
      <c r="B76" s="39"/>
      <c r="C76" s="6"/>
      <c r="D76" s="6"/>
      <c r="E76" s="6"/>
      <c r="F76" s="6"/>
      <c r="G76" s="41"/>
      <c r="H76" s="41"/>
      <c r="I76" s="41"/>
      <c r="J76" s="41"/>
      <c r="K76" s="41"/>
      <c r="L76" s="41"/>
      <c r="M76" s="41"/>
      <c r="N76" s="51">
        <v>1</v>
      </c>
      <c r="O76" s="41"/>
      <c r="P76" s="41"/>
      <c r="Q76" s="41"/>
      <c r="R76" s="41"/>
      <c r="S76" s="34"/>
      <c r="T76" s="41"/>
      <c r="U76" s="41"/>
      <c r="V76" s="41"/>
      <c r="W76" s="41"/>
      <c r="X76" s="41"/>
      <c r="Y76" s="41"/>
      <c r="Z76" s="41"/>
    </row>
    <row r="77" ht="16.8" spans="1:26">
      <c r="A77" s="6"/>
      <c r="B77" s="39"/>
      <c r="C77" s="21" t="s">
        <v>157</v>
      </c>
      <c r="D77" s="21"/>
      <c r="E77" s="33" t="s">
        <v>37</v>
      </c>
      <c r="F77" s="33"/>
      <c r="G77" s="41">
        <v>1</v>
      </c>
      <c r="H77" s="41">
        <v>1</v>
      </c>
      <c r="I77" s="41">
        <v>1</v>
      </c>
      <c r="J77" s="41">
        <v>1</v>
      </c>
      <c r="K77" s="41">
        <v>1</v>
      </c>
      <c r="L77" s="41">
        <v>1</v>
      </c>
      <c r="M77" s="41">
        <v>1</v>
      </c>
      <c r="N77" s="50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</row>
    <row r="78" ht="16.8" spans="1:26">
      <c r="A78" s="6"/>
      <c r="B78" s="39"/>
      <c r="C78" s="21" t="s">
        <v>158</v>
      </c>
      <c r="D78" s="21"/>
      <c r="E78" s="33" t="s">
        <v>37</v>
      </c>
      <c r="F78" s="33"/>
      <c r="G78" s="41">
        <v>0.5</v>
      </c>
      <c r="H78" s="41">
        <v>1</v>
      </c>
      <c r="I78" s="41">
        <v>1</v>
      </c>
      <c r="J78" s="41">
        <v>1</v>
      </c>
      <c r="K78" s="41">
        <v>1</v>
      </c>
      <c r="L78" s="41">
        <v>1</v>
      </c>
      <c r="M78" s="41">
        <v>1</v>
      </c>
      <c r="N78" s="41">
        <v>1</v>
      </c>
      <c r="O78" s="50">
        <v>0</v>
      </c>
      <c r="P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</row>
    <row r="79" ht="16.8" spans="1:26">
      <c r="A79" s="6"/>
      <c r="B79" s="39"/>
      <c r="C79" s="6"/>
      <c r="D79" s="6"/>
      <c r="E79" s="6"/>
      <c r="F79" s="6"/>
      <c r="G79" s="41"/>
      <c r="H79" s="41"/>
      <c r="I79" s="41"/>
      <c r="J79" s="41"/>
      <c r="K79" s="41"/>
      <c r="L79" s="41"/>
      <c r="M79" s="41"/>
      <c r="N79" s="41"/>
      <c r="O79" s="51">
        <v>0.5</v>
      </c>
      <c r="P79" s="34"/>
      <c r="Q79" s="41"/>
      <c r="R79" s="41"/>
      <c r="S79" s="41"/>
      <c r="T79" s="41"/>
      <c r="U79" s="41"/>
      <c r="V79" s="41"/>
      <c r="W79" s="41"/>
      <c r="X79" s="41"/>
      <c r="Y79" s="34"/>
      <c r="Z79" s="41"/>
    </row>
    <row r="80" ht="16.8" spans="1:26">
      <c r="A80" s="6"/>
      <c r="B80" s="39"/>
      <c r="C80" s="48" t="s">
        <v>159</v>
      </c>
      <c r="D80" s="48"/>
      <c r="E80" s="6" t="s">
        <v>37</v>
      </c>
      <c r="F80" s="6"/>
      <c r="G80" s="41">
        <v>1</v>
      </c>
      <c r="H80" s="41">
        <v>2</v>
      </c>
      <c r="I80" s="41">
        <v>1</v>
      </c>
      <c r="J80" s="41">
        <v>1</v>
      </c>
      <c r="K80" s="41">
        <v>1</v>
      </c>
      <c r="L80" s="41">
        <v>1</v>
      </c>
      <c r="M80" s="41">
        <v>1</v>
      </c>
      <c r="N80" s="41">
        <v>1</v>
      </c>
      <c r="O80" s="41">
        <v>1</v>
      </c>
      <c r="P80" s="50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</row>
    <row r="81" ht="16.8" spans="1:26">
      <c r="A81" s="6"/>
      <c r="B81" s="39"/>
      <c r="C81" s="42"/>
      <c r="D81" s="43"/>
      <c r="E81" s="42"/>
      <c r="F81" s="43"/>
      <c r="G81" s="41"/>
      <c r="H81" s="41"/>
      <c r="I81" s="41"/>
      <c r="J81" s="41"/>
      <c r="K81" s="41"/>
      <c r="L81" s="41"/>
      <c r="M81" s="41"/>
      <c r="N81" s="41"/>
      <c r="O81" s="41"/>
      <c r="P81" s="51">
        <v>1</v>
      </c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6.8" spans="1:26">
      <c r="A82" s="6"/>
      <c r="B82" s="39"/>
      <c r="C82" s="21" t="s">
        <v>160</v>
      </c>
      <c r="D82" s="21"/>
      <c r="E82" s="6" t="s">
        <v>29</v>
      </c>
      <c r="F82" s="6"/>
      <c r="G82" s="41">
        <v>2</v>
      </c>
      <c r="H82" s="41">
        <v>2</v>
      </c>
      <c r="I82" s="41">
        <v>2</v>
      </c>
      <c r="J82" s="41">
        <v>2</v>
      </c>
      <c r="K82" s="41">
        <v>2</v>
      </c>
      <c r="L82" s="41">
        <v>2</v>
      </c>
      <c r="M82" s="41">
        <v>2</v>
      </c>
      <c r="N82" s="41">
        <v>2</v>
      </c>
      <c r="O82" s="41">
        <v>2</v>
      </c>
      <c r="P82" s="41">
        <v>2</v>
      </c>
      <c r="Q82" s="41">
        <v>2</v>
      </c>
      <c r="R82" s="50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</row>
    <row r="83" ht="16.8" spans="1:26">
      <c r="A83" s="6"/>
      <c r="B83" s="39"/>
      <c r="C83" s="48" t="s">
        <v>161</v>
      </c>
      <c r="D83" s="48"/>
      <c r="E83" s="6" t="s">
        <v>35</v>
      </c>
      <c r="F83" s="6"/>
      <c r="G83" s="41">
        <v>1</v>
      </c>
      <c r="H83" s="41">
        <v>1</v>
      </c>
      <c r="I83" s="41">
        <v>1</v>
      </c>
      <c r="J83" s="41">
        <v>1</v>
      </c>
      <c r="K83" s="41">
        <v>1</v>
      </c>
      <c r="L83" s="41">
        <v>1</v>
      </c>
      <c r="M83" s="41">
        <v>1</v>
      </c>
      <c r="N83" s="41">
        <v>1</v>
      </c>
      <c r="O83" s="41">
        <v>1</v>
      </c>
      <c r="P83" s="41">
        <v>1</v>
      </c>
      <c r="Q83" s="41">
        <v>1</v>
      </c>
      <c r="R83" s="41">
        <v>1</v>
      </c>
      <c r="S83" s="41">
        <v>1</v>
      </c>
      <c r="T83" s="50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</row>
    <row r="84" ht="16.8" spans="1:26">
      <c r="A84" s="6"/>
      <c r="B84" s="39"/>
      <c r="C84" s="21" t="s">
        <v>162</v>
      </c>
      <c r="D84" s="21"/>
      <c r="E84" s="6" t="s">
        <v>35</v>
      </c>
      <c r="F84" s="6"/>
      <c r="G84" s="41">
        <v>1</v>
      </c>
      <c r="H84" s="41">
        <v>1</v>
      </c>
      <c r="I84" s="41">
        <v>1</v>
      </c>
      <c r="J84" s="41">
        <v>1</v>
      </c>
      <c r="K84" s="41">
        <v>1</v>
      </c>
      <c r="L84" s="41">
        <v>1</v>
      </c>
      <c r="M84" s="41">
        <v>1</v>
      </c>
      <c r="N84" s="41">
        <v>1</v>
      </c>
      <c r="O84" s="41">
        <v>1</v>
      </c>
      <c r="P84" s="41">
        <v>1</v>
      </c>
      <c r="Q84" s="41">
        <v>1</v>
      </c>
      <c r="R84" s="41">
        <v>1</v>
      </c>
      <c r="S84" s="41">
        <v>1</v>
      </c>
      <c r="T84" s="41">
        <v>1</v>
      </c>
      <c r="U84" s="41">
        <v>1</v>
      </c>
      <c r="V84" s="50">
        <v>0</v>
      </c>
      <c r="W84" s="34">
        <v>0</v>
      </c>
      <c r="X84" s="34">
        <v>0</v>
      </c>
      <c r="Y84" s="34">
        <v>0</v>
      </c>
      <c r="Z84" s="34">
        <v>0</v>
      </c>
    </row>
    <row r="85" ht="16.8" spans="1:26">
      <c r="A85" s="6"/>
      <c r="B85" s="40"/>
      <c r="C85" s="21" t="s">
        <v>163</v>
      </c>
      <c r="D85" s="21"/>
      <c r="E85" s="6" t="s">
        <v>29</v>
      </c>
      <c r="F85" s="6"/>
      <c r="G85" s="41">
        <v>2</v>
      </c>
      <c r="H85" s="41">
        <v>2</v>
      </c>
      <c r="I85" s="41">
        <v>2</v>
      </c>
      <c r="J85" s="41">
        <v>2</v>
      </c>
      <c r="K85" s="41">
        <v>2</v>
      </c>
      <c r="L85" s="41">
        <v>2</v>
      </c>
      <c r="M85" s="41">
        <v>2</v>
      </c>
      <c r="N85" s="41">
        <v>2</v>
      </c>
      <c r="O85" s="41">
        <v>2</v>
      </c>
      <c r="P85" s="41">
        <v>2</v>
      </c>
      <c r="Q85" s="41">
        <v>2</v>
      </c>
      <c r="R85" s="41">
        <v>2</v>
      </c>
      <c r="S85" s="41">
        <v>2</v>
      </c>
      <c r="T85" s="41">
        <v>2</v>
      </c>
      <c r="U85" s="41">
        <v>2</v>
      </c>
      <c r="V85" s="41">
        <v>2</v>
      </c>
      <c r="W85" s="41">
        <v>2</v>
      </c>
      <c r="X85" s="50">
        <v>0</v>
      </c>
      <c r="Y85" s="34">
        <v>0</v>
      </c>
      <c r="Z85" s="34">
        <v>0</v>
      </c>
    </row>
    <row r="86" ht="16.8" spans="1:26">
      <c r="A86" s="6"/>
      <c r="B86" s="38" t="s">
        <v>91</v>
      </c>
      <c r="C86" s="21" t="s">
        <v>164</v>
      </c>
      <c r="D86" s="21"/>
      <c r="E86" s="33" t="s">
        <v>39</v>
      </c>
      <c r="F86" s="33"/>
      <c r="G86" s="41">
        <v>2</v>
      </c>
      <c r="H86" s="41">
        <v>2</v>
      </c>
      <c r="I86" s="41">
        <v>2</v>
      </c>
      <c r="J86" s="41">
        <v>2</v>
      </c>
      <c r="K86" s="41">
        <v>2</v>
      </c>
      <c r="L86" s="57">
        <v>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</row>
    <row r="87" ht="16.8" spans="1:26">
      <c r="A87" s="6"/>
      <c r="B87" s="39"/>
      <c r="C87" s="21" t="s">
        <v>165</v>
      </c>
      <c r="D87" s="21"/>
      <c r="E87" s="33" t="s">
        <v>60</v>
      </c>
      <c r="F87" s="33"/>
      <c r="G87" s="41">
        <v>2</v>
      </c>
      <c r="H87" s="41">
        <v>3</v>
      </c>
      <c r="I87" s="41">
        <v>3</v>
      </c>
      <c r="J87" s="41">
        <v>3</v>
      </c>
      <c r="K87" s="41">
        <v>3</v>
      </c>
      <c r="L87" s="41">
        <v>3</v>
      </c>
      <c r="M87" s="41">
        <v>3</v>
      </c>
      <c r="N87" s="57">
        <v>0</v>
      </c>
      <c r="O87" s="41">
        <v>0</v>
      </c>
      <c r="P87" s="41">
        <v>0</v>
      </c>
      <c r="Q87" s="41">
        <v>0</v>
      </c>
      <c r="R87" s="41">
        <v>0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</row>
    <row r="88" ht="16.8" spans="1:26">
      <c r="A88" s="6"/>
      <c r="B88" s="39"/>
      <c r="C88" s="48"/>
      <c r="D88" s="48"/>
      <c r="E88" s="33"/>
      <c r="F88" s="33"/>
      <c r="G88" s="41"/>
      <c r="H88" s="41"/>
      <c r="I88" s="41"/>
      <c r="J88" s="41"/>
      <c r="K88" s="41"/>
      <c r="L88" s="41"/>
      <c r="M88" s="41"/>
      <c r="N88" s="51">
        <v>1</v>
      </c>
      <c r="O88" s="41"/>
      <c r="P88" s="41"/>
      <c r="Q88" s="41"/>
      <c r="R88" s="41"/>
      <c r="S88" s="60"/>
      <c r="T88" s="41"/>
      <c r="U88" s="41"/>
      <c r="V88" s="41"/>
      <c r="W88" s="41"/>
      <c r="X88" s="41"/>
      <c r="Y88" s="41"/>
      <c r="Z88" s="41"/>
    </row>
    <row r="89" ht="16.8" spans="1:26">
      <c r="A89" s="6"/>
      <c r="B89" s="39"/>
      <c r="C89" s="48" t="s">
        <v>166</v>
      </c>
      <c r="D89" s="48"/>
      <c r="E89" s="33" t="s">
        <v>29</v>
      </c>
      <c r="F89" s="33"/>
      <c r="G89" s="41">
        <v>1</v>
      </c>
      <c r="H89" s="41">
        <v>1</v>
      </c>
      <c r="I89" s="41">
        <v>1</v>
      </c>
      <c r="J89" s="41">
        <v>1</v>
      </c>
      <c r="K89" s="41">
        <v>1</v>
      </c>
      <c r="L89" s="41">
        <v>1</v>
      </c>
      <c r="M89" s="41">
        <v>1</v>
      </c>
      <c r="N89" s="57">
        <v>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</row>
    <row r="90" ht="16.8" spans="1:26">
      <c r="A90" s="6"/>
      <c r="B90" s="39"/>
      <c r="C90" s="21" t="s">
        <v>167</v>
      </c>
      <c r="D90" s="21"/>
      <c r="E90" s="33" t="s">
        <v>60</v>
      </c>
      <c r="F90" s="33"/>
      <c r="G90" s="41">
        <v>0.5</v>
      </c>
      <c r="H90" s="41">
        <v>1</v>
      </c>
      <c r="I90" s="41">
        <v>1</v>
      </c>
      <c r="J90" s="41">
        <v>1</v>
      </c>
      <c r="K90" s="41">
        <v>1</v>
      </c>
      <c r="L90" s="41">
        <v>1</v>
      </c>
      <c r="M90" s="41">
        <v>1</v>
      </c>
      <c r="N90" s="41">
        <v>1</v>
      </c>
      <c r="O90" s="57">
        <v>0</v>
      </c>
      <c r="P90" s="41">
        <v>0</v>
      </c>
      <c r="Q90" s="41">
        <v>0</v>
      </c>
      <c r="R90" s="41">
        <v>0</v>
      </c>
      <c r="S90" s="41">
        <v>0</v>
      </c>
      <c r="T90" s="41">
        <v>0</v>
      </c>
      <c r="U90" s="41">
        <v>0</v>
      </c>
      <c r="V90" s="41">
        <v>0</v>
      </c>
      <c r="W90" s="41">
        <v>0</v>
      </c>
      <c r="X90" s="41">
        <v>0</v>
      </c>
      <c r="Y90" s="41">
        <v>0</v>
      </c>
      <c r="Z90" s="41">
        <v>0</v>
      </c>
    </row>
    <row r="91" ht="16.8" spans="1:26">
      <c r="A91" s="6"/>
      <c r="B91" s="39"/>
      <c r="C91" s="46"/>
      <c r="D91" s="47"/>
      <c r="E91" s="42"/>
      <c r="F91" s="43"/>
      <c r="G91" s="41"/>
      <c r="H91" s="41"/>
      <c r="I91" s="41"/>
      <c r="J91" s="41"/>
      <c r="K91" s="41"/>
      <c r="L91" s="41"/>
      <c r="M91" s="41"/>
      <c r="N91" s="41"/>
      <c r="O91" s="51">
        <v>0.5</v>
      </c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6.8" spans="1:26">
      <c r="A92" s="6"/>
      <c r="B92" s="39"/>
      <c r="C92" s="48" t="s">
        <v>168</v>
      </c>
      <c r="D92" s="48"/>
      <c r="E92" s="33" t="s">
        <v>37</v>
      </c>
      <c r="F92" s="33"/>
      <c r="G92" s="41">
        <v>1</v>
      </c>
      <c r="H92" s="41">
        <v>2</v>
      </c>
      <c r="I92" s="41">
        <v>2</v>
      </c>
      <c r="J92" s="41">
        <v>2</v>
      </c>
      <c r="K92" s="41">
        <v>2</v>
      </c>
      <c r="L92" s="41">
        <v>2</v>
      </c>
      <c r="M92" s="41">
        <v>2</v>
      </c>
      <c r="N92" s="41">
        <v>2</v>
      </c>
      <c r="O92" s="41">
        <v>2</v>
      </c>
      <c r="P92" s="57">
        <v>0</v>
      </c>
      <c r="Q92" s="41">
        <v>0</v>
      </c>
      <c r="R92" s="41">
        <v>0</v>
      </c>
      <c r="S92" s="41">
        <v>0</v>
      </c>
      <c r="T92" s="41">
        <v>0</v>
      </c>
      <c r="U92" s="41">
        <v>0</v>
      </c>
      <c r="V92" s="41">
        <v>0</v>
      </c>
      <c r="W92" s="41">
        <v>0</v>
      </c>
      <c r="X92" s="41">
        <v>0</v>
      </c>
      <c r="Y92" s="41">
        <v>0</v>
      </c>
      <c r="Z92" s="41">
        <v>0</v>
      </c>
    </row>
    <row r="93" ht="16.8" spans="1:26">
      <c r="A93" s="6"/>
      <c r="B93" s="39"/>
      <c r="C93" s="21"/>
      <c r="D93" s="21"/>
      <c r="E93" s="6"/>
      <c r="F93" s="6"/>
      <c r="G93" s="41"/>
      <c r="H93" s="41"/>
      <c r="I93" s="41"/>
      <c r="J93" s="41"/>
      <c r="K93" s="41"/>
      <c r="L93" s="41"/>
      <c r="M93" s="41"/>
      <c r="N93" s="41"/>
      <c r="O93" s="41"/>
      <c r="P93" s="51">
        <v>1</v>
      </c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6.8" spans="1:26">
      <c r="A94" s="6"/>
      <c r="B94" s="39"/>
      <c r="C94" s="21" t="s">
        <v>169</v>
      </c>
      <c r="D94" s="21"/>
      <c r="E94" s="33" t="s">
        <v>39</v>
      </c>
      <c r="F94" s="33"/>
      <c r="G94" s="41">
        <v>2</v>
      </c>
      <c r="H94" s="41">
        <v>2</v>
      </c>
      <c r="I94" s="41">
        <v>2</v>
      </c>
      <c r="J94" s="41">
        <v>2</v>
      </c>
      <c r="K94" s="41">
        <v>2</v>
      </c>
      <c r="L94" s="41">
        <v>2</v>
      </c>
      <c r="M94" s="41">
        <v>2</v>
      </c>
      <c r="N94" s="41">
        <v>2</v>
      </c>
      <c r="O94" s="41">
        <v>2</v>
      </c>
      <c r="P94" s="41">
        <v>2</v>
      </c>
      <c r="Q94" s="41">
        <v>2</v>
      </c>
      <c r="R94" s="57">
        <v>0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</row>
    <row r="95" ht="16.8" spans="1:26">
      <c r="A95" s="6"/>
      <c r="B95" s="39"/>
      <c r="C95" s="21" t="s">
        <v>170</v>
      </c>
      <c r="D95" s="21"/>
      <c r="E95" s="42" t="s">
        <v>60</v>
      </c>
      <c r="F95" s="43"/>
      <c r="G95" s="41">
        <v>1.5</v>
      </c>
      <c r="H95" s="41">
        <v>1</v>
      </c>
      <c r="I95" s="41">
        <v>1</v>
      </c>
      <c r="J95" s="41">
        <v>1</v>
      </c>
      <c r="K95" s="41">
        <v>1</v>
      </c>
      <c r="L95" s="41">
        <v>1</v>
      </c>
      <c r="M95" s="41">
        <v>1</v>
      </c>
      <c r="N95" s="41">
        <v>1</v>
      </c>
      <c r="O95" s="41">
        <v>1</v>
      </c>
      <c r="P95" s="41">
        <v>1</v>
      </c>
      <c r="Q95" s="41">
        <v>1</v>
      </c>
      <c r="R95" s="41">
        <v>1</v>
      </c>
      <c r="S95" s="41">
        <v>1</v>
      </c>
      <c r="T95" s="57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</row>
    <row r="96" ht="16.8" spans="1:26">
      <c r="A96" s="6"/>
      <c r="B96" s="39"/>
      <c r="C96" s="42"/>
      <c r="D96" s="43"/>
      <c r="E96" s="42"/>
      <c r="F96" s="43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59">
        <v>0.5</v>
      </c>
      <c r="U96" s="41"/>
      <c r="V96" s="41"/>
      <c r="W96" s="41"/>
      <c r="X96" s="41"/>
      <c r="Y96" s="41"/>
      <c r="Z96" s="41"/>
    </row>
    <row r="97" ht="16.8" spans="1:26">
      <c r="A97" s="6"/>
      <c r="B97" s="39"/>
      <c r="C97" s="21" t="s">
        <v>171</v>
      </c>
      <c r="D97" s="21"/>
      <c r="E97" s="42" t="s">
        <v>60</v>
      </c>
      <c r="F97" s="43"/>
      <c r="G97" s="41">
        <v>2</v>
      </c>
      <c r="H97" s="41">
        <v>2</v>
      </c>
      <c r="I97" s="41">
        <v>2</v>
      </c>
      <c r="J97" s="41">
        <v>2</v>
      </c>
      <c r="K97" s="41">
        <v>2</v>
      </c>
      <c r="L97" s="41">
        <v>2</v>
      </c>
      <c r="M97" s="41">
        <v>2</v>
      </c>
      <c r="N97" s="41">
        <v>2</v>
      </c>
      <c r="O97" s="41">
        <v>2</v>
      </c>
      <c r="P97" s="41">
        <v>2</v>
      </c>
      <c r="Q97" s="41">
        <v>2</v>
      </c>
      <c r="R97" s="41">
        <v>2</v>
      </c>
      <c r="S97" s="41">
        <v>2</v>
      </c>
      <c r="T97" s="41">
        <v>2</v>
      </c>
      <c r="U97" s="41">
        <v>2</v>
      </c>
      <c r="V97" s="57">
        <v>0</v>
      </c>
      <c r="W97" s="41">
        <v>0</v>
      </c>
      <c r="X97" s="41">
        <v>0</v>
      </c>
      <c r="Y97" s="41">
        <v>0</v>
      </c>
      <c r="Z97" s="41">
        <v>0</v>
      </c>
    </row>
    <row r="98" ht="16.8" spans="1:26">
      <c r="A98" s="6"/>
      <c r="B98" s="40"/>
      <c r="C98" s="21" t="s">
        <v>172</v>
      </c>
      <c r="D98" s="21"/>
      <c r="E98" s="42" t="s">
        <v>35</v>
      </c>
      <c r="F98" s="43"/>
      <c r="G98" s="41">
        <v>2</v>
      </c>
      <c r="H98" s="41">
        <v>2</v>
      </c>
      <c r="I98" s="41">
        <v>2</v>
      </c>
      <c r="J98" s="41">
        <v>2</v>
      </c>
      <c r="K98" s="41">
        <v>2</v>
      </c>
      <c r="L98" s="41">
        <v>2</v>
      </c>
      <c r="M98" s="41">
        <v>2</v>
      </c>
      <c r="N98" s="41">
        <v>2</v>
      </c>
      <c r="O98" s="41">
        <v>2</v>
      </c>
      <c r="P98" s="41">
        <v>2</v>
      </c>
      <c r="Q98" s="41">
        <v>2</v>
      </c>
      <c r="R98" s="41">
        <v>2</v>
      </c>
      <c r="S98" s="41">
        <v>2</v>
      </c>
      <c r="T98" s="41">
        <v>2</v>
      </c>
      <c r="U98" s="41">
        <v>2</v>
      </c>
      <c r="V98" s="41">
        <v>2</v>
      </c>
      <c r="W98" s="41">
        <v>2</v>
      </c>
      <c r="X98" s="57">
        <v>0</v>
      </c>
      <c r="Y98" s="41">
        <v>0</v>
      </c>
      <c r="Z98" s="41">
        <v>0</v>
      </c>
    </row>
    <row r="99" ht="16.8" spans="1:26">
      <c r="A99" s="6"/>
      <c r="B99" s="38" t="s">
        <v>101</v>
      </c>
      <c r="C99" s="21" t="s">
        <v>173</v>
      </c>
      <c r="D99" s="21"/>
      <c r="E99" s="33" t="s">
        <v>29</v>
      </c>
      <c r="F99" s="33"/>
      <c r="G99" s="41">
        <v>1</v>
      </c>
      <c r="H99" s="41">
        <v>1</v>
      </c>
      <c r="I99" s="41">
        <v>1</v>
      </c>
      <c r="J99" s="41">
        <v>1</v>
      </c>
      <c r="K99" s="41">
        <v>1</v>
      </c>
      <c r="L99" s="41">
        <v>1</v>
      </c>
      <c r="M99" s="41">
        <v>1</v>
      </c>
      <c r="N99" s="41">
        <v>1</v>
      </c>
      <c r="O99" s="41">
        <v>1</v>
      </c>
      <c r="P99" s="41">
        <v>1</v>
      </c>
      <c r="Q99" s="41">
        <v>1</v>
      </c>
      <c r="R99" s="41">
        <v>1</v>
      </c>
      <c r="S99" s="41">
        <v>1</v>
      </c>
      <c r="T99" s="41">
        <v>1</v>
      </c>
      <c r="U99" s="41">
        <v>1</v>
      </c>
      <c r="V99" s="41">
        <v>1</v>
      </c>
      <c r="W99" s="41">
        <v>1</v>
      </c>
      <c r="X99" s="41">
        <v>1</v>
      </c>
      <c r="Y99" s="57">
        <v>0</v>
      </c>
      <c r="Z99" s="41">
        <v>0</v>
      </c>
    </row>
    <row r="100" ht="16.8" spans="1:26">
      <c r="A100" s="6"/>
      <c r="B100" s="39"/>
      <c r="C100" s="21" t="s">
        <v>156</v>
      </c>
      <c r="D100" s="21"/>
      <c r="E100" s="33" t="s">
        <v>29</v>
      </c>
      <c r="F100" s="33"/>
      <c r="G100" s="41">
        <v>1</v>
      </c>
      <c r="H100" s="41">
        <v>1</v>
      </c>
      <c r="I100" s="41">
        <v>1</v>
      </c>
      <c r="J100" s="41">
        <v>1</v>
      </c>
      <c r="K100" s="41">
        <v>1</v>
      </c>
      <c r="L100" s="41">
        <v>1</v>
      </c>
      <c r="M100" s="41">
        <v>1</v>
      </c>
      <c r="N100" s="41">
        <v>1</v>
      </c>
      <c r="O100" s="41">
        <v>1</v>
      </c>
      <c r="P100" s="41">
        <v>1</v>
      </c>
      <c r="Q100" s="41">
        <v>1</v>
      </c>
      <c r="R100" s="41">
        <v>1</v>
      </c>
      <c r="S100" s="41">
        <v>1</v>
      </c>
      <c r="T100" s="41">
        <v>1</v>
      </c>
      <c r="U100" s="41">
        <v>1</v>
      </c>
      <c r="V100" s="41">
        <v>1</v>
      </c>
      <c r="W100" s="41">
        <v>1</v>
      </c>
      <c r="X100" s="41">
        <v>1</v>
      </c>
      <c r="Y100" s="57">
        <v>0</v>
      </c>
      <c r="Z100" s="41">
        <v>0</v>
      </c>
    </row>
    <row r="101" ht="16.8" spans="1:26">
      <c r="A101" s="6"/>
      <c r="B101" s="39"/>
      <c r="C101" s="48" t="s">
        <v>174</v>
      </c>
      <c r="D101" s="48"/>
      <c r="E101" s="33" t="s">
        <v>29</v>
      </c>
      <c r="F101" s="33"/>
      <c r="G101" s="41">
        <v>0.5</v>
      </c>
      <c r="H101" s="41">
        <v>0.5</v>
      </c>
      <c r="I101" s="41">
        <v>0.5</v>
      </c>
      <c r="J101" s="41">
        <v>0.5</v>
      </c>
      <c r="K101" s="41">
        <v>0.5</v>
      </c>
      <c r="L101" s="41">
        <v>0.5</v>
      </c>
      <c r="M101" s="41">
        <v>0.5</v>
      </c>
      <c r="N101" s="41">
        <v>0.5</v>
      </c>
      <c r="O101" s="41">
        <v>0.5</v>
      </c>
      <c r="P101" s="41">
        <v>0.5</v>
      </c>
      <c r="Q101" s="41">
        <v>0.5</v>
      </c>
      <c r="R101" s="41">
        <v>0.5</v>
      </c>
      <c r="S101" s="41">
        <v>0.5</v>
      </c>
      <c r="T101" s="41">
        <v>0.5</v>
      </c>
      <c r="U101" s="41">
        <v>0.5</v>
      </c>
      <c r="V101" s="41">
        <v>0.5</v>
      </c>
      <c r="W101" s="41">
        <v>0.5</v>
      </c>
      <c r="X101" s="41">
        <v>0.5</v>
      </c>
      <c r="Y101" s="57">
        <v>0</v>
      </c>
      <c r="Z101" s="41">
        <v>0</v>
      </c>
    </row>
    <row r="102" ht="16.8" spans="1:26">
      <c r="A102" s="6"/>
      <c r="B102" s="39"/>
      <c r="C102" s="21" t="s">
        <v>175</v>
      </c>
      <c r="D102" s="21"/>
      <c r="E102" s="33" t="s">
        <v>29</v>
      </c>
      <c r="F102" s="33"/>
      <c r="G102" s="41">
        <v>0.5</v>
      </c>
      <c r="H102" s="41">
        <v>0.5</v>
      </c>
      <c r="I102" s="41">
        <v>0.5</v>
      </c>
      <c r="J102" s="41">
        <v>0.5</v>
      </c>
      <c r="K102" s="41">
        <v>0.5</v>
      </c>
      <c r="L102" s="41">
        <v>0.5</v>
      </c>
      <c r="M102" s="41">
        <v>0.5</v>
      </c>
      <c r="N102" s="41">
        <v>0.5</v>
      </c>
      <c r="O102" s="41">
        <v>0.5</v>
      </c>
      <c r="P102" s="41">
        <v>0.5</v>
      </c>
      <c r="Q102" s="41">
        <v>0.5</v>
      </c>
      <c r="R102" s="41">
        <v>0.5</v>
      </c>
      <c r="S102" s="41">
        <v>0.5</v>
      </c>
      <c r="T102" s="41">
        <v>0.5</v>
      </c>
      <c r="U102" s="41">
        <v>0.5</v>
      </c>
      <c r="V102" s="41">
        <v>0.5</v>
      </c>
      <c r="W102" s="41">
        <v>0.5</v>
      </c>
      <c r="X102" s="41">
        <v>0.5</v>
      </c>
      <c r="Y102" s="57">
        <v>0</v>
      </c>
      <c r="Z102" s="41">
        <v>0</v>
      </c>
    </row>
    <row r="103" ht="16.8" spans="1:26">
      <c r="A103" s="6"/>
      <c r="B103" s="39"/>
      <c r="C103" s="48" t="s">
        <v>176</v>
      </c>
      <c r="D103" s="48"/>
      <c r="E103" s="33" t="s">
        <v>39</v>
      </c>
      <c r="F103" s="33"/>
      <c r="G103" s="41">
        <v>1</v>
      </c>
      <c r="H103" s="41">
        <v>1</v>
      </c>
      <c r="I103" s="41">
        <v>1</v>
      </c>
      <c r="J103" s="41">
        <v>1</v>
      </c>
      <c r="K103" s="41">
        <v>1</v>
      </c>
      <c r="L103" s="41">
        <v>1</v>
      </c>
      <c r="M103" s="41">
        <v>1</v>
      </c>
      <c r="N103" s="41">
        <v>1</v>
      </c>
      <c r="O103" s="41">
        <v>1</v>
      </c>
      <c r="P103" s="41">
        <v>1</v>
      </c>
      <c r="Q103" s="41">
        <v>1</v>
      </c>
      <c r="R103" s="41">
        <v>1</v>
      </c>
      <c r="S103" s="41">
        <v>1</v>
      </c>
      <c r="T103" s="41">
        <v>1</v>
      </c>
      <c r="U103" s="41">
        <v>1</v>
      </c>
      <c r="V103" s="41">
        <v>1</v>
      </c>
      <c r="W103" s="41">
        <v>1</v>
      </c>
      <c r="X103" s="41">
        <v>1</v>
      </c>
      <c r="Y103" s="57">
        <v>0</v>
      </c>
      <c r="Z103" s="41">
        <v>0</v>
      </c>
    </row>
    <row r="104" ht="16.8" spans="1:26">
      <c r="A104" s="6"/>
      <c r="B104" s="39"/>
      <c r="C104" s="21" t="s">
        <v>177</v>
      </c>
      <c r="D104" s="21"/>
      <c r="E104" s="33" t="s">
        <v>39</v>
      </c>
      <c r="F104" s="33"/>
      <c r="G104" s="41">
        <v>1</v>
      </c>
      <c r="H104" s="41">
        <v>1</v>
      </c>
      <c r="I104" s="41">
        <v>1</v>
      </c>
      <c r="J104" s="41">
        <v>1</v>
      </c>
      <c r="K104" s="41">
        <v>1</v>
      </c>
      <c r="L104" s="41">
        <v>1</v>
      </c>
      <c r="M104" s="41">
        <v>1</v>
      </c>
      <c r="N104" s="41">
        <v>1</v>
      </c>
      <c r="O104" s="41">
        <v>1</v>
      </c>
      <c r="P104" s="41">
        <v>1</v>
      </c>
      <c r="Q104" s="41">
        <v>1</v>
      </c>
      <c r="R104" s="41">
        <v>1</v>
      </c>
      <c r="S104" s="41">
        <v>1</v>
      </c>
      <c r="T104" s="41">
        <v>1</v>
      </c>
      <c r="U104" s="41">
        <v>1</v>
      </c>
      <c r="V104" s="41">
        <v>1</v>
      </c>
      <c r="W104" s="41">
        <v>1</v>
      </c>
      <c r="X104" s="41">
        <v>1</v>
      </c>
      <c r="Y104" s="57">
        <v>0</v>
      </c>
      <c r="Z104" s="41">
        <v>0</v>
      </c>
    </row>
    <row r="105" ht="16.8" spans="1:26">
      <c r="A105" s="6"/>
      <c r="B105" s="39"/>
      <c r="C105" s="21" t="s">
        <v>178</v>
      </c>
      <c r="D105" s="21"/>
      <c r="E105" s="33" t="s">
        <v>39</v>
      </c>
      <c r="F105" s="33"/>
      <c r="G105" s="41">
        <v>1</v>
      </c>
      <c r="H105" s="41">
        <v>1</v>
      </c>
      <c r="I105" s="41">
        <v>1</v>
      </c>
      <c r="J105" s="41">
        <v>1</v>
      </c>
      <c r="K105" s="41">
        <v>1</v>
      </c>
      <c r="L105" s="41">
        <v>1</v>
      </c>
      <c r="M105" s="41">
        <v>1</v>
      </c>
      <c r="N105" s="41">
        <v>1</v>
      </c>
      <c r="O105" s="41">
        <v>1</v>
      </c>
      <c r="P105" s="41">
        <v>1</v>
      </c>
      <c r="Q105" s="41">
        <v>1</v>
      </c>
      <c r="R105" s="41">
        <v>1</v>
      </c>
      <c r="S105" s="41">
        <v>1</v>
      </c>
      <c r="T105" s="41">
        <v>1</v>
      </c>
      <c r="U105" s="41">
        <v>1</v>
      </c>
      <c r="V105" s="41">
        <v>1</v>
      </c>
      <c r="W105" s="41">
        <v>1</v>
      </c>
      <c r="X105" s="41">
        <v>1</v>
      </c>
      <c r="Y105" s="57">
        <v>0</v>
      </c>
      <c r="Z105" s="41">
        <v>0</v>
      </c>
    </row>
    <row r="106" ht="16.8" spans="1:26">
      <c r="A106" s="6"/>
      <c r="B106" s="39"/>
      <c r="C106" s="21" t="s">
        <v>179</v>
      </c>
      <c r="D106" s="21"/>
      <c r="E106" s="33" t="s">
        <v>39</v>
      </c>
      <c r="F106" s="33"/>
      <c r="G106" s="41">
        <v>1</v>
      </c>
      <c r="H106" s="41">
        <v>1</v>
      </c>
      <c r="I106" s="41">
        <v>1</v>
      </c>
      <c r="J106" s="41">
        <v>1</v>
      </c>
      <c r="K106" s="41">
        <v>1</v>
      </c>
      <c r="L106" s="41">
        <v>1</v>
      </c>
      <c r="M106" s="41">
        <v>1</v>
      </c>
      <c r="N106" s="41">
        <v>1</v>
      </c>
      <c r="O106" s="41">
        <v>1</v>
      </c>
      <c r="P106" s="41">
        <v>1</v>
      </c>
      <c r="Q106" s="41">
        <v>1</v>
      </c>
      <c r="R106" s="41">
        <v>1</v>
      </c>
      <c r="S106" s="41">
        <v>1</v>
      </c>
      <c r="T106" s="41">
        <v>1</v>
      </c>
      <c r="U106" s="41">
        <v>1</v>
      </c>
      <c r="V106" s="41">
        <v>1</v>
      </c>
      <c r="W106" s="41">
        <v>1</v>
      </c>
      <c r="X106" s="41">
        <v>1</v>
      </c>
      <c r="Y106" s="57">
        <v>0</v>
      </c>
      <c r="Z106" s="41">
        <v>0</v>
      </c>
    </row>
    <row r="107" ht="16.8" spans="1:26">
      <c r="A107" s="6"/>
      <c r="B107" s="40"/>
      <c r="C107" s="21" t="s">
        <v>180</v>
      </c>
      <c r="D107" s="21"/>
      <c r="E107" s="33" t="s">
        <v>39</v>
      </c>
      <c r="F107" s="33"/>
      <c r="G107" s="41">
        <v>1</v>
      </c>
      <c r="H107" s="41">
        <v>1</v>
      </c>
      <c r="I107" s="41">
        <v>1</v>
      </c>
      <c r="J107" s="41">
        <v>1</v>
      </c>
      <c r="K107" s="41">
        <v>1</v>
      </c>
      <c r="L107" s="41">
        <v>1</v>
      </c>
      <c r="M107" s="41">
        <v>1</v>
      </c>
      <c r="N107" s="41">
        <v>1</v>
      </c>
      <c r="O107" s="41">
        <v>1</v>
      </c>
      <c r="P107" s="41">
        <v>1</v>
      </c>
      <c r="Q107" s="41">
        <v>1</v>
      </c>
      <c r="R107" s="41">
        <v>1</v>
      </c>
      <c r="S107" s="41">
        <v>1</v>
      </c>
      <c r="T107" s="41">
        <v>1</v>
      </c>
      <c r="U107" s="41">
        <v>1</v>
      </c>
      <c r="V107" s="41">
        <v>1</v>
      </c>
      <c r="W107" s="41">
        <v>1</v>
      </c>
      <c r="X107" s="41">
        <v>1</v>
      </c>
      <c r="Y107" s="57">
        <v>0</v>
      </c>
      <c r="Z107" s="41">
        <v>0</v>
      </c>
    </row>
    <row r="108" ht="16.8" spans="1:26">
      <c r="A108" s="6"/>
      <c r="B108" s="53" t="s">
        <v>181</v>
      </c>
      <c r="C108" s="21" t="s">
        <v>182</v>
      </c>
      <c r="D108" s="21"/>
      <c r="E108" s="33" t="s">
        <v>27</v>
      </c>
      <c r="F108" s="33"/>
      <c r="G108" s="34">
        <v>3</v>
      </c>
      <c r="H108" s="34">
        <v>3</v>
      </c>
      <c r="I108" s="34">
        <v>3</v>
      </c>
      <c r="J108" s="34">
        <v>3</v>
      </c>
      <c r="K108" s="34">
        <v>3</v>
      </c>
      <c r="L108" s="34">
        <v>3</v>
      </c>
      <c r="M108" s="34">
        <v>3</v>
      </c>
      <c r="N108" s="34">
        <v>3</v>
      </c>
      <c r="O108" s="34">
        <v>3</v>
      </c>
      <c r="P108" s="34">
        <v>3</v>
      </c>
      <c r="Q108" s="34">
        <v>3</v>
      </c>
      <c r="R108" s="34">
        <v>3</v>
      </c>
      <c r="S108" s="34">
        <v>3</v>
      </c>
      <c r="T108" s="34">
        <v>3</v>
      </c>
      <c r="U108" s="34">
        <v>3</v>
      </c>
      <c r="V108" s="34">
        <v>3</v>
      </c>
      <c r="W108" s="34">
        <v>3</v>
      </c>
      <c r="X108" s="34">
        <v>3</v>
      </c>
      <c r="Y108" s="34">
        <v>3</v>
      </c>
      <c r="Z108" s="57">
        <v>0</v>
      </c>
    </row>
    <row r="109" ht="16.8" spans="1:26">
      <c r="A109" s="6"/>
      <c r="B109" s="53"/>
      <c r="C109" s="21" t="s">
        <v>183</v>
      </c>
      <c r="D109" s="21"/>
      <c r="E109" s="33" t="s">
        <v>27</v>
      </c>
      <c r="F109" s="33"/>
      <c r="G109" s="34">
        <v>3</v>
      </c>
      <c r="H109" s="34">
        <v>3</v>
      </c>
      <c r="I109" s="34">
        <v>3</v>
      </c>
      <c r="J109" s="34">
        <v>3</v>
      </c>
      <c r="K109" s="34">
        <v>3</v>
      </c>
      <c r="L109" s="34">
        <v>3</v>
      </c>
      <c r="M109" s="34">
        <v>3</v>
      </c>
      <c r="N109" s="34">
        <v>3</v>
      </c>
      <c r="O109" s="34">
        <v>3</v>
      </c>
      <c r="P109" s="34">
        <v>3</v>
      </c>
      <c r="Q109" s="34">
        <v>3</v>
      </c>
      <c r="R109" s="34">
        <v>3</v>
      </c>
      <c r="S109" s="34">
        <v>3</v>
      </c>
      <c r="T109" s="34">
        <v>3</v>
      </c>
      <c r="U109" s="34">
        <v>3</v>
      </c>
      <c r="V109" s="34">
        <v>3</v>
      </c>
      <c r="W109" s="34">
        <v>3</v>
      </c>
      <c r="X109" s="34">
        <v>3</v>
      </c>
      <c r="Y109" s="34">
        <v>3</v>
      </c>
      <c r="Z109" s="57">
        <v>0</v>
      </c>
    </row>
    <row r="110" ht="16.8" spans="1:26">
      <c r="A110" s="6"/>
      <c r="B110" s="54" t="s">
        <v>21</v>
      </c>
      <c r="C110" s="54"/>
      <c r="D110" s="54"/>
      <c r="E110" s="55" t="s">
        <v>14</v>
      </c>
      <c r="F110" s="55"/>
      <c r="G110" s="33">
        <f>SUM(G22:G109)</f>
        <v>150.5</v>
      </c>
      <c r="H110" s="33"/>
      <c r="I110" s="58">
        <f>SUM(I22:I109)</f>
        <v>137</v>
      </c>
      <c r="J110" s="34">
        <f>SUM(J22:J109)</f>
        <v>132</v>
      </c>
      <c r="K110" s="34">
        <f>SUM(K22:K109)+K35</f>
        <v>132</v>
      </c>
      <c r="L110" s="34">
        <f>SUM(L22:L109)+L49-L51</f>
        <v>121</v>
      </c>
      <c r="M110" s="58">
        <f>SUM(M22:M109)</f>
        <v>117</v>
      </c>
      <c r="N110" s="34">
        <f>SUM(N22:N109)+N54-N76-N88</f>
        <v>96</v>
      </c>
      <c r="O110" s="34">
        <f>SUM(O22:O109)-O79-O59-O39-O91</f>
        <v>86</v>
      </c>
      <c r="P110" s="34">
        <f>SUM(P22:P109)-P93-P81-P41</f>
        <v>75</v>
      </c>
      <c r="Q110" s="34">
        <f>SUM(Q22:Q109)-Q43</f>
        <v>71</v>
      </c>
      <c r="R110" s="34">
        <f>SUM(R22:R109)+R63</f>
        <v>61</v>
      </c>
      <c r="S110" s="34">
        <f>SUM(S22:S109)-S88</f>
        <v>57</v>
      </c>
      <c r="T110" s="34">
        <f>SUM(T22:T109)+T96-T68</f>
        <v>49</v>
      </c>
      <c r="U110" s="34">
        <f>SUM(U22:U109)</f>
        <v>46</v>
      </c>
      <c r="V110" s="34">
        <f>SUM(V22:V109)+V71</f>
        <v>37</v>
      </c>
      <c r="W110" s="34">
        <f>SUM(W22:W109)</f>
        <v>30</v>
      </c>
      <c r="X110" s="34">
        <f>SUM(X22:X109)</f>
        <v>18</v>
      </c>
      <c r="Y110" s="34">
        <f>SUM(Y22:Y109)-Y79</f>
        <v>6</v>
      </c>
      <c r="Z110" s="34">
        <f>SUM(Z22:Z109)</f>
        <v>0</v>
      </c>
    </row>
    <row r="111" ht="16.8" spans="1:26">
      <c r="A111" s="6"/>
      <c r="B111" s="54"/>
      <c r="C111" s="54"/>
      <c r="D111" s="54"/>
      <c r="E111" s="55" t="s">
        <v>15</v>
      </c>
      <c r="F111" s="55"/>
      <c r="G111" s="56">
        <f>SUM(H22:H109)</f>
        <v>154</v>
      </c>
      <c r="H111" s="33"/>
      <c r="I111" s="58">
        <f>SUM(I22:I109)</f>
        <v>137</v>
      </c>
      <c r="J111" s="34">
        <f>SUM(J22:J109)</f>
        <v>132</v>
      </c>
      <c r="K111" s="34">
        <f>SUM(K22:K109)-K35+L51</f>
        <v>131</v>
      </c>
      <c r="L111" s="34">
        <f>SUM(L22:L109)-L49</f>
        <v>120</v>
      </c>
      <c r="M111" s="58">
        <f>SUM(M22:M109)</f>
        <v>117</v>
      </c>
      <c r="N111" s="34">
        <f>SUM(N22:N109)+O79+O59+O39-N54</f>
        <v>98</v>
      </c>
      <c r="O111" s="34">
        <f>SUM(O22:O109)+P93+P81+P41</f>
        <v>91</v>
      </c>
      <c r="P111" s="34">
        <f>SUM(P22:P109)+Q43</f>
        <v>78.5</v>
      </c>
      <c r="Q111" s="34">
        <f>SUM(Q22:Q109)</f>
        <v>72</v>
      </c>
      <c r="R111" s="34">
        <f>SUM(R22:R109)-R63</f>
        <v>59</v>
      </c>
      <c r="S111" s="34">
        <f>SUM(S22:S109)+T68</f>
        <v>58</v>
      </c>
      <c r="T111" s="34">
        <f>SUM(T22:T109)-T96</f>
        <v>49</v>
      </c>
      <c r="U111" s="34">
        <f>SUM(U22:U109)</f>
        <v>46</v>
      </c>
      <c r="V111" s="34">
        <f>SUM(V22:V109)-V71</f>
        <v>33</v>
      </c>
      <c r="W111" s="58">
        <f>SUM(W22:W109)</f>
        <v>30</v>
      </c>
      <c r="X111" s="58">
        <f>SUM(X22:X109)</f>
        <v>18</v>
      </c>
      <c r="Y111" s="34">
        <f>SUM(Y22:Y109)</f>
        <v>6</v>
      </c>
      <c r="Z111" s="34">
        <f>SUM(Z22:Z109)+AA41</f>
        <v>0</v>
      </c>
    </row>
    <row r="113" spans="18:18">
      <c r="R113" t="s">
        <v>184</v>
      </c>
    </row>
  </sheetData>
  <mergeCells count="201">
    <mergeCell ref="A1:B1"/>
    <mergeCell ref="C1:K1"/>
    <mergeCell ref="A2:B2"/>
    <mergeCell ref="C2:K2"/>
    <mergeCell ref="A3:B3"/>
    <mergeCell ref="C3:K3"/>
    <mergeCell ref="A4:B4"/>
    <mergeCell ref="C4:K4"/>
    <mergeCell ref="B12:E12"/>
    <mergeCell ref="B19:C19"/>
    <mergeCell ref="C21:D21"/>
    <mergeCell ref="E21:F21"/>
    <mergeCell ref="B22:D22"/>
    <mergeCell ref="E22:F22"/>
    <mergeCell ref="B23:D23"/>
    <mergeCell ref="E23:F23"/>
    <mergeCell ref="B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89:D89"/>
    <mergeCell ref="E89:F89"/>
    <mergeCell ref="C90:D90"/>
    <mergeCell ref="E90:F90"/>
    <mergeCell ref="C91:D91"/>
    <mergeCell ref="E91:F91"/>
    <mergeCell ref="C92:D92"/>
    <mergeCell ref="E92:F92"/>
    <mergeCell ref="C93:D93"/>
    <mergeCell ref="E93:F93"/>
    <mergeCell ref="C94:D94"/>
    <mergeCell ref="E94:F94"/>
    <mergeCell ref="C95:D95"/>
    <mergeCell ref="E95:F95"/>
    <mergeCell ref="C96:D96"/>
    <mergeCell ref="E96:F96"/>
    <mergeCell ref="C97:D97"/>
    <mergeCell ref="E97:F97"/>
    <mergeCell ref="C98:D98"/>
    <mergeCell ref="E98:F98"/>
    <mergeCell ref="C99:D99"/>
    <mergeCell ref="E99:F99"/>
    <mergeCell ref="C100:D100"/>
    <mergeCell ref="E100:F100"/>
    <mergeCell ref="C101:D101"/>
    <mergeCell ref="E101:F101"/>
    <mergeCell ref="C102:D102"/>
    <mergeCell ref="E102:F102"/>
    <mergeCell ref="C103:D103"/>
    <mergeCell ref="E103:F103"/>
    <mergeCell ref="C104:D104"/>
    <mergeCell ref="E104:F104"/>
    <mergeCell ref="C105:D105"/>
    <mergeCell ref="E105:F105"/>
    <mergeCell ref="C106:D106"/>
    <mergeCell ref="E106:F106"/>
    <mergeCell ref="C107:D107"/>
    <mergeCell ref="E107:F107"/>
    <mergeCell ref="C108:D108"/>
    <mergeCell ref="E108:F108"/>
    <mergeCell ref="C109:D109"/>
    <mergeCell ref="E109:F109"/>
    <mergeCell ref="E110:F110"/>
    <mergeCell ref="G110:H110"/>
    <mergeCell ref="E111:F111"/>
    <mergeCell ref="G111:H111"/>
    <mergeCell ref="A22:A111"/>
    <mergeCell ref="B25:B33"/>
    <mergeCell ref="B34:B47"/>
    <mergeCell ref="B48:B73"/>
    <mergeCell ref="B74:B85"/>
    <mergeCell ref="B86:B98"/>
    <mergeCell ref="B99:B107"/>
    <mergeCell ref="B108:B109"/>
    <mergeCell ref="B110:D111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4"/>
  <sheetViews>
    <sheetView tabSelected="1" zoomScale="85" zoomScaleNormal="85" topLeftCell="A57" workbookViewId="0">
      <selection activeCell="E85" sqref="E85:F85"/>
    </sheetView>
  </sheetViews>
  <sheetFormatPr defaultColWidth="8.85185185185185" defaultRowHeight="14.4"/>
  <cols>
    <col min="2" max="2" width="19" customWidth="1"/>
    <col min="3" max="3" width="69.712962962963" customWidth="1"/>
    <col min="4" max="4" width="9.71296296296296" customWidth="1"/>
    <col min="5" max="5" width="11" customWidth="1"/>
    <col min="6" max="6" width="17.5740740740741" customWidth="1"/>
  </cols>
  <sheetData>
    <row r="1" ht="17.55" spans="1:11">
      <c r="A1" s="18" t="s">
        <v>0</v>
      </c>
      <c r="B1" s="19"/>
      <c r="C1" s="20" t="s">
        <v>1</v>
      </c>
      <c r="D1" s="20"/>
      <c r="E1" s="20"/>
      <c r="F1" s="20"/>
      <c r="G1" s="20"/>
      <c r="H1" s="20"/>
      <c r="I1" s="20"/>
      <c r="J1" s="20"/>
      <c r="K1" s="20"/>
    </row>
    <row r="2" ht="17.55" spans="1:11">
      <c r="A2" s="18" t="s">
        <v>2</v>
      </c>
      <c r="B2" s="19"/>
      <c r="C2" s="21" t="s">
        <v>185</v>
      </c>
      <c r="D2" s="21"/>
      <c r="E2" s="21"/>
      <c r="F2" s="21"/>
      <c r="G2" s="21"/>
      <c r="H2" s="21"/>
      <c r="I2" s="21"/>
      <c r="J2" s="21"/>
      <c r="K2" s="21"/>
    </row>
    <row r="3" ht="17.55" spans="1:11">
      <c r="A3" s="18" t="s">
        <v>4</v>
      </c>
      <c r="B3" s="19"/>
      <c r="C3" s="22">
        <v>45775</v>
      </c>
      <c r="D3" s="22"/>
      <c r="E3" s="22"/>
      <c r="F3" s="22"/>
      <c r="G3" s="22"/>
      <c r="H3" s="22"/>
      <c r="I3" s="22"/>
      <c r="J3" s="22"/>
      <c r="K3" s="22"/>
    </row>
    <row r="4" ht="17.55" spans="1:11">
      <c r="A4" s="18" t="s">
        <v>5</v>
      </c>
      <c r="B4" s="19"/>
      <c r="C4" s="22">
        <v>45791</v>
      </c>
      <c r="D4" s="22"/>
      <c r="E4" s="22"/>
      <c r="F4" s="22"/>
      <c r="G4" s="22"/>
      <c r="H4" s="22"/>
      <c r="I4" s="22"/>
      <c r="J4" s="22"/>
      <c r="K4" s="22"/>
    </row>
    <row r="5" ht="15.15"/>
    <row r="6" ht="16.8" spans="2:3">
      <c r="B6" s="23"/>
      <c r="C6" s="24" t="s">
        <v>6</v>
      </c>
    </row>
    <row r="7" ht="16.8" spans="2:3">
      <c r="B7" s="25"/>
      <c r="C7" s="26" t="s">
        <v>7</v>
      </c>
    </row>
    <row r="8" ht="16.8" spans="2:3">
      <c r="B8" s="27"/>
      <c r="C8" s="26" t="s">
        <v>8</v>
      </c>
    </row>
    <row r="9" ht="16.8" spans="2:3">
      <c r="B9" s="28"/>
      <c r="C9" s="26" t="s">
        <v>9</v>
      </c>
    </row>
    <row r="10" ht="17.55" spans="2:3">
      <c r="B10" s="29"/>
      <c r="C10" s="30" t="s">
        <v>10</v>
      </c>
    </row>
    <row r="12" ht="16.8" spans="2:5">
      <c r="B12" s="31" t="s">
        <v>186</v>
      </c>
      <c r="C12" s="31"/>
      <c r="D12" s="31"/>
      <c r="E12" s="31"/>
    </row>
    <row r="13" ht="16.8" spans="2:5">
      <c r="B13" s="32" t="s">
        <v>12</v>
      </c>
      <c r="C13" s="32" t="s">
        <v>13</v>
      </c>
      <c r="D13" s="32" t="s">
        <v>14</v>
      </c>
      <c r="E13" s="32" t="s">
        <v>15</v>
      </c>
    </row>
    <row r="14" ht="16.8" spans="2:5">
      <c r="B14" s="33">
        <v>1</v>
      </c>
      <c r="C14" s="34" t="s">
        <v>187</v>
      </c>
      <c r="D14" s="34">
        <f ca="1">SUMIF($E$22:$F$90,"Bách",$G22:$G$90)+SUMIF($E$22:$F$90,"Dũng,Bách",$G$22:$G$90)/2+SUMIF($E$22:$F$90,"Bách,Đức",$G$22:$G$90)/2+SUMIF($E$22:$F$90,"All team",$G$22:$G$90)/5</f>
        <v>16.7</v>
      </c>
      <c r="E14" s="34">
        <f ca="1">SUMIF($E$22:$F$90,"Bách",$H22:$H$90)+SUMIF($E$22:$F$90,"Dũng,Bách",$H$22:$H$90)/2+SUMIF($E$22:$F$90,"Bách,Đức",$H$22:$H$90)/2+SUMIF($E$22:$F$90,"All team",$H$22:$H$90)/5</f>
        <v>18.7</v>
      </c>
    </row>
    <row r="15" ht="16.8" spans="2:5">
      <c r="B15" s="33">
        <v>2</v>
      </c>
      <c r="C15" s="34" t="s">
        <v>188</v>
      </c>
      <c r="D15" s="34">
        <f ca="1">SUMIF($E$22:$F$90,"Đức",$G22:$G$90)+SUMIF($E$22:$F$90,"Dũng,Đức",$G$22:$G$90)/2+SUMIF($E$22:$F$90,"Bách,Đức",$G$22:$G$90)/2+SUMIF($E$22:$F$90,"Đức, Truyền",$G$22:$G$90)/2+SUMIF($E$22:$F$90,"All team",$G$22:$G$90)/5</f>
        <v>25.7</v>
      </c>
      <c r="E15" s="34">
        <f ca="1">SUMIF($E$22:$F$90,"Đức",$H22:$GH$90)+SUMIF($E$22:$F$90,"Dũng,Đức",$H$22:$H$90)/2+SUMIF($E$22:$F$90,"Bách,Đức",$H$22:$H$90)/2+SUMIF($E$22:$F$90,"Đức, Truyền",$H$22:$H$90)/2+SUMIF($E$22:$F$90,"All team",$H$22:$H$90)/5</f>
        <v>25.7</v>
      </c>
    </row>
    <row r="16" ht="16.8" spans="2:5">
      <c r="B16" s="33">
        <v>3</v>
      </c>
      <c r="C16" s="34" t="s">
        <v>189</v>
      </c>
      <c r="D16" s="34">
        <f ca="1">SUMIF($E$22:$F$90,"Dũng",$G$22:$G$90)+SUMIF($E$22:$F$90,"Dũng,Đức",$G$22:$G$90)/2+SUMIF($E$22:$F$90,"Dũng,Bách",$G$22:$G$90)/2+SUMIF($E$22:$F$90,"All team",$G$22:$G$90)/5</f>
        <v>22.2</v>
      </c>
      <c r="E16" s="34">
        <f ca="1">SUMIF($E$22:$F$90,"Dũng",$H22:$H$90)+SUMIF($E$22:$F$90,"Dũng,Đức",$H$22:$H$90)/2+SUMIF($E$22:$F$90,"Dũng,Bách",$H$22:$H$90)/2+SUMIF($E$22:$F$90,"All team",$H$22:$H$90)/5</f>
        <v>23.2</v>
      </c>
    </row>
    <row r="17" ht="16.8" spans="2:5">
      <c r="B17" s="33">
        <v>4</v>
      </c>
      <c r="C17" s="34" t="s">
        <v>190</v>
      </c>
      <c r="D17" s="34">
        <f ca="1">SUMIF($E$22:$F$90,"Thông",$G$22:$G$90)+SUMIF($E$22:$F$90,"Thông, Truyền",$G$22:$G$90)/2+SUMIF($E$22:$F$90,"All team",$G$22:$G$90)/5</f>
        <v>17.7</v>
      </c>
      <c r="E17" s="34">
        <f ca="1">SUMIF($E$22:$F$90,"Thông",$H22:$H$90)+SUMIF($E$22:$F$90,"Thông, Truyền",$H$22:$H$90)/2+SUMIF($E$22:$F$90,"All team",$H$22:$H$90)/5</f>
        <v>20.7</v>
      </c>
    </row>
    <row r="18" ht="16.8" spans="2:5">
      <c r="B18" s="33">
        <v>5</v>
      </c>
      <c r="C18" s="34" t="s">
        <v>20</v>
      </c>
      <c r="D18" s="34">
        <f ca="1">SUMIF($E$22:$F$90,"Truyền",$G$22:$G$90)+SUMIF($E$22:$F$90,"Thông, Truyền",$G$22:$G$90)/2+SUMIF($E$22:$F$90,"Đức, Truyền",$G$22:$G$90)/2+SUMIF($E$22:$F$90,"All team",$G$22:$G$90)/5</f>
        <v>29.2</v>
      </c>
      <c r="E18" s="34">
        <f ca="1">SUMIF($E$22:$F$90,"Truyền",$H22:$H$90)+SUMIF($E$22:$F$90,"Thông, Truyền",$H$22:$H$90)/2+SUMIF($E$22:$F$90,"Đức, Truyền",$H$22:$H$90)/2+SUMIF($E$22:$F$90,"All team",$H$22:$H$90)/5</f>
        <v>27.7</v>
      </c>
    </row>
    <row r="19" ht="16.8" spans="2:5">
      <c r="B19" s="31" t="s">
        <v>21</v>
      </c>
      <c r="C19" s="31"/>
      <c r="D19" s="35">
        <f ca="1">SUM(D14:D18)</f>
        <v>111.5</v>
      </c>
      <c r="E19" s="35">
        <f ca="1">SUM(E14:E18)</f>
        <v>116</v>
      </c>
    </row>
    <row r="21" ht="74.1" customHeight="1" spans="1:25">
      <c r="A21" s="36" t="s">
        <v>22</v>
      </c>
      <c r="B21" s="36" t="s">
        <v>23</v>
      </c>
      <c r="C21" s="31" t="s">
        <v>24</v>
      </c>
      <c r="D21" s="31"/>
      <c r="E21" s="31" t="s">
        <v>25</v>
      </c>
      <c r="F21" s="31"/>
      <c r="G21" s="37" t="s">
        <v>14</v>
      </c>
      <c r="H21" s="37" t="s">
        <v>15</v>
      </c>
      <c r="I21" s="49">
        <v>45775</v>
      </c>
      <c r="J21" s="49">
        <v>45776</v>
      </c>
      <c r="K21" s="49">
        <v>45777</v>
      </c>
      <c r="L21" s="49">
        <v>45778</v>
      </c>
      <c r="M21" s="49">
        <v>45779</v>
      </c>
      <c r="N21" s="49">
        <v>45780</v>
      </c>
      <c r="O21" s="49">
        <v>45781</v>
      </c>
      <c r="P21" s="49">
        <v>45782</v>
      </c>
      <c r="Q21" s="49">
        <v>45783</v>
      </c>
      <c r="R21" s="49">
        <v>45784</v>
      </c>
      <c r="S21" s="49">
        <v>45785</v>
      </c>
      <c r="T21" s="49">
        <v>45786</v>
      </c>
      <c r="U21" s="49">
        <v>45787</v>
      </c>
      <c r="V21" s="49">
        <v>45788</v>
      </c>
      <c r="W21" s="49">
        <v>45789</v>
      </c>
      <c r="X21" s="49">
        <v>45790</v>
      </c>
      <c r="Y21" s="49">
        <v>45791</v>
      </c>
    </row>
    <row r="22" ht="16.8" spans="1:25">
      <c r="A22" s="6" t="s">
        <v>185</v>
      </c>
      <c r="B22" s="21" t="s">
        <v>26</v>
      </c>
      <c r="C22" s="21"/>
      <c r="D22" s="21"/>
      <c r="E22" s="33" t="s">
        <v>27</v>
      </c>
      <c r="F22" s="33"/>
      <c r="G22" s="34">
        <v>4</v>
      </c>
      <c r="H22" s="34">
        <v>4</v>
      </c>
      <c r="I22" s="34">
        <v>4</v>
      </c>
      <c r="J22" s="50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</row>
    <row r="23" ht="16.8" spans="1:25">
      <c r="A23" s="6"/>
      <c r="B23" s="21" t="s">
        <v>191</v>
      </c>
      <c r="C23" s="21"/>
      <c r="D23" s="21"/>
      <c r="E23" s="33" t="s">
        <v>29</v>
      </c>
      <c r="F23" s="33"/>
      <c r="G23" s="34">
        <v>3</v>
      </c>
      <c r="H23" s="34">
        <v>4</v>
      </c>
      <c r="I23" s="34">
        <v>4</v>
      </c>
      <c r="J23" s="50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</row>
    <row r="24" ht="16.8" spans="1:25">
      <c r="A24" s="6"/>
      <c r="B24" s="33"/>
      <c r="C24" s="33"/>
      <c r="D24" s="33"/>
      <c r="E24" s="33"/>
      <c r="F24" s="33"/>
      <c r="G24" s="34"/>
      <c r="H24" s="34"/>
      <c r="I24" s="34"/>
      <c r="J24" s="51">
        <v>1</v>
      </c>
      <c r="K24" s="41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</row>
    <row r="25" ht="16.8" spans="1:25">
      <c r="A25" s="6"/>
      <c r="B25" s="21" t="s">
        <v>30</v>
      </c>
      <c r="C25" s="21"/>
      <c r="D25" s="21"/>
      <c r="E25" s="33" t="s">
        <v>29</v>
      </c>
      <c r="F25" s="33"/>
      <c r="G25" s="34">
        <v>4</v>
      </c>
      <c r="H25" s="34">
        <v>4</v>
      </c>
      <c r="I25" s="34">
        <v>4</v>
      </c>
      <c r="J25" s="50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</row>
    <row r="26" ht="16.8" spans="1:25">
      <c r="A26" s="6"/>
      <c r="B26" s="38" t="s">
        <v>31</v>
      </c>
      <c r="C26" s="21" t="s">
        <v>192</v>
      </c>
      <c r="D26" s="21"/>
      <c r="E26" s="33" t="s">
        <v>29</v>
      </c>
      <c r="F26" s="33"/>
      <c r="G26" s="34">
        <v>1</v>
      </c>
      <c r="H26" s="34">
        <v>1</v>
      </c>
      <c r="I26" s="34">
        <v>1</v>
      </c>
      <c r="J26" s="50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</row>
    <row r="27" ht="16.8" spans="1:25">
      <c r="A27" s="6"/>
      <c r="B27" s="39"/>
      <c r="C27" s="21" t="s">
        <v>193</v>
      </c>
      <c r="D27" s="21"/>
      <c r="E27" s="33" t="s">
        <v>37</v>
      </c>
      <c r="F27" s="33"/>
      <c r="G27" s="34">
        <v>1</v>
      </c>
      <c r="H27" s="34">
        <v>1</v>
      </c>
      <c r="I27" s="34">
        <v>1</v>
      </c>
      <c r="J27" s="50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</row>
    <row r="28" ht="16.8" spans="1:25">
      <c r="A28" s="6"/>
      <c r="B28" s="39"/>
      <c r="C28" s="21" t="s">
        <v>194</v>
      </c>
      <c r="D28" s="21"/>
      <c r="E28" s="33" t="s">
        <v>29</v>
      </c>
      <c r="F28" s="33"/>
      <c r="G28" s="34">
        <v>0.5</v>
      </c>
      <c r="H28" s="34">
        <v>0.5</v>
      </c>
      <c r="I28" s="34">
        <v>0.5</v>
      </c>
      <c r="J28" s="50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</row>
    <row r="29" ht="16.8" spans="1:25">
      <c r="A29" s="6"/>
      <c r="B29" s="39"/>
      <c r="C29" s="21" t="s">
        <v>195</v>
      </c>
      <c r="D29" s="21"/>
      <c r="E29" s="33" t="s">
        <v>39</v>
      </c>
      <c r="F29" s="33"/>
      <c r="G29" s="34">
        <v>1</v>
      </c>
      <c r="H29" s="34">
        <v>1</v>
      </c>
      <c r="I29" s="34">
        <v>1</v>
      </c>
      <c r="J29" s="34">
        <v>1</v>
      </c>
      <c r="K29" s="50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</row>
    <row r="30" ht="16.8" spans="1:25">
      <c r="A30" s="6"/>
      <c r="B30" s="39"/>
      <c r="C30" s="21" t="s">
        <v>196</v>
      </c>
      <c r="D30" s="21"/>
      <c r="E30" s="33" t="s">
        <v>39</v>
      </c>
      <c r="F30" s="33"/>
      <c r="G30" s="34">
        <v>0.5</v>
      </c>
      <c r="H30" s="34">
        <v>0.5</v>
      </c>
      <c r="I30" s="34">
        <v>0.5</v>
      </c>
      <c r="J30" s="34">
        <v>0.5</v>
      </c>
      <c r="K30" s="50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</row>
    <row r="31" ht="16.8" spans="1:25">
      <c r="A31" s="6"/>
      <c r="B31" s="39"/>
      <c r="C31" s="21" t="s">
        <v>197</v>
      </c>
      <c r="D31" s="21"/>
      <c r="E31" s="33" t="s">
        <v>35</v>
      </c>
      <c r="F31" s="33"/>
      <c r="G31" s="34">
        <v>1</v>
      </c>
      <c r="H31" s="34">
        <v>1</v>
      </c>
      <c r="I31" s="34">
        <v>1</v>
      </c>
      <c r="J31" s="34">
        <v>1</v>
      </c>
      <c r="K31" s="50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</row>
    <row r="32" ht="16.8" spans="1:25">
      <c r="A32" s="6"/>
      <c r="B32" s="40"/>
      <c r="C32" s="21" t="s">
        <v>198</v>
      </c>
      <c r="D32" s="21"/>
      <c r="E32" s="33" t="s">
        <v>35</v>
      </c>
      <c r="F32" s="33"/>
      <c r="G32" s="34">
        <v>2</v>
      </c>
      <c r="H32" s="41">
        <v>2</v>
      </c>
      <c r="I32" s="34">
        <v>2</v>
      </c>
      <c r="J32" s="34">
        <v>2</v>
      </c>
      <c r="K32" s="50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</row>
    <row r="33" ht="16.8" spans="1:25">
      <c r="A33" s="6"/>
      <c r="B33" s="38" t="s">
        <v>46</v>
      </c>
      <c r="C33" s="21" t="s">
        <v>199</v>
      </c>
      <c r="D33" s="21"/>
      <c r="E33" s="33" t="s">
        <v>39</v>
      </c>
      <c r="F33" s="33"/>
      <c r="G33" s="34">
        <v>1</v>
      </c>
      <c r="H33" s="41">
        <v>2</v>
      </c>
      <c r="I33" s="41">
        <v>2</v>
      </c>
      <c r="J33" s="41">
        <v>2</v>
      </c>
      <c r="K33" s="41">
        <v>2</v>
      </c>
      <c r="L33" s="50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</row>
    <row r="34" ht="16.8" spans="1:25">
      <c r="A34" s="6"/>
      <c r="B34" s="39"/>
      <c r="C34" s="6"/>
      <c r="D34" s="6"/>
      <c r="E34" s="6"/>
      <c r="F34" s="6"/>
      <c r="G34" s="41"/>
      <c r="H34" s="41"/>
      <c r="I34" s="41"/>
      <c r="J34" s="41"/>
      <c r="K34" s="41"/>
      <c r="L34" s="51">
        <v>1</v>
      </c>
      <c r="M34" s="41"/>
      <c r="N34" s="34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 ht="16.8" spans="1:25">
      <c r="A35" s="6"/>
      <c r="B35" s="39"/>
      <c r="C35" s="21" t="s">
        <v>200</v>
      </c>
      <c r="D35" s="21"/>
      <c r="E35" s="33" t="s">
        <v>35</v>
      </c>
      <c r="F35" s="33"/>
      <c r="G35" s="41">
        <v>2</v>
      </c>
      <c r="H35" s="41">
        <v>2</v>
      </c>
      <c r="I35" s="41">
        <v>2</v>
      </c>
      <c r="J35" s="41">
        <v>2</v>
      </c>
      <c r="K35" s="41">
        <v>2</v>
      </c>
      <c r="L35" s="41">
        <v>2</v>
      </c>
      <c r="M35" s="41">
        <v>2</v>
      </c>
      <c r="N35" s="50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</row>
    <row r="36" ht="16.8" spans="1:25">
      <c r="A36" s="6"/>
      <c r="B36" s="39"/>
      <c r="C36" s="21" t="s">
        <v>201</v>
      </c>
      <c r="D36" s="21"/>
      <c r="E36" s="33" t="s">
        <v>39</v>
      </c>
      <c r="F36" s="33"/>
      <c r="G36" s="34">
        <v>1</v>
      </c>
      <c r="H36" s="34">
        <v>1</v>
      </c>
      <c r="I36" s="34">
        <v>1</v>
      </c>
      <c r="J36" s="34">
        <v>1</v>
      </c>
      <c r="K36" s="34">
        <v>1</v>
      </c>
      <c r="L36" s="34">
        <v>1</v>
      </c>
      <c r="M36" s="34">
        <v>1</v>
      </c>
      <c r="N36" s="34">
        <v>1</v>
      </c>
      <c r="O36" s="34">
        <v>1</v>
      </c>
      <c r="P36" s="50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</row>
    <row r="37" ht="16.8" spans="1:25">
      <c r="A37" s="6"/>
      <c r="B37" s="39"/>
      <c r="C37" s="21" t="s">
        <v>202</v>
      </c>
      <c r="D37" s="21"/>
      <c r="E37" s="33" t="s">
        <v>37</v>
      </c>
      <c r="F37" s="33"/>
      <c r="G37" s="41">
        <v>3</v>
      </c>
      <c r="H37" s="41">
        <v>3</v>
      </c>
      <c r="I37" s="41">
        <v>3</v>
      </c>
      <c r="J37" s="41">
        <v>3</v>
      </c>
      <c r="K37" s="41">
        <v>3</v>
      </c>
      <c r="L37" s="41">
        <v>3</v>
      </c>
      <c r="M37" s="41">
        <v>3</v>
      </c>
      <c r="N37" s="41">
        <v>3</v>
      </c>
      <c r="O37" s="41">
        <v>3</v>
      </c>
      <c r="P37" s="41">
        <v>3</v>
      </c>
      <c r="Q37" s="50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</row>
    <row r="38" ht="16.8" spans="1:25">
      <c r="A38" s="6"/>
      <c r="B38" s="39"/>
      <c r="C38" s="21" t="s">
        <v>203</v>
      </c>
      <c r="D38" s="21"/>
      <c r="E38" s="33" t="s">
        <v>35</v>
      </c>
      <c r="F38" s="33"/>
      <c r="G38" s="41">
        <v>1</v>
      </c>
      <c r="H38" s="41">
        <v>2</v>
      </c>
      <c r="I38" s="41">
        <v>2</v>
      </c>
      <c r="J38" s="41">
        <v>2</v>
      </c>
      <c r="K38" s="41">
        <v>2</v>
      </c>
      <c r="L38" s="41">
        <v>2</v>
      </c>
      <c r="M38" s="41">
        <v>2</v>
      </c>
      <c r="N38" s="41">
        <v>2</v>
      </c>
      <c r="O38" s="41">
        <v>2</v>
      </c>
      <c r="P38" s="41">
        <v>2</v>
      </c>
      <c r="Q38" s="41">
        <v>2</v>
      </c>
      <c r="R38" s="50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</row>
    <row r="39" ht="16.8" spans="1:25">
      <c r="A39" s="6"/>
      <c r="B39" s="39"/>
      <c r="C39" s="6"/>
      <c r="D39" s="6"/>
      <c r="E39" s="6"/>
      <c r="F39" s="6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51">
        <v>1</v>
      </c>
      <c r="S39" s="41"/>
      <c r="T39" s="41"/>
      <c r="U39" s="41"/>
      <c r="V39" s="41"/>
      <c r="W39" s="41"/>
      <c r="X39" s="41"/>
      <c r="Y39" s="41"/>
    </row>
    <row r="40" ht="16.8" spans="1:25">
      <c r="A40" s="6"/>
      <c r="B40" s="39"/>
      <c r="C40" s="21" t="s">
        <v>204</v>
      </c>
      <c r="D40" s="21"/>
      <c r="E40" s="33" t="s">
        <v>37</v>
      </c>
      <c r="F40" s="33"/>
      <c r="G40" s="34">
        <v>2</v>
      </c>
      <c r="H40" s="41">
        <v>3</v>
      </c>
      <c r="I40" s="41">
        <v>3</v>
      </c>
      <c r="J40" s="41">
        <v>3</v>
      </c>
      <c r="K40" s="41">
        <v>3</v>
      </c>
      <c r="L40" s="41">
        <v>3</v>
      </c>
      <c r="M40" s="41">
        <v>3</v>
      </c>
      <c r="N40" s="41">
        <v>3</v>
      </c>
      <c r="O40" s="41">
        <v>3</v>
      </c>
      <c r="P40" s="41">
        <v>3</v>
      </c>
      <c r="Q40" s="41">
        <v>3</v>
      </c>
      <c r="R40" s="41">
        <v>3</v>
      </c>
      <c r="S40" s="50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</row>
    <row r="41" ht="16.8" spans="1:25">
      <c r="A41" s="6"/>
      <c r="B41" s="39"/>
      <c r="C41" s="42"/>
      <c r="D41" s="43"/>
      <c r="E41" s="42"/>
      <c r="F41" s="43"/>
      <c r="G41" s="34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51">
        <v>1</v>
      </c>
      <c r="T41" s="41"/>
      <c r="U41" s="41"/>
      <c r="V41" s="41"/>
      <c r="W41" s="41"/>
      <c r="X41" s="41"/>
      <c r="Y41" s="41"/>
    </row>
    <row r="42" ht="16.8" spans="1:25">
      <c r="A42" s="6"/>
      <c r="B42" s="39"/>
      <c r="C42" s="21" t="s">
        <v>205</v>
      </c>
      <c r="D42" s="21"/>
      <c r="E42" s="42" t="s">
        <v>29</v>
      </c>
      <c r="F42" s="43"/>
      <c r="G42" s="41">
        <v>3</v>
      </c>
      <c r="H42" s="41">
        <v>3</v>
      </c>
      <c r="I42" s="41">
        <v>3</v>
      </c>
      <c r="J42" s="41">
        <v>3</v>
      </c>
      <c r="K42" s="41">
        <v>3</v>
      </c>
      <c r="L42" s="41">
        <v>3</v>
      </c>
      <c r="M42" s="41">
        <v>3</v>
      </c>
      <c r="N42" s="41">
        <v>3</v>
      </c>
      <c r="O42" s="41">
        <v>3</v>
      </c>
      <c r="P42" s="41">
        <v>3</v>
      </c>
      <c r="Q42" s="41">
        <v>3</v>
      </c>
      <c r="R42" s="41">
        <v>3</v>
      </c>
      <c r="S42" s="41">
        <v>3</v>
      </c>
      <c r="T42" s="41">
        <v>3</v>
      </c>
      <c r="U42" s="41">
        <v>3</v>
      </c>
      <c r="V42" s="50">
        <v>0</v>
      </c>
      <c r="W42" s="34">
        <v>0</v>
      </c>
      <c r="X42" s="34">
        <v>0</v>
      </c>
      <c r="Y42" s="34">
        <v>0</v>
      </c>
    </row>
    <row r="43" ht="16.8" spans="1:25">
      <c r="A43" s="6"/>
      <c r="B43" s="39"/>
      <c r="C43" s="44" t="s">
        <v>206</v>
      </c>
      <c r="D43" s="45"/>
      <c r="E43" s="42" t="s">
        <v>27</v>
      </c>
      <c r="F43" s="43"/>
      <c r="G43" s="34">
        <v>4</v>
      </c>
      <c r="H43" s="34">
        <v>4</v>
      </c>
      <c r="I43" s="34">
        <v>4</v>
      </c>
      <c r="J43" s="34">
        <v>4</v>
      </c>
      <c r="K43" s="34">
        <v>4</v>
      </c>
      <c r="L43" s="34">
        <v>4</v>
      </c>
      <c r="M43" s="34">
        <v>4</v>
      </c>
      <c r="N43" s="34">
        <v>4</v>
      </c>
      <c r="O43" s="34">
        <v>4</v>
      </c>
      <c r="P43" s="34">
        <v>4</v>
      </c>
      <c r="Q43" s="34">
        <v>4</v>
      </c>
      <c r="R43" s="34">
        <v>4</v>
      </c>
      <c r="S43" s="34">
        <v>4</v>
      </c>
      <c r="T43" s="34">
        <v>4</v>
      </c>
      <c r="U43" s="34">
        <v>4</v>
      </c>
      <c r="V43" s="34">
        <v>4</v>
      </c>
      <c r="W43" s="50">
        <v>0</v>
      </c>
      <c r="X43" s="34"/>
      <c r="Y43" s="34"/>
    </row>
    <row r="44" ht="16.8" spans="1:25">
      <c r="A44" s="6"/>
      <c r="B44" s="38" t="s">
        <v>57</v>
      </c>
      <c r="C44" s="21" t="s">
        <v>207</v>
      </c>
      <c r="D44" s="21"/>
      <c r="E44" s="33" t="s">
        <v>29</v>
      </c>
      <c r="F44" s="33"/>
      <c r="G44" s="34">
        <v>2</v>
      </c>
      <c r="H44" s="34">
        <v>2</v>
      </c>
      <c r="I44" s="34">
        <v>2</v>
      </c>
      <c r="J44" s="34">
        <v>2</v>
      </c>
      <c r="K44" s="34">
        <v>2</v>
      </c>
      <c r="L44" s="34">
        <v>2</v>
      </c>
      <c r="M44" s="50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</row>
    <row r="45" ht="16.8" spans="1:25">
      <c r="A45" s="6"/>
      <c r="B45" s="39"/>
      <c r="C45" s="21" t="s">
        <v>208</v>
      </c>
      <c r="D45" s="21"/>
      <c r="E45" s="33" t="s">
        <v>60</v>
      </c>
      <c r="F45" s="33"/>
      <c r="G45" s="34">
        <v>3</v>
      </c>
      <c r="H45" s="34">
        <v>3</v>
      </c>
      <c r="I45" s="34">
        <v>3</v>
      </c>
      <c r="J45" s="34">
        <v>3</v>
      </c>
      <c r="K45" s="34">
        <v>3</v>
      </c>
      <c r="L45" s="34">
        <v>3</v>
      </c>
      <c r="M45" s="50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</row>
    <row r="46" ht="16.8" spans="1:25">
      <c r="A46" s="6"/>
      <c r="B46" s="39"/>
      <c r="C46" s="21" t="s">
        <v>209</v>
      </c>
      <c r="D46" s="21"/>
      <c r="E46" s="33" t="s">
        <v>39</v>
      </c>
      <c r="F46" s="33"/>
      <c r="G46" s="34">
        <v>2</v>
      </c>
      <c r="H46" s="34">
        <v>2</v>
      </c>
      <c r="I46" s="34">
        <v>2</v>
      </c>
      <c r="J46" s="34">
        <v>2</v>
      </c>
      <c r="K46" s="34">
        <v>2</v>
      </c>
      <c r="L46" s="34">
        <v>2</v>
      </c>
      <c r="M46" s="34">
        <v>2</v>
      </c>
      <c r="N46" s="34">
        <v>2</v>
      </c>
      <c r="O46" s="50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</row>
    <row r="47" ht="16.8" spans="1:25">
      <c r="A47" s="6"/>
      <c r="B47" s="39"/>
      <c r="C47" s="21" t="s">
        <v>210</v>
      </c>
      <c r="D47" s="21"/>
      <c r="E47" s="33" t="s">
        <v>60</v>
      </c>
      <c r="F47" s="33"/>
      <c r="G47" s="34">
        <v>4</v>
      </c>
      <c r="H47" s="34">
        <v>4</v>
      </c>
      <c r="I47" s="34">
        <v>4</v>
      </c>
      <c r="J47" s="34">
        <v>4</v>
      </c>
      <c r="K47" s="34">
        <v>4</v>
      </c>
      <c r="L47" s="34">
        <v>4</v>
      </c>
      <c r="M47" s="34">
        <v>4</v>
      </c>
      <c r="N47" s="34">
        <v>4</v>
      </c>
      <c r="O47" s="50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</row>
    <row r="48" ht="16.8" spans="1:25">
      <c r="A48" s="6"/>
      <c r="B48" s="39"/>
      <c r="C48" s="21" t="s">
        <v>211</v>
      </c>
      <c r="D48" s="21"/>
      <c r="E48" s="33" t="s">
        <v>39</v>
      </c>
      <c r="F48" s="33"/>
      <c r="G48" s="34">
        <v>1</v>
      </c>
      <c r="H48" s="34">
        <v>2</v>
      </c>
      <c r="I48" s="34">
        <v>2</v>
      </c>
      <c r="J48" s="34">
        <v>2</v>
      </c>
      <c r="K48" s="34">
        <v>2</v>
      </c>
      <c r="L48" s="34">
        <v>2</v>
      </c>
      <c r="M48" s="34">
        <v>2</v>
      </c>
      <c r="N48" s="34">
        <v>2</v>
      </c>
      <c r="O48" s="34">
        <v>2</v>
      </c>
      <c r="P48" s="50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</row>
    <row r="49" ht="16.8" spans="1:25">
      <c r="A49" s="6"/>
      <c r="B49" s="39"/>
      <c r="C49" s="42"/>
      <c r="D49" s="43"/>
      <c r="E49" s="42"/>
      <c r="F49" s="43"/>
      <c r="G49" s="34"/>
      <c r="H49" s="34"/>
      <c r="I49" s="34"/>
      <c r="J49" s="34"/>
      <c r="K49" s="34"/>
      <c r="L49" s="34"/>
      <c r="M49" s="34"/>
      <c r="N49" s="34"/>
      <c r="O49" s="34"/>
      <c r="P49" s="51">
        <v>1</v>
      </c>
      <c r="Q49" s="34"/>
      <c r="R49" s="34"/>
      <c r="S49" s="34"/>
      <c r="T49" s="34"/>
      <c r="U49" s="34"/>
      <c r="V49" s="34"/>
      <c r="W49" s="34"/>
      <c r="X49" s="34"/>
      <c r="Y49" s="34"/>
    </row>
    <row r="50" ht="16.8" spans="1:25">
      <c r="A50" s="6"/>
      <c r="B50" s="39"/>
      <c r="C50" s="21" t="s">
        <v>212</v>
      </c>
      <c r="D50" s="21"/>
      <c r="E50" s="33" t="s">
        <v>35</v>
      </c>
      <c r="F50" s="33"/>
      <c r="G50" s="34">
        <v>1</v>
      </c>
      <c r="H50" s="34">
        <v>2</v>
      </c>
      <c r="I50" s="34">
        <v>2</v>
      </c>
      <c r="J50" s="34">
        <v>2</v>
      </c>
      <c r="K50" s="34">
        <v>2</v>
      </c>
      <c r="L50" s="34">
        <v>2</v>
      </c>
      <c r="M50" s="34">
        <v>2</v>
      </c>
      <c r="N50" s="34">
        <v>2</v>
      </c>
      <c r="O50" s="34">
        <v>2</v>
      </c>
      <c r="P50" s="50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</row>
    <row r="51" ht="16.8" spans="1:25">
      <c r="A51" s="6"/>
      <c r="B51" s="39"/>
      <c r="C51" s="42"/>
      <c r="D51" s="43"/>
      <c r="E51" s="42"/>
      <c r="F51" s="43"/>
      <c r="G51" s="34"/>
      <c r="H51" s="34"/>
      <c r="I51" s="34"/>
      <c r="J51" s="34"/>
      <c r="K51" s="34"/>
      <c r="L51" s="34"/>
      <c r="M51" s="34"/>
      <c r="N51" s="34"/>
      <c r="O51" s="34"/>
      <c r="P51" s="51">
        <v>1</v>
      </c>
      <c r="Q51" s="34"/>
      <c r="R51" s="34"/>
      <c r="S51" s="34"/>
      <c r="T51" s="34"/>
      <c r="U51" s="34"/>
      <c r="V51" s="34"/>
      <c r="W51" s="34"/>
      <c r="X51" s="34"/>
      <c r="Y51" s="34"/>
    </row>
    <row r="52" ht="16.8" spans="1:25">
      <c r="A52" s="6"/>
      <c r="B52" s="39"/>
      <c r="C52" s="21" t="s">
        <v>213</v>
      </c>
      <c r="D52" s="21"/>
      <c r="E52" s="33" t="s">
        <v>39</v>
      </c>
      <c r="F52" s="33"/>
      <c r="G52" s="34">
        <v>3</v>
      </c>
      <c r="H52" s="34">
        <v>2</v>
      </c>
      <c r="I52" s="34">
        <v>2</v>
      </c>
      <c r="J52" s="34">
        <v>2</v>
      </c>
      <c r="K52" s="34">
        <v>2</v>
      </c>
      <c r="L52" s="34">
        <v>2</v>
      </c>
      <c r="M52" s="34">
        <v>2</v>
      </c>
      <c r="N52" s="34">
        <v>2</v>
      </c>
      <c r="O52" s="34">
        <v>2</v>
      </c>
      <c r="P52" s="34">
        <v>2</v>
      </c>
      <c r="Q52" s="50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</row>
    <row r="53" ht="16.8" spans="1:25">
      <c r="A53" s="6"/>
      <c r="B53" s="39"/>
      <c r="C53" s="6"/>
      <c r="D53" s="6"/>
      <c r="E53" s="6"/>
      <c r="F53" s="6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52">
        <v>1</v>
      </c>
      <c r="R53" s="41"/>
      <c r="S53" s="41"/>
      <c r="T53" s="41"/>
      <c r="U53" s="41"/>
      <c r="V53" s="41"/>
      <c r="W53" s="41"/>
      <c r="X53" s="34"/>
      <c r="Y53" s="41"/>
    </row>
    <row r="54" ht="16.8" spans="1:25">
      <c r="A54" s="6"/>
      <c r="B54" s="39"/>
      <c r="C54" s="21" t="s">
        <v>214</v>
      </c>
      <c r="D54" s="21"/>
      <c r="E54" s="33" t="s">
        <v>60</v>
      </c>
      <c r="F54" s="33"/>
      <c r="G54" s="34">
        <v>5</v>
      </c>
      <c r="H54" s="34">
        <v>5</v>
      </c>
      <c r="I54" s="34">
        <v>5</v>
      </c>
      <c r="J54" s="34">
        <v>5</v>
      </c>
      <c r="K54" s="34">
        <v>5</v>
      </c>
      <c r="L54" s="34">
        <v>5</v>
      </c>
      <c r="M54" s="34">
        <v>5</v>
      </c>
      <c r="N54" s="34">
        <v>5</v>
      </c>
      <c r="O54" s="34">
        <v>5</v>
      </c>
      <c r="P54" s="34">
        <v>5</v>
      </c>
      <c r="Q54" s="50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</row>
    <row r="55" ht="16.8" spans="1:25">
      <c r="A55" s="6"/>
      <c r="B55" s="39"/>
      <c r="C55" s="21" t="s">
        <v>215</v>
      </c>
      <c r="D55" s="21"/>
      <c r="E55" s="33" t="s">
        <v>216</v>
      </c>
      <c r="F55" s="33"/>
      <c r="G55" s="34">
        <v>2</v>
      </c>
      <c r="H55" s="34">
        <v>2</v>
      </c>
      <c r="I55" s="34">
        <v>2</v>
      </c>
      <c r="J55" s="34">
        <v>2</v>
      </c>
      <c r="K55" s="34">
        <v>2</v>
      </c>
      <c r="L55" s="34">
        <v>2</v>
      </c>
      <c r="M55" s="34">
        <v>2</v>
      </c>
      <c r="N55" s="34">
        <v>2</v>
      </c>
      <c r="O55" s="34">
        <v>2</v>
      </c>
      <c r="P55" s="34">
        <v>2</v>
      </c>
      <c r="Q55" s="34">
        <v>2</v>
      </c>
      <c r="R55" s="50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</row>
    <row r="56" ht="16.8" spans="1:25">
      <c r="A56" s="6"/>
      <c r="B56" s="39"/>
      <c r="C56" s="21" t="s">
        <v>217</v>
      </c>
      <c r="D56" s="21"/>
      <c r="E56" s="33" t="s">
        <v>60</v>
      </c>
      <c r="F56" s="33"/>
      <c r="G56" s="34">
        <v>3</v>
      </c>
      <c r="H56" s="34">
        <v>3</v>
      </c>
      <c r="I56" s="34">
        <v>3</v>
      </c>
      <c r="J56" s="34">
        <v>3</v>
      </c>
      <c r="K56" s="34">
        <v>3</v>
      </c>
      <c r="L56" s="34">
        <v>3</v>
      </c>
      <c r="M56" s="34">
        <v>3</v>
      </c>
      <c r="N56" s="34">
        <v>3</v>
      </c>
      <c r="O56" s="34">
        <v>3</v>
      </c>
      <c r="P56" s="34">
        <v>3</v>
      </c>
      <c r="Q56" s="34">
        <v>3</v>
      </c>
      <c r="R56" s="50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</row>
    <row r="57" ht="16.8" spans="1:25">
      <c r="A57" s="6"/>
      <c r="B57" s="39"/>
      <c r="C57" s="21" t="s">
        <v>218</v>
      </c>
      <c r="D57" s="21"/>
      <c r="E57" s="33" t="s">
        <v>39</v>
      </c>
      <c r="F57" s="33"/>
      <c r="G57" s="41">
        <v>3</v>
      </c>
      <c r="H57" s="41">
        <v>3</v>
      </c>
      <c r="I57" s="41">
        <v>3</v>
      </c>
      <c r="J57" s="41">
        <v>3</v>
      </c>
      <c r="K57" s="41">
        <v>3</v>
      </c>
      <c r="L57" s="41">
        <v>3</v>
      </c>
      <c r="M57" s="41">
        <v>3</v>
      </c>
      <c r="N57" s="41">
        <v>3</v>
      </c>
      <c r="O57" s="41">
        <v>3</v>
      </c>
      <c r="P57" s="41">
        <v>3</v>
      </c>
      <c r="Q57" s="41">
        <v>3</v>
      </c>
      <c r="R57" s="41">
        <v>3</v>
      </c>
      <c r="S57" s="41">
        <v>3</v>
      </c>
      <c r="T57" s="50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</row>
    <row r="58" ht="16.8" spans="1:25">
      <c r="A58" s="6"/>
      <c r="B58" s="39"/>
      <c r="C58" s="21" t="s">
        <v>219</v>
      </c>
      <c r="D58" s="21"/>
      <c r="E58" s="33" t="s">
        <v>60</v>
      </c>
      <c r="F58" s="33"/>
      <c r="G58" s="34">
        <v>4</v>
      </c>
      <c r="H58" s="34">
        <v>4</v>
      </c>
      <c r="I58" s="34">
        <v>4</v>
      </c>
      <c r="J58" s="34">
        <v>4</v>
      </c>
      <c r="K58" s="34">
        <v>4</v>
      </c>
      <c r="L58" s="34">
        <v>4</v>
      </c>
      <c r="M58" s="34">
        <v>4</v>
      </c>
      <c r="N58" s="34">
        <v>4</v>
      </c>
      <c r="O58" s="34">
        <v>4</v>
      </c>
      <c r="P58" s="34">
        <v>4</v>
      </c>
      <c r="Q58" s="34">
        <v>4</v>
      </c>
      <c r="R58" s="34">
        <v>4</v>
      </c>
      <c r="S58" s="34">
        <v>4</v>
      </c>
      <c r="T58" s="50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</row>
    <row r="59" ht="16.8" spans="1:25">
      <c r="A59" s="6"/>
      <c r="B59" s="39"/>
      <c r="C59" s="21" t="s">
        <v>220</v>
      </c>
      <c r="D59" s="21"/>
      <c r="E59" s="33" t="s">
        <v>221</v>
      </c>
      <c r="F59" s="33"/>
      <c r="G59" s="41">
        <v>6</v>
      </c>
      <c r="H59" s="41">
        <v>5</v>
      </c>
      <c r="I59" s="41">
        <v>5</v>
      </c>
      <c r="J59" s="41">
        <v>5</v>
      </c>
      <c r="K59" s="41">
        <v>5</v>
      </c>
      <c r="L59" s="41">
        <v>5</v>
      </c>
      <c r="M59" s="41">
        <v>5</v>
      </c>
      <c r="N59" s="41">
        <v>5</v>
      </c>
      <c r="O59" s="41">
        <v>5</v>
      </c>
      <c r="P59" s="41">
        <v>5</v>
      </c>
      <c r="Q59" s="41">
        <v>5</v>
      </c>
      <c r="R59" s="41">
        <v>5</v>
      </c>
      <c r="S59" s="41">
        <v>5</v>
      </c>
      <c r="T59" s="41">
        <v>5</v>
      </c>
      <c r="U59" s="41">
        <v>5</v>
      </c>
      <c r="V59" s="41">
        <v>5</v>
      </c>
      <c r="W59" s="50">
        <v>0</v>
      </c>
      <c r="X59" s="34">
        <v>0</v>
      </c>
      <c r="Y59" s="34">
        <v>0</v>
      </c>
    </row>
    <row r="60" ht="16.8" spans="1:25">
      <c r="A60" s="6"/>
      <c r="B60" s="39"/>
      <c r="C60" s="42"/>
      <c r="D60" s="43"/>
      <c r="E60" s="46"/>
      <c r="F60" s="47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52">
        <v>1</v>
      </c>
      <c r="X60" s="41"/>
      <c r="Y60" s="41"/>
    </row>
    <row r="61" ht="16.8" spans="1:25">
      <c r="A61" s="6"/>
      <c r="B61" s="40"/>
      <c r="C61" s="21" t="s">
        <v>222</v>
      </c>
      <c r="D61" s="21"/>
      <c r="E61" s="6" t="s">
        <v>68</v>
      </c>
      <c r="F61" s="6"/>
      <c r="G61" s="41">
        <v>5</v>
      </c>
      <c r="H61" s="41">
        <v>5</v>
      </c>
      <c r="I61" s="41">
        <v>5</v>
      </c>
      <c r="J61" s="41">
        <v>5</v>
      </c>
      <c r="K61" s="41">
        <v>5</v>
      </c>
      <c r="L61" s="41">
        <v>5</v>
      </c>
      <c r="M61" s="41">
        <v>5</v>
      </c>
      <c r="N61" s="41">
        <v>5</v>
      </c>
      <c r="O61" s="41">
        <v>5</v>
      </c>
      <c r="P61" s="41">
        <v>5</v>
      </c>
      <c r="Q61" s="41">
        <v>5</v>
      </c>
      <c r="R61" s="41">
        <v>5</v>
      </c>
      <c r="S61" s="41">
        <v>5</v>
      </c>
      <c r="T61" s="41">
        <v>5</v>
      </c>
      <c r="U61" s="41">
        <v>5</v>
      </c>
      <c r="V61" s="41">
        <v>5</v>
      </c>
      <c r="W61" s="50">
        <v>0</v>
      </c>
      <c r="X61" s="34">
        <v>0</v>
      </c>
      <c r="Y61" s="34">
        <v>0</v>
      </c>
    </row>
    <row r="62" ht="16.8" spans="1:25">
      <c r="A62" s="6"/>
      <c r="B62" s="38" t="s">
        <v>81</v>
      </c>
      <c r="C62" s="21" t="s">
        <v>223</v>
      </c>
      <c r="D62" s="21"/>
      <c r="E62" s="33" t="s">
        <v>39</v>
      </c>
      <c r="F62" s="33"/>
      <c r="G62" s="34">
        <v>1</v>
      </c>
      <c r="H62" s="34">
        <v>1</v>
      </c>
      <c r="I62" s="34">
        <v>1</v>
      </c>
      <c r="J62" s="34">
        <v>1</v>
      </c>
      <c r="K62" s="34">
        <v>1</v>
      </c>
      <c r="L62" s="34">
        <v>1</v>
      </c>
      <c r="M62" s="50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</row>
    <row r="63" ht="16.8" spans="1:25">
      <c r="A63" s="6"/>
      <c r="B63" s="39"/>
      <c r="C63" s="21" t="s">
        <v>224</v>
      </c>
      <c r="D63" s="21"/>
      <c r="E63" s="33" t="s">
        <v>29</v>
      </c>
      <c r="F63" s="33"/>
      <c r="G63" s="34">
        <v>1</v>
      </c>
      <c r="H63" s="34">
        <v>1</v>
      </c>
      <c r="I63" s="34">
        <v>1</v>
      </c>
      <c r="J63" s="34">
        <v>1</v>
      </c>
      <c r="K63" s="34">
        <v>1</v>
      </c>
      <c r="L63" s="34">
        <v>1</v>
      </c>
      <c r="M63" s="34">
        <v>1</v>
      </c>
      <c r="N63" s="34">
        <v>1</v>
      </c>
      <c r="O63" s="50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</row>
    <row r="64" ht="16.8" spans="1:25">
      <c r="A64" s="6"/>
      <c r="B64" s="39"/>
      <c r="C64" s="48" t="s">
        <v>225</v>
      </c>
      <c r="D64" s="48"/>
      <c r="E64" s="33" t="s">
        <v>37</v>
      </c>
      <c r="F64" s="33"/>
      <c r="G64" s="41">
        <v>0.5</v>
      </c>
      <c r="H64" s="41">
        <v>1</v>
      </c>
      <c r="I64" s="41">
        <v>1</v>
      </c>
      <c r="J64" s="41">
        <v>1</v>
      </c>
      <c r="K64" s="41">
        <v>1</v>
      </c>
      <c r="L64" s="41">
        <v>1</v>
      </c>
      <c r="M64" s="41">
        <v>1</v>
      </c>
      <c r="N64" s="41">
        <v>1</v>
      </c>
      <c r="O64" s="41">
        <v>1</v>
      </c>
      <c r="P64" s="50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</row>
    <row r="65" ht="16.8" spans="1:25">
      <c r="A65" s="6"/>
      <c r="B65" s="39"/>
      <c r="C65" s="42"/>
      <c r="D65" s="43"/>
      <c r="E65" s="42"/>
      <c r="F65" s="43"/>
      <c r="G65" s="41"/>
      <c r="H65" s="41"/>
      <c r="I65" s="41"/>
      <c r="J65" s="41"/>
      <c r="K65" s="41"/>
      <c r="L65" s="41"/>
      <c r="M65" s="41"/>
      <c r="N65" s="41"/>
      <c r="O65" s="41"/>
      <c r="P65" s="51">
        <v>0.5</v>
      </c>
      <c r="Q65" s="41"/>
      <c r="R65" s="41"/>
      <c r="S65" s="41"/>
      <c r="T65" s="41"/>
      <c r="U65" s="41"/>
      <c r="V65" s="41"/>
      <c r="W65" s="41"/>
      <c r="X65" s="41"/>
      <c r="Y65" s="34"/>
    </row>
    <row r="66" ht="16.8" spans="1:25">
      <c r="A66" s="6"/>
      <c r="B66" s="39"/>
      <c r="C66" s="21" t="s">
        <v>226</v>
      </c>
      <c r="D66" s="21"/>
      <c r="E66" s="33" t="s">
        <v>35</v>
      </c>
      <c r="F66" s="33"/>
      <c r="G66" s="41">
        <v>2</v>
      </c>
      <c r="H66" s="41">
        <v>2</v>
      </c>
      <c r="I66" s="41">
        <v>2</v>
      </c>
      <c r="J66" s="41">
        <v>2</v>
      </c>
      <c r="K66" s="41">
        <v>2</v>
      </c>
      <c r="L66" s="41">
        <v>2</v>
      </c>
      <c r="M66" s="41">
        <v>2</v>
      </c>
      <c r="N66" s="41">
        <v>2</v>
      </c>
      <c r="O66" s="41">
        <v>2</v>
      </c>
      <c r="P66" s="41">
        <v>2</v>
      </c>
      <c r="Q66" s="50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</row>
    <row r="67" ht="16.8" spans="1:25">
      <c r="A67" s="6"/>
      <c r="B67" s="39"/>
      <c r="C67" s="48" t="s">
        <v>227</v>
      </c>
      <c r="D67" s="48"/>
      <c r="E67" s="33" t="s">
        <v>35</v>
      </c>
      <c r="F67" s="33"/>
      <c r="G67" s="41">
        <v>0.5</v>
      </c>
      <c r="H67" s="41">
        <v>1</v>
      </c>
      <c r="I67" s="41">
        <v>1</v>
      </c>
      <c r="J67" s="41">
        <v>1</v>
      </c>
      <c r="K67" s="41">
        <v>1</v>
      </c>
      <c r="L67" s="41">
        <v>1</v>
      </c>
      <c r="M67" s="41">
        <v>1</v>
      </c>
      <c r="N67" s="41">
        <v>1</v>
      </c>
      <c r="O67" s="41">
        <v>1</v>
      </c>
      <c r="P67" s="41">
        <v>1</v>
      </c>
      <c r="Q67" s="41">
        <v>1</v>
      </c>
      <c r="R67" s="50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</row>
    <row r="68" ht="16.8" spans="1:25">
      <c r="A68" s="6"/>
      <c r="B68" s="39"/>
      <c r="C68" s="42"/>
      <c r="D68" s="43"/>
      <c r="E68" s="42"/>
      <c r="F68" s="43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51">
        <v>0.5</v>
      </c>
      <c r="S68" s="41"/>
      <c r="T68" s="41"/>
      <c r="U68" s="41"/>
      <c r="V68" s="41"/>
      <c r="W68" s="41"/>
      <c r="X68" s="41"/>
      <c r="Y68" s="41"/>
    </row>
    <row r="69" ht="16.8" spans="1:25">
      <c r="A69" s="6"/>
      <c r="B69" s="39"/>
      <c r="C69" s="21" t="s">
        <v>228</v>
      </c>
      <c r="D69" s="21"/>
      <c r="E69" s="6" t="s">
        <v>37</v>
      </c>
      <c r="F69" s="6"/>
      <c r="G69" s="41">
        <v>1</v>
      </c>
      <c r="H69" s="41">
        <v>1</v>
      </c>
      <c r="I69" s="41">
        <v>1</v>
      </c>
      <c r="J69" s="41">
        <v>1</v>
      </c>
      <c r="K69" s="41">
        <v>1</v>
      </c>
      <c r="L69" s="41">
        <v>1</v>
      </c>
      <c r="M69" s="41">
        <v>1</v>
      </c>
      <c r="N69" s="41">
        <v>1</v>
      </c>
      <c r="O69" s="41">
        <v>1</v>
      </c>
      <c r="P69" s="41">
        <v>1</v>
      </c>
      <c r="Q69" s="41">
        <v>1</v>
      </c>
      <c r="R69" s="41">
        <v>1</v>
      </c>
      <c r="S69" s="41">
        <v>1</v>
      </c>
      <c r="T69" s="50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</row>
    <row r="70" ht="16.8" spans="1:25">
      <c r="A70" s="6"/>
      <c r="B70" s="39"/>
      <c r="C70" s="21" t="s">
        <v>229</v>
      </c>
      <c r="D70" s="21"/>
      <c r="E70" s="6" t="s">
        <v>37</v>
      </c>
      <c r="F70" s="6"/>
      <c r="G70" s="41">
        <v>1</v>
      </c>
      <c r="H70" s="41">
        <v>2</v>
      </c>
      <c r="I70" s="41">
        <v>2</v>
      </c>
      <c r="J70" s="41">
        <v>2</v>
      </c>
      <c r="K70" s="41">
        <v>2</v>
      </c>
      <c r="L70" s="41">
        <v>2</v>
      </c>
      <c r="M70" s="41">
        <v>2</v>
      </c>
      <c r="N70" s="41">
        <v>2</v>
      </c>
      <c r="O70" s="41">
        <v>2</v>
      </c>
      <c r="P70" s="41">
        <v>2</v>
      </c>
      <c r="Q70" s="41">
        <v>2</v>
      </c>
      <c r="R70" s="41">
        <v>2</v>
      </c>
      <c r="S70" s="41">
        <v>2</v>
      </c>
      <c r="T70" s="41">
        <v>2</v>
      </c>
      <c r="U70" s="41">
        <v>2</v>
      </c>
      <c r="V70" s="41">
        <v>2</v>
      </c>
      <c r="W70" s="50">
        <v>0</v>
      </c>
      <c r="X70" s="34">
        <v>0</v>
      </c>
      <c r="Y70" s="34">
        <v>0</v>
      </c>
    </row>
    <row r="71" ht="16.8" spans="1:25">
      <c r="A71" s="6"/>
      <c r="B71" s="40"/>
      <c r="C71" s="42"/>
      <c r="D71" s="43"/>
      <c r="E71" s="42"/>
      <c r="F71" s="43"/>
      <c r="G71" s="41"/>
      <c r="H71" s="41"/>
      <c r="I71" s="41"/>
      <c r="J71" s="41"/>
      <c r="K71" s="41"/>
      <c r="L71" s="41"/>
      <c r="M71" s="41"/>
      <c r="N71" s="41"/>
      <c r="O71" s="41">
        <v>2</v>
      </c>
      <c r="P71" s="41"/>
      <c r="Q71" s="41"/>
      <c r="R71" s="41"/>
      <c r="S71" s="41"/>
      <c r="T71" s="41"/>
      <c r="U71" s="41"/>
      <c r="V71" s="34"/>
      <c r="W71" s="51">
        <v>1</v>
      </c>
      <c r="X71" s="41"/>
      <c r="Y71" s="41"/>
    </row>
    <row r="72" ht="16.8" spans="1:25">
      <c r="A72" s="6"/>
      <c r="B72" s="38" t="s">
        <v>91</v>
      </c>
      <c r="C72" s="21" t="s">
        <v>230</v>
      </c>
      <c r="D72" s="21"/>
      <c r="E72" s="33" t="s">
        <v>29</v>
      </c>
      <c r="F72" s="33"/>
      <c r="G72" s="41">
        <v>2</v>
      </c>
      <c r="H72" s="41">
        <v>2</v>
      </c>
      <c r="I72" s="41">
        <v>2</v>
      </c>
      <c r="J72" s="41">
        <v>2</v>
      </c>
      <c r="K72" s="41">
        <v>2</v>
      </c>
      <c r="L72" s="41">
        <v>2</v>
      </c>
      <c r="M72" s="57">
        <v>0</v>
      </c>
      <c r="N72" s="41">
        <v>0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</row>
    <row r="73" ht="16.8" spans="1:25">
      <c r="A73" s="6"/>
      <c r="B73" s="39"/>
      <c r="C73" s="21" t="s">
        <v>231</v>
      </c>
      <c r="D73" s="21"/>
      <c r="E73" s="33" t="s">
        <v>39</v>
      </c>
      <c r="F73" s="33"/>
      <c r="G73" s="41">
        <v>2</v>
      </c>
      <c r="H73" s="41">
        <v>2</v>
      </c>
      <c r="I73" s="41">
        <v>2</v>
      </c>
      <c r="J73" s="41">
        <v>2</v>
      </c>
      <c r="K73" s="41">
        <v>2</v>
      </c>
      <c r="L73" s="41">
        <v>2</v>
      </c>
      <c r="M73" s="41">
        <v>2</v>
      </c>
      <c r="N73" s="41">
        <v>2</v>
      </c>
      <c r="O73" s="57">
        <v>0</v>
      </c>
      <c r="P73" s="41">
        <v>0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</row>
    <row r="74" ht="16.8" spans="1:25">
      <c r="A74" s="6"/>
      <c r="B74" s="39"/>
      <c r="C74" s="48" t="s">
        <v>232</v>
      </c>
      <c r="D74" s="48"/>
      <c r="E74" s="33" t="s">
        <v>35</v>
      </c>
      <c r="F74" s="33"/>
      <c r="G74" s="41">
        <v>0.5</v>
      </c>
      <c r="H74" s="41">
        <v>1</v>
      </c>
      <c r="I74" s="41">
        <v>1</v>
      </c>
      <c r="J74" s="41">
        <v>1</v>
      </c>
      <c r="K74" s="41">
        <v>1</v>
      </c>
      <c r="L74" s="41">
        <v>1</v>
      </c>
      <c r="M74" s="41">
        <v>1</v>
      </c>
      <c r="N74" s="41">
        <v>1</v>
      </c>
      <c r="O74" s="41">
        <v>1</v>
      </c>
      <c r="P74" s="57">
        <v>0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</row>
    <row r="75" ht="16.8" spans="1:25">
      <c r="A75" s="6"/>
      <c r="B75" s="39"/>
      <c r="C75" s="21"/>
      <c r="D75" s="21"/>
      <c r="E75" s="6"/>
      <c r="F75" s="6"/>
      <c r="G75" s="41"/>
      <c r="H75" s="41"/>
      <c r="I75" s="41"/>
      <c r="J75" s="41"/>
      <c r="K75" s="41"/>
      <c r="L75" s="41"/>
      <c r="M75" s="41"/>
      <c r="N75" s="41"/>
      <c r="O75" s="41"/>
      <c r="P75" s="51">
        <v>0.5</v>
      </c>
      <c r="Q75" s="41"/>
      <c r="R75" s="41"/>
      <c r="S75" s="41"/>
      <c r="T75" s="41"/>
      <c r="U75" s="41"/>
      <c r="V75" s="41"/>
      <c r="W75" s="34"/>
      <c r="X75" s="41"/>
      <c r="Y75" s="41"/>
    </row>
    <row r="76" ht="16.8" spans="1:25">
      <c r="A76" s="6"/>
      <c r="B76" s="39"/>
      <c r="C76" s="21" t="s">
        <v>233</v>
      </c>
      <c r="D76" s="21"/>
      <c r="E76" s="33" t="s">
        <v>60</v>
      </c>
      <c r="F76" s="33"/>
      <c r="G76" s="41">
        <v>2</v>
      </c>
      <c r="H76" s="41">
        <v>1</v>
      </c>
      <c r="I76" s="41">
        <v>1</v>
      </c>
      <c r="J76" s="41">
        <v>1</v>
      </c>
      <c r="K76" s="41">
        <v>1</v>
      </c>
      <c r="L76" s="41">
        <v>1</v>
      </c>
      <c r="M76" s="41">
        <v>1</v>
      </c>
      <c r="N76" s="41">
        <v>1</v>
      </c>
      <c r="O76" s="41">
        <v>1</v>
      </c>
      <c r="P76" s="41">
        <v>1</v>
      </c>
      <c r="Q76" s="57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</row>
    <row r="77" ht="16.8" spans="1:25">
      <c r="A77" s="6"/>
      <c r="B77" s="39"/>
      <c r="C77" s="46"/>
      <c r="D77" s="47"/>
      <c r="E77" s="33"/>
      <c r="F77" s="33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52">
        <v>1</v>
      </c>
      <c r="R77" s="41"/>
      <c r="S77" s="41"/>
      <c r="T77" s="41"/>
      <c r="U77" s="41"/>
      <c r="V77" s="41"/>
      <c r="W77" s="41"/>
      <c r="X77" s="41"/>
      <c r="Y77" s="41"/>
    </row>
    <row r="78" ht="16.8" spans="1:25">
      <c r="A78" s="6"/>
      <c r="B78" s="39"/>
      <c r="C78" s="48" t="s">
        <v>234</v>
      </c>
      <c r="D78" s="48"/>
      <c r="E78" s="33" t="s">
        <v>60</v>
      </c>
      <c r="F78" s="33"/>
      <c r="G78" s="41">
        <v>1</v>
      </c>
      <c r="H78" s="41">
        <v>1</v>
      </c>
      <c r="I78" s="41">
        <v>1</v>
      </c>
      <c r="J78" s="41">
        <v>1</v>
      </c>
      <c r="K78" s="41">
        <v>1</v>
      </c>
      <c r="L78" s="41">
        <v>1</v>
      </c>
      <c r="M78" s="41">
        <v>1</v>
      </c>
      <c r="N78" s="41">
        <v>1</v>
      </c>
      <c r="O78" s="41">
        <v>1</v>
      </c>
      <c r="P78" s="41">
        <v>1</v>
      </c>
      <c r="Q78" s="41">
        <v>1</v>
      </c>
      <c r="R78" s="57">
        <v>0</v>
      </c>
      <c r="S78" s="41">
        <v>0</v>
      </c>
      <c r="T78" s="41">
        <v>0</v>
      </c>
      <c r="U78" s="41">
        <v>0</v>
      </c>
      <c r="V78" s="41">
        <v>0</v>
      </c>
      <c r="W78" s="41">
        <v>0</v>
      </c>
      <c r="X78" s="41">
        <v>0</v>
      </c>
      <c r="Y78" s="41">
        <v>0</v>
      </c>
    </row>
    <row r="79" ht="16.8" spans="1:25">
      <c r="A79" s="6"/>
      <c r="B79" s="39"/>
      <c r="C79" s="21" t="s">
        <v>235</v>
      </c>
      <c r="D79" s="21"/>
      <c r="E79" s="33" t="s">
        <v>39</v>
      </c>
      <c r="F79" s="33"/>
      <c r="G79" s="41">
        <v>1</v>
      </c>
      <c r="H79" s="41">
        <v>1</v>
      </c>
      <c r="I79" s="41">
        <v>1</v>
      </c>
      <c r="J79" s="41">
        <v>1</v>
      </c>
      <c r="K79" s="41">
        <v>1</v>
      </c>
      <c r="L79" s="41">
        <v>1</v>
      </c>
      <c r="M79" s="41">
        <v>1</v>
      </c>
      <c r="N79" s="41">
        <v>1</v>
      </c>
      <c r="O79" s="41">
        <v>1</v>
      </c>
      <c r="P79" s="41">
        <v>1</v>
      </c>
      <c r="Q79" s="41">
        <v>1</v>
      </c>
      <c r="R79" s="41">
        <v>1</v>
      </c>
      <c r="S79" s="41">
        <v>1</v>
      </c>
      <c r="T79" s="57">
        <v>0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</row>
    <row r="80" ht="16.8" spans="1:25">
      <c r="A80" s="6"/>
      <c r="B80" s="39"/>
      <c r="C80" s="21" t="s">
        <v>236</v>
      </c>
      <c r="D80" s="21"/>
      <c r="E80" s="33" t="s">
        <v>237</v>
      </c>
      <c r="F80" s="33"/>
      <c r="G80" s="41">
        <v>3</v>
      </c>
      <c r="H80" s="41">
        <v>2</v>
      </c>
      <c r="I80" s="41">
        <v>2</v>
      </c>
      <c r="J80" s="41">
        <v>2</v>
      </c>
      <c r="K80" s="41">
        <v>2</v>
      </c>
      <c r="L80" s="41">
        <v>2</v>
      </c>
      <c r="M80" s="41">
        <v>2</v>
      </c>
      <c r="N80" s="41">
        <v>2</v>
      </c>
      <c r="O80" s="41">
        <v>2</v>
      </c>
      <c r="P80" s="41">
        <v>2</v>
      </c>
      <c r="Q80" s="41">
        <v>2</v>
      </c>
      <c r="R80" s="41">
        <v>2</v>
      </c>
      <c r="S80" s="41">
        <v>2</v>
      </c>
      <c r="T80" s="41">
        <v>2</v>
      </c>
      <c r="U80" s="41">
        <v>2</v>
      </c>
      <c r="V80" s="41">
        <v>2</v>
      </c>
      <c r="W80" s="57">
        <v>0</v>
      </c>
      <c r="X80" s="41">
        <v>0</v>
      </c>
      <c r="Y80" s="41">
        <v>0</v>
      </c>
    </row>
    <row r="81" ht="16.8" spans="1:25">
      <c r="A81" s="6"/>
      <c r="B81" s="39"/>
      <c r="C81" s="42"/>
      <c r="D81" s="43"/>
      <c r="E81" s="42"/>
      <c r="F81" s="43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52">
        <v>1</v>
      </c>
      <c r="X81" s="41"/>
      <c r="Y81" s="41"/>
    </row>
    <row r="82" ht="16.8" spans="1:25">
      <c r="A82" s="6"/>
      <c r="B82" s="38" t="s">
        <v>101</v>
      </c>
      <c r="C82" s="21" t="s">
        <v>238</v>
      </c>
      <c r="D82" s="21"/>
      <c r="E82" s="33" t="s">
        <v>29</v>
      </c>
      <c r="F82" s="33"/>
      <c r="G82" s="41">
        <v>1</v>
      </c>
      <c r="H82" s="41">
        <v>1</v>
      </c>
      <c r="I82" s="41">
        <v>1</v>
      </c>
      <c r="J82" s="41">
        <v>1</v>
      </c>
      <c r="K82" s="41">
        <v>1</v>
      </c>
      <c r="L82" s="41">
        <v>1</v>
      </c>
      <c r="M82" s="41">
        <v>1</v>
      </c>
      <c r="N82" s="41">
        <v>1</v>
      </c>
      <c r="O82" s="41">
        <v>1</v>
      </c>
      <c r="P82" s="41">
        <v>1</v>
      </c>
      <c r="Q82" s="41">
        <v>1</v>
      </c>
      <c r="R82" s="41">
        <v>1</v>
      </c>
      <c r="S82" s="41">
        <v>1</v>
      </c>
      <c r="T82" s="41">
        <v>1</v>
      </c>
      <c r="U82" s="41">
        <v>1</v>
      </c>
      <c r="V82" s="41">
        <v>1</v>
      </c>
      <c r="W82" s="41">
        <v>1</v>
      </c>
      <c r="X82" s="57">
        <v>0</v>
      </c>
      <c r="Y82" s="41">
        <v>0</v>
      </c>
    </row>
    <row r="83" ht="16.8" spans="1:25">
      <c r="A83" s="6"/>
      <c r="B83" s="39"/>
      <c r="C83" s="21" t="s">
        <v>239</v>
      </c>
      <c r="D83" s="21"/>
      <c r="E83" s="33" t="s">
        <v>37</v>
      </c>
      <c r="F83" s="33"/>
      <c r="G83" s="41">
        <v>1</v>
      </c>
      <c r="H83" s="41">
        <v>1</v>
      </c>
      <c r="I83" s="41">
        <v>1</v>
      </c>
      <c r="J83" s="41">
        <v>1</v>
      </c>
      <c r="K83" s="41">
        <v>1</v>
      </c>
      <c r="L83" s="41">
        <v>1</v>
      </c>
      <c r="M83" s="41">
        <v>1</v>
      </c>
      <c r="N83" s="41">
        <v>1</v>
      </c>
      <c r="O83" s="41">
        <v>1</v>
      </c>
      <c r="P83" s="41">
        <v>1</v>
      </c>
      <c r="Q83" s="41">
        <v>1</v>
      </c>
      <c r="R83" s="41">
        <v>1</v>
      </c>
      <c r="S83" s="41">
        <v>1</v>
      </c>
      <c r="T83" s="41">
        <v>1</v>
      </c>
      <c r="U83" s="41">
        <v>1</v>
      </c>
      <c r="V83" s="41">
        <v>1</v>
      </c>
      <c r="W83" s="41">
        <v>1</v>
      </c>
      <c r="X83" s="57">
        <v>0</v>
      </c>
      <c r="Y83" s="41">
        <v>0</v>
      </c>
    </row>
    <row r="84" ht="16.8" spans="1:25">
      <c r="A84" s="6"/>
      <c r="B84" s="39"/>
      <c r="C84" s="48" t="s">
        <v>240</v>
      </c>
      <c r="D84" s="48"/>
      <c r="E84" s="33" t="s">
        <v>29</v>
      </c>
      <c r="F84" s="33"/>
      <c r="G84" s="41">
        <v>0.5</v>
      </c>
      <c r="H84" s="41">
        <v>0.5</v>
      </c>
      <c r="I84" s="41">
        <v>0.5</v>
      </c>
      <c r="J84" s="41">
        <v>0.5</v>
      </c>
      <c r="K84" s="41">
        <v>0.5</v>
      </c>
      <c r="L84" s="41">
        <v>0.5</v>
      </c>
      <c r="M84" s="41">
        <v>0.5</v>
      </c>
      <c r="N84" s="41">
        <v>0.5</v>
      </c>
      <c r="O84" s="41">
        <v>0.5</v>
      </c>
      <c r="P84" s="41">
        <v>0.5</v>
      </c>
      <c r="Q84" s="41">
        <v>0.5</v>
      </c>
      <c r="R84" s="41">
        <v>0.5</v>
      </c>
      <c r="S84" s="41">
        <v>0.5</v>
      </c>
      <c r="T84" s="41">
        <v>0.5</v>
      </c>
      <c r="U84" s="41">
        <v>0.5</v>
      </c>
      <c r="V84" s="41">
        <v>0.5</v>
      </c>
      <c r="W84" s="41">
        <v>0.5</v>
      </c>
      <c r="X84" s="57">
        <v>0</v>
      </c>
      <c r="Y84" s="41">
        <v>0</v>
      </c>
    </row>
    <row r="85" ht="16.8" spans="1:25">
      <c r="A85" s="6"/>
      <c r="B85" s="39"/>
      <c r="C85" s="21" t="s">
        <v>241</v>
      </c>
      <c r="D85" s="21"/>
      <c r="E85" s="33" t="s">
        <v>37</v>
      </c>
      <c r="F85" s="33"/>
      <c r="G85" s="41">
        <v>1</v>
      </c>
      <c r="H85" s="41">
        <v>1</v>
      </c>
      <c r="I85" s="41">
        <v>1</v>
      </c>
      <c r="J85" s="41">
        <v>1</v>
      </c>
      <c r="K85" s="41">
        <v>1</v>
      </c>
      <c r="L85" s="41">
        <v>1</v>
      </c>
      <c r="M85" s="41">
        <v>1</v>
      </c>
      <c r="N85" s="41">
        <v>1</v>
      </c>
      <c r="O85" s="41">
        <v>1</v>
      </c>
      <c r="P85" s="41">
        <v>1</v>
      </c>
      <c r="Q85" s="41">
        <v>1</v>
      </c>
      <c r="R85" s="41">
        <v>1</v>
      </c>
      <c r="S85" s="41">
        <v>1</v>
      </c>
      <c r="T85" s="41">
        <v>1</v>
      </c>
      <c r="U85" s="41">
        <v>1</v>
      </c>
      <c r="V85" s="41">
        <v>1</v>
      </c>
      <c r="W85" s="41">
        <v>1</v>
      </c>
      <c r="X85" s="57">
        <v>0</v>
      </c>
      <c r="Y85" s="41">
        <v>0</v>
      </c>
    </row>
    <row r="86" ht="16.8" spans="1:25">
      <c r="A86" s="6"/>
      <c r="B86" s="39"/>
      <c r="C86" s="48" t="s">
        <v>242</v>
      </c>
      <c r="D86" s="48"/>
      <c r="E86" s="33" t="s">
        <v>39</v>
      </c>
      <c r="F86" s="33"/>
      <c r="G86" s="41">
        <v>0.5</v>
      </c>
      <c r="H86" s="41">
        <v>0.5</v>
      </c>
      <c r="I86" s="41">
        <v>0.5</v>
      </c>
      <c r="J86" s="41">
        <v>0.5</v>
      </c>
      <c r="K86" s="41">
        <v>0.5</v>
      </c>
      <c r="L86" s="41">
        <v>0.5</v>
      </c>
      <c r="M86" s="41">
        <v>0.5</v>
      </c>
      <c r="N86" s="41">
        <v>0.5</v>
      </c>
      <c r="O86" s="41">
        <v>0.5</v>
      </c>
      <c r="P86" s="41">
        <v>0.5</v>
      </c>
      <c r="Q86" s="41">
        <v>0.5</v>
      </c>
      <c r="R86" s="41">
        <v>0.5</v>
      </c>
      <c r="S86" s="41">
        <v>0.5</v>
      </c>
      <c r="T86" s="41">
        <v>0.5</v>
      </c>
      <c r="U86" s="41">
        <v>0.5</v>
      </c>
      <c r="V86" s="41">
        <v>0.5</v>
      </c>
      <c r="W86" s="41">
        <v>0.5</v>
      </c>
      <c r="X86" s="57">
        <v>0</v>
      </c>
      <c r="Y86" s="41">
        <v>0</v>
      </c>
    </row>
    <row r="87" ht="16.8" spans="1:25">
      <c r="A87" s="6"/>
      <c r="B87" s="39"/>
      <c r="C87" s="21" t="s">
        <v>243</v>
      </c>
      <c r="D87" s="21"/>
      <c r="E87" s="33" t="s">
        <v>35</v>
      </c>
      <c r="F87" s="33"/>
      <c r="G87" s="41">
        <v>1</v>
      </c>
      <c r="H87" s="41">
        <v>1</v>
      </c>
      <c r="I87" s="41">
        <v>1</v>
      </c>
      <c r="J87" s="41">
        <v>1</v>
      </c>
      <c r="K87" s="41">
        <v>1</v>
      </c>
      <c r="L87" s="41">
        <v>1</v>
      </c>
      <c r="M87" s="41">
        <v>1</v>
      </c>
      <c r="N87" s="41">
        <v>1</v>
      </c>
      <c r="O87" s="41">
        <v>1</v>
      </c>
      <c r="P87" s="41">
        <v>1</v>
      </c>
      <c r="Q87" s="41">
        <v>1</v>
      </c>
      <c r="R87" s="41">
        <v>1</v>
      </c>
      <c r="S87" s="41">
        <v>1</v>
      </c>
      <c r="T87" s="41">
        <v>1</v>
      </c>
      <c r="U87" s="41">
        <v>1</v>
      </c>
      <c r="V87" s="41">
        <v>1</v>
      </c>
      <c r="W87" s="41">
        <v>1</v>
      </c>
      <c r="X87" s="57">
        <v>0</v>
      </c>
      <c r="Y87" s="41">
        <v>0</v>
      </c>
    </row>
    <row r="88" ht="16.8" spans="1:25">
      <c r="A88" s="6"/>
      <c r="B88" s="40"/>
      <c r="C88" s="21" t="s">
        <v>244</v>
      </c>
      <c r="D88" s="21"/>
      <c r="E88" s="33" t="s">
        <v>35</v>
      </c>
      <c r="F88" s="33"/>
      <c r="G88" s="34">
        <v>1</v>
      </c>
      <c r="H88" s="34">
        <v>1</v>
      </c>
      <c r="I88" s="34">
        <v>1</v>
      </c>
      <c r="J88" s="34">
        <v>1</v>
      </c>
      <c r="K88" s="34">
        <v>1</v>
      </c>
      <c r="L88" s="34">
        <v>1</v>
      </c>
      <c r="M88" s="34">
        <v>1</v>
      </c>
      <c r="N88" s="34">
        <v>1</v>
      </c>
      <c r="O88" s="34">
        <v>1</v>
      </c>
      <c r="P88" s="34">
        <v>1</v>
      </c>
      <c r="Q88" s="34">
        <v>1</v>
      </c>
      <c r="R88" s="34">
        <v>1</v>
      </c>
      <c r="S88" s="34">
        <v>1</v>
      </c>
      <c r="T88" s="34">
        <v>1</v>
      </c>
      <c r="U88" s="34">
        <v>1</v>
      </c>
      <c r="V88" s="34">
        <v>1</v>
      </c>
      <c r="W88" s="34">
        <v>1</v>
      </c>
      <c r="X88" s="57">
        <v>0</v>
      </c>
      <c r="Y88" s="41">
        <v>0</v>
      </c>
    </row>
    <row r="89" ht="16.8" spans="1:25">
      <c r="A89" s="6"/>
      <c r="B89" s="53" t="s">
        <v>245</v>
      </c>
      <c r="C89" s="21" t="s">
        <v>246</v>
      </c>
      <c r="D89" s="21"/>
      <c r="E89" s="33" t="s">
        <v>27</v>
      </c>
      <c r="F89" s="33"/>
      <c r="G89" s="34">
        <v>4</v>
      </c>
      <c r="H89" s="34">
        <v>4</v>
      </c>
      <c r="I89" s="34">
        <v>4</v>
      </c>
      <c r="J89" s="34">
        <v>4</v>
      </c>
      <c r="K89" s="34">
        <v>4</v>
      </c>
      <c r="L89" s="34">
        <v>4</v>
      </c>
      <c r="M89" s="34">
        <v>4</v>
      </c>
      <c r="N89" s="34">
        <v>4</v>
      </c>
      <c r="O89" s="34">
        <v>4</v>
      </c>
      <c r="P89" s="34">
        <v>4</v>
      </c>
      <c r="Q89" s="34">
        <v>4</v>
      </c>
      <c r="R89" s="34">
        <v>4</v>
      </c>
      <c r="S89" s="34">
        <v>4</v>
      </c>
      <c r="T89" s="34">
        <v>4</v>
      </c>
      <c r="U89" s="34">
        <v>4</v>
      </c>
      <c r="V89" s="34">
        <v>4</v>
      </c>
      <c r="W89" s="34">
        <v>4</v>
      </c>
      <c r="X89" s="34">
        <v>4</v>
      </c>
      <c r="Y89" s="57">
        <v>0</v>
      </c>
    </row>
    <row r="90" ht="16.8" spans="1:25">
      <c r="A90" s="6"/>
      <c r="B90" s="53"/>
      <c r="C90" s="21" t="s">
        <v>247</v>
      </c>
      <c r="D90" s="21"/>
      <c r="E90" s="33" t="s">
        <v>27</v>
      </c>
      <c r="F90" s="33"/>
      <c r="G90" s="34">
        <v>4</v>
      </c>
      <c r="H90" s="34">
        <v>4</v>
      </c>
      <c r="I90" s="34">
        <v>4</v>
      </c>
      <c r="J90" s="34">
        <v>4</v>
      </c>
      <c r="K90" s="34">
        <v>4</v>
      </c>
      <c r="L90" s="34">
        <v>4</v>
      </c>
      <c r="M90" s="34">
        <v>4</v>
      </c>
      <c r="N90" s="34">
        <v>4</v>
      </c>
      <c r="O90" s="34">
        <v>4</v>
      </c>
      <c r="P90" s="34">
        <v>4</v>
      </c>
      <c r="Q90" s="34">
        <v>4</v>
      </c>
      <c r="R90" s="34">
        <v>4</v>
      </c>
      <c r="S90" s="34">
        <v>4</v>
      </c>
      <c r="T90" s="34">
        <v>4</v>
      </c>
      <c r="U90" s="34">
        <v>4</v>
      </c>
      <c r="V90" s="34">
        <v>4</v>
      </c>
      <c r="W90" s="34">
        <v>4</v>
      </c>
      <c r="X90" s="34">
        <v>4</v>
      </c>
      <c r="Y90" s="57">
        <v>0</v>
      </c>
    </row>
    <row r="91" ht="16.8" spans="1:25">
      <c r="A91" s="6"/>
      <c r="B91" s="54" t="s">
        <v>21</v>
      </c>
      <c r="C91" s="54"/>
      <c r="D91" s="54"/>
      <c r="E91" s="55" t="s">
        <v>14</v>
      </c>
      <c r="F91" s="55"/>
      <c r="G91" s="56">
        <f>SUM(G22:G90)</f>
        <v>111.5</v>
      </c>
      <c r="H91" s="33"/>
      <c r="I91" s="34">
        <f>SUM(I22:I90)</f>
        <v>116</v>
      </c>
      <c r="J91" s="34">
        <f>SUM(J22:J90)-J24</f>
        <v>101.5</v>
      </c>
      <c r="K91" s="34">
        <f>SUM(K22:K90)</f>
        <v>97</v>
      </c>
      <c r="L91" s="34">
        <f>SUM(L22:L90)-L34</f>
        <v>95</v>
      </c>
      <c r="M91" s="58">
        <f>SUM(M22:M90)</f>
        <v>87</v>
      </c>
      <c r="N91" s="34">
        <f>SUM(N22:N90)</f>
        <v>85</v>
      </c>
      <c r="O91" s="34">
        <f>SUM(O22:O90)</f>
        <v>78</v>
      </c>
      <c r="P91" s="34">
        <f>SUM(P22:P90)-P75-P65-P51-P49</f>
        <v>69</v>
      </c>
      <c r="Q91" s="34">
        <f>SUM(Q22:Q90)+Q77+Q53</f>
        <v>60</v>
      </c>
      <c r="R91" s="34">
        <f>SUM(R22:R90)-R68-R39</f>
        <v>47</v>
      </c>
      <c r="S91" s="34">
        <f>SUM(S22:S90)-S41</f>
        <v>44</v>
      </c>
      <c r="T91" s="34">
        <f>SUM(T22:T90)</f>
        <v>35</v>
      </c>
      <c r="U91" s="34">
        <f>SUM(U22:U90)</f>
        <v>35</v>
      </c>
      <c r="V91" s="34">
        <f>SUM(V22:V90)</f>
        <v>32</v>
      </c>
      <c r="W91" s="34">
        <f>SUM(W22:W90)+W81-W71+W60</f>
        <v>18</v>
      </c>
      <c r="X91" s="34">
        <f>SUM(X22:X90)</f>
        <v>8</v>
      </c>
      <c r="Y91" s="34">
        <f>SUM(Y22:Y90)</f>
        <v>0</v>
      </c>
    </row>
    <row r="92" ht="16.8" spans="1:25">
      <c r="A92" s="6"/>
      <c r="B92" s="54"/>
      <c r="C92" s="54"/>
      <c r="D92" s="54"/>
      <c r="E92" s="55" t="s">
        <v>15</v>
      </c>
      <c r="F92" s="55"/>
      <c r="G92" s="56">
        <f>SUM(H22:H90)</f>
        <v>116</v>
      </c>
      <c r="H92" s="33"/>
      <c r="I92" s="34">
        <f>SUM(I22:I90)+J24</f>
        <v>117</v>
      </c>
      <c r="J92" s="58">
        <f>SUM(J22:J90)</f>
        <v>102.5</v>
      </c>
      <c r="K92" s="34">
        <f>SUM(K22:K90)+L34</f>
        <v>98</v>
      </c>
      <c r="L92" s="34">
        <f>SUM(L22:L90)</f>
        <v>96</v>
      </c>
      <c r="M92" s="34">
        <f>SUM(M22:M90)</f>
        <v>87</v>
      </c>
      <c r="N92" s="34">
        <f>SUM(N22:N90)</f>
        <v>85</v>
      </c>
      <c r="O92" s="34">
        <f>SUM(O22:O90)+P75+P65+P51+P49</f>
        <v>81</v>
      </c>
      <c r="P92" s="34">
        <f>SUM(P22:P90)</f>
        <v>72</v>
      </c>
      <c r="Q92" s="34">
        <f>SUM(Q22:Q90)-Q77-Q53+R39+R68</f>
        <v>57.5</v>
      </c>
      <c r="R92" s="34">
        <f>SUM(R22:R90)+S41</f>
        <v>49.5</v>
      </c>
      <c r="S92" s="34">
        <f>SUM(S22:S90)</f>
        <v>45</v>
      </c>
      <c r="T92" s="34">
        <f>SUM(T22:T90)</f>
        <v>35</v>
      </c>
      <c r="U92" s="34">
        <f>SUM(U22:U90)</f>
        <v>35</v>
      </c>
      <c r="V92" s="34">
        <f>SUM(V22:V90)+W71</f>
        <v>33</v>
      </c>
      <c r="W92" s="34">
        <f>SUM(W22:W90)-W81-W60</f>
        <v>15</v>
      </c>
      <c r="X92" s="34">
        <f>SUM(X22:X90)</f>
        <v>8</v>
      </c>
      <c r="Y92" s="34">
        <f>SUM(Y22:Y90)</f>
        <v>0</v>
      </c>
    </row>
    <row r="94" spans="18:18">
      <c r="R94" t="s">
        <v>184</v>
      </c>
    </row>
  </sheetData>
  <mergeCells count="163">
    <mergeCell ref="A1:B1"/>
    <mergeCell ref="C1:K1"/>
    <mergeCell ref="A2:B2"/>
    <mergeCell ref="C2:K2"/>
    <mergeCell ref="A3:B3"/>
    <mergeCell ref="C3:K3"/>
    <mergeCell ref="A4:B4"/>
    <mergeCell ref="C4:K4"/>
    <mergeCell ref="B12:E12"/>
    <mergeCell ref="B19:C19"/>
    <mergeCell ref="C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89:D89"/>
    <mergeCell ref="E89:F89"/>
    <mergeCell ref="C90:D90"/>
    <mergeCell ref="E90:F90"/>
    <mergeCell ref="E91:F91"/>
    <mergeCell ref="G91:H91"/>
    <mergeCell ref="E92:F92"/>
    <mergeCell ref="G92:H92"/>
    <mergeCell ref="A22:A92"/>
    <mergeCell ref="B26:B32"/>
    <mergeCell ref="B33:B42"/>
    <mergeCell ref="B44:B61"/>
    <mergeCell ref="B62:B71"/>
    <mergeCell ref="B72:B81"/>
    <mergeCell ref="B82:B88"/>
    <mergeCell ref="B89:B90"/>
    <mergeCell ref="B91:D9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workbookViewId="0">
      <selection activeCell="F18" sqref="F18"/>
    </sheetView>
  </sheetViews>
  <sheetFormatPr defaultColWidth="8.85185185185185" defaultRowHeight="14.4"/>
  <cols>
    <col min="1" max="1" width="9.28703703703704" customWidth="1"/>
    <col min="2" max="2" width="9.71296296296296" customWidth="1"/>
    <col min="3" max="5" width="11" customWidth="1"/>
    <col min="6" max="6" width="9.71296296296296" customWidth="1"/>
    <col min="7" max="7" width="11" customWidth="1"/>
    <col min="8" max="8" width="9.71296296296296" customWidth="1"/>
    <col min="9" max="9" width="11" customWidth="1"/>
    <col min="10" max="10" width="9.71296296296296" customWidth="1"/>
    <col min="11" max="11" width="11" customWidth="1"/>
    <col min="12" max="12" width="9.71296296296296" customWidth="1"/>
    <col min="13" max="13" width="11" customWidth="1"/>
  </cols>
  <sheetData>
    <row r="1" ht="16.8" spans="1:11">
      <c r="A1" s="1" t="s">
        <v>248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6.8" spans="1:11">
      <c r="A2" s="2"/>
      <c r="B2" s="1" t="s">
        <v>37</v>
      </c>
      <c r="C2" s="1"/>
      <c r="D2" s="3" t="s">
        <v>39</v>
      </c>
      <c r="E2" s="4"/>
      <c r="F2" s="1" t="s">
        <v>29</v>
      </c>
      <c r="G2" s="1"/>
      <c r="H2" s="1" t="s">
        <v>35</v>
      </c>
      <c r="I2" s="1"/>
      <c r="J2" s="1" t="s">
        <v>60</v>
      </c>
      <c r="K2" s="1"/>
    </row>
    <row r="3" ht="16.8" spans="1:11">
      <c r="A3" s="2"/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  <c r="J3" s="1" t="s">
        <v>14</v>
      </c>
      <c r="K3" s="1" t="s">
        <v>15</v>
      </c>
    </row>
    <row r="4" ht="16.8" spans="1:11">
      <c r="A4" s="5" t="s">
        <v>3</v>
      </c>
      <c r="B4" s="6">
        <f ca="1">'Sprint 1'!$D$14</f>
        <v>22.8</v>
      </c>
      <c r="C4" s="6">
        <f ca="1">'Sprint 1'!$E$14</f>
        <v>26.5</v>
      </c>
      <c r="D4" s="6">
        <f ca="1">'Sprint 1'!$D$15</f>
        <v>30.8</v>
      </c>
      <c r="E4" s="6">
        <f ca="1">'Sprint 1'!$E$15</f>
        <v>28.5</v>
      </c>
      <c r="F4" s="6">
        <f ca="1">'Sprint 1'!$D$16</f>
        <v>38.3</v>
      </c>
      <c r="G4" s="6">
        <f ca="1">'Sprint 1'!$E$16</f>
        <v>39</v>
      </c>
      <c r="H4" s="6">
        <f ca="1">'Sprint 1'!$D$17</f>
        <v>30.8</v>
      </c>
      <c r="I4" s="6">
        <f ca="1">'Sprint 1'!$E$17</f>
        <v>35</v>
      </c>
      <c r="J4" s="6">
        <f ca="1">'Sprint 1'!$D$18</f>
        <v>33.8</v>
      </c>
      <c r="K4" s="6">
        <f ca="1">'Sprint 1'!$E$18</f>
        <v>38</v>
      </c>
    </row>
    <row r="5" ht="16.8" spans="1:11">
      <c r="A5" s="5" t="s">
        <v>114</v>
      </c>
      <c r="B5" s="6">
        <f ca="1">'Sprint 2'!$D$14</f>
        <v>21.3</v>
      </c>
      <c r="C5" s="6">
        <f ca="1">'Sprint 2'!$E$14</f>
        <v>24.3</v>
      </c>
      <c r="D5" s="6">
        <f ca="1">'Sprint 2'!$D$15</f>
        <v>38.8</v>
      </c>
      <c r="E5" s="6">
        <f ca="1">'Sprint 2'!$E$15</f>
        <v>36.8</v>
      </c>
      <c r="F5" s="6">
        <f ca="1">'Sprint 2'!$D$16</f>
        <v>30.8</v>
      </c>
      <c r="G5" s="6">
        <f ca="1">'Sprint 2'!$E$16</f>
        <v>31.3</v>
      </c>
      <c r="H5" s="6">
        <f ca="1">'Sprint 2'!$D$17</f>
        <v>14.8</v>
      </c>
      <c r="I5" s="6">
        <f ca="1">'Sprint 2'!$E$17</f>
        <v>15.8</v>
      </c>
      <c r="J5" s="6">
        <f ca="1">'Sprint 2'!$D$18</f>
        <v>44.8</v>
      </c>
      <c r="K5" s="6">
        <f ca="1">'Sprint 2'!$E$18</f>
        <v>45.8</v>
      </c>
    </row>
    <row r="6" ht="16.8" spans="1:11">
      <c r="A6" s="7" t="s">
        <v>249</v>
      </c>
      <c r="B6" s="6">
        <f ca="1">'Sprint 3'!$D$14</f>
        <v>16.7</v>
      </c>
      <c r="C6" s="6">
        <f ca="1">'Sprint 3'!$E$14</f>
        <v>18.7</v>
      </c>
      <c r="D6" s="6">
        <f ca="1">'Sprint 3'!$D$15</f>
        <v>25.7</v>
      </c>
      <c r="E6" s="6">
        <f ca="1">'Sprint 3'!$E$15</f>
        <v>25.7</v>
      </c>
      <c r="F6" s="6">
        <f ca="1">'Sprint 3'!$D$16</f>
        <v>22.2</v>
      </c>
      <c r="G6" s="6">
        <f ca="1">'Sprint 3'!$E$16</f>
        <v>23.2</v>
      </c>
      <c r="H6" s="6">
        <f ca="1">'Sprint 3'!$D$17</f>
        <v>17.7</v>
      </c>
      <c r="I6" s="6">
        <f ca="1">'Sprint 3'!$E$17</f>
        <v>20.7</v>
      </c>
      <c r="J6" s="6">
        <f ca="1">'Sprint 3'!$D$18</f>
        <v>29.2</v>
      </c>
      <c r="K6" s="6">
        <f ca="1">'Sprint 3'!$E$18</f>
        <v>27.7</v>
      </c>
    </row>
    <row r="7" ht="17.55" spans="1:11">
      <c r="A7" s="8" t="s">
        <v>21</v>
      </c>
      <c r="B7" s="9">
        <f ca="1">SUM(B4:B6)</f>
        <v>60.8</v>
      </c>
      <c r="C7" s="9">
        <f ca="1" t="shared" ref="C7:K7" si="0">SUM(C4:C6)</f>
        <v>69.5</v>
      </c>
      <c r="D7" s="9">
        <f ca="1" t="shared" si="0"/>
        <v>95.3</v>
      </c>
      <c r="E7" s="9">
        <f ca="1" t="shared" si="0"/>
        <v>91</v>
      </c>
      <c r="F7" s="9">
        <f ca="1" t="shared" si="0"/>
        <v>91.3</v>
      </c>
      <c r="G7" s="9">
        <f ca="1" t="shared" si="0"/>
        <v>93.5</v>
      </c>
      <c r="H7" s="9">
        <f ca="1" t="shared" si="0"/>
        <v>63.3</v>
      </c>
      <c r="I7" s="9">
        <f ca="1" t="shared" si="0"/>
        <v>71.5</v>
      </c>
      <c r="J7" s="9">
        <f ca="1" t="shared" si="0"/>
        <v>107.8</v>
      </c>
      <c r="K7" s="9">
        <f ca="1" t="shared" si="0"/>
        <v>111.5</v>
      </c>
    </row>
    <row r="8" spans="1:1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ht="15.15" spans="1:1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ht="16.8" spans="1:13">
      <c r="A10" s="10"/>
      <c r="B10" s="10"/>
      <c r="C10" s="10"/>
      <c r="D10" s="10"/>
      <c r="F10" s="11" t="s">
        <v>250</v>
      </c>
      <c r="G10" s="12"/>
      <c r="I10" s="10"/>
      <c r="J10" s="10"/>
      <c r="K10" s="10"/>
      <c r="L10" s="10"/>
      <c r="M10" s="10"/>
    </row>
    <row r="11" ht="16.8" spans="1:13">
      <c r="A11" s="10"/>
      <c r="B11" s="10"/>
      <c r="C11" s="10"/>
      <c r="D11" s="10"/>
      <c r="F11" s="13" t="s">
        <v>14</v>
      </c>
      <c r="G11" s="14">
        <f ca="1">SUMIF($B$3:$K$3,"Thực tế",B7:K7)</f>
        <v>418.5</v>
      </c>
      <c r="I11" s="10"/>
      <c r="J11" s="10"/>
      <c r="K11" s="10"/>
      <c r="L11" s="10"/>
      <c r="M11" s="10"/>
    </row>
    <row r="12" ht="17.55" spans="1:13">
      <c r="A12" s="10"/>
      <c r="B12" s="10"/>
      <c r="C12" s="10"/>
      <c r="D12" s="10"/>
      <c r="F12" s="15" t="s">
        <v>15</v>
      </c>
      <c r="G12" s="16">
        <f ca="1">SUMIF($B$3:$K$3,"Ước tính",B7:K7)</f>
        <v>437</v>
      </c>
      <c r="I12" s="10"/>
      <c r="J12" s="10"/>
      <c r="K12" s="10"/>
      <c r="L12" s="10"/>
      <c r="M12" s="10"/>
    </row>
    <row r="17" spans="1:2">
      <c r="A17" s="17"/>
      <c r="B17" s="17"/>
    </row>
  </sheetData>
  <mergeCells count="8">
    <mergeCell ref="A1:K1"/>
    <mergeCell ref="B2:C2"/>
    <mergeCell ref="D2:E2"/>
    <mergeCell ref="F2:G2"/>
    <mergeCell ref="H2:I2"/>
    <mergeCell ref="J2:K2"/>
    <mergeCell ref="F10:G10"/>
    <mergeCell ref="A2: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HOANGVANDUNG</dc:creator>
  <cp:lastModifiedBy>Dũng Hoàng</cp:lastModifiedBy>
  <dcterms:created xsi:type="dcterms:W3CDTF">2025-05-13T09:47:00Z</dcterms:created>
  <dcterms:modified xsi:type="dcterms:W3CDTF">2025-05-18T17:28:48Z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66C0E953F9014FC1B24353ABA3C21945_11</vt:lpwstr>
  </property>
  <property fmtid="{D5CDD505-2E9C-101B-9397-08002B2CF9AE}" pid="3" name="KSOProductBuildVer">
    <vt:lpwstr>1033-12.2.0.21179</vt:lpwstr>
  </property>
</Properties>
</file>