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els" sheetId="1" r:id="rId1"/>
    <sheet name="Factors" sheetId="2" r:id="rId2"/>
    <sheet name="Robust Facto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2" l="1"/>
  <c r="AH26" i="2"/>
  <c r="AM26" i="2"/>
  <c r="AL26" i="2"/>
  <c r="AK26" i="2"/>
  <c r="AJ26" i="2"/>
  <c r="AG26" i="2"/>
  <c r="AF26" i="2"/>
  <c r="AD26" i="2"/>
  <c r="AP26" i="2"/>
  <c r="Z26" i="2"/>
  <c r="W26" i="2"/>
  <c r="V26" i="2"/>
  <c r="U26" i="2"/>
  <c r="T26" i="2"/>
  <c r="S26" i="2"/>
  <c r="Q26" i="2"/>
  <c r="P26" i="2"/>
  <c r="M26" i="2"/>
  <c r="L26" i="2"/>
  <c r="K26" i="2"/>
  <c r="E26" i="2"/>
  <c r="D26" i="2"/>
  <c r="C26" i="2"/>
  <c r="G22" i="2"/>
  <c r="G23" i="2" s="1"/>
  <c r="H22" i="2"/>
  <c r="H23" i="2" s="1"/>
  <c r="I22" i="2"/>
  <c r="I23" i="2" s="1"/>
  <c r="J22" i="2"/>
  <c r="K22" i="2"/>
  <c r="K23" i="2" s="1"/>
  <c r="L22" i="2"/>
  <c r="L23" i="2" s="1"/>
  <c r="M22" i="2"/>
  <c r="M23" i="2" s="1"/>
  <c r="N22" i="2"/>
  <c r="N23" i="2" s="1"/>
  <c r="O22" i="2"/>
  <c r="P22" i="2"/>
  <c r="Q22" i="2"/>
  <c r="Q23" i="2" s="1"/>
  <c r="R22" i="2"/>
  <c r="R23" i="2" s="1"/>
  <c r="J23" i="2"/>
  <c r="O23" i="2"/>
  <c r="P23" i="2"/>
  <c r="D22" i="2"/>
  <c r="D23" i="2" s="1"/>
  <c r="E22" i="2"/>
  <c r="E23" i="2" s="1"/>
  <c r="F22" i="2"/>
  <c r="F23" i="2"/>
  <c r="AI22" i="2" l="1"/>
  <c r="AI23" i="2" s="1"/>
  <c r="AD22" i="2"/>
  <c r="AD23" i="2" s="1"/>
  <c r="V22" i="2"/>
  <c r="V23" i="2" s="1"/>
  <c r="S22" i="2"/>
  <c r="S23" i="2" s="1"/>
  <c r="C22" i="2"/>
  <c r="C23" i="2" s="1"/>
  <c r="U22" i="2"/>
  <c r="U23" i="2" s="1"/>
  <c r="T22" i="2"/>
  <c r="T23" i="2" s="1"/>
  <c r="W22" i="2"/>
  <c r="W23" i="2" s="1"/>
  <c r="X22" i="2"/>
  <c r="X23" i="2" s="1"/>
  <c r="Y22" i="2"/>
  <c r="Y23" i="2" s="1"/>
  <c r="Z22" i="2"/>
  <c r="Z23" i="2" s="1"/>
  <c r="AA22" i="2"/>
  <c r="AA23" i="2" s="1"/>
  <c r="AB22" i="2"/>
  <c r="AB23" i="2" s="1"/>
  <c r="AC22" i="2"/>
  <c r="AC23" i="2" s="1"/>
  <c r="AE22" i="2"/>
  <c r="AE23" i="2" s="1"/>
  <c r="AF22" i="2"/>
  <c r="AF23" i="2" s="1"/>
  <c r="AG22" i="2"/>
  <c r="AG23" i="2" s="1"/>
  <c r="AH22" i="2"/>
  <c r="AH23" i="2" s="1"/>
  <c r="AJ22" i="2"/>
  <c r="AJ23" i="2" s="1"/>
  <c r="AK22" i="2"/>
  <c r="AK23" i="2" s="1"/>
  <c r="AL22" i="2"/>
  <c r="AL23" i="2" s="1"/>
  <c r="AM22" i="2"/>
  <c r="AM23" i="2" s="1"/>
  <c r="AN22" i="2"/>
  <c r="AN23" i="2" s="1"/>
  <c r="AO22" i="2"/>
  <c r="AO23" i="2" s="1"/>
  <c r="AP22" i="2"/>
  <c r="AP23" i="2" s="1"/>
  <c r="B22" i="2"/>
  <c r="B23" i="2" s="1"/>
  <c r="K24" i="2" l="1"/>
  <c r="H24" i="2"/>
  <c r="M24" i="2"/>
  <c r="R24" i="2"/>
  <c r="O24" i="2"/>
  <c r="F24" i="2"/>
  <c r="J24" i="2"/>
  <c r="L24" i="2"/>
  <c r="P24" i="2"/>
  <c r="E24" i="2"/>
  <c r="N24" i="2"/>
  <c r="D24" i="2"/>
  <c r="Q24" i="2"/>
  <c r="I24" i="2"/>
  <c r="G24" i="2"/>
  <c r="AI24" i="2"/>
  <c r="AD24" i="2"/>
  <c r="V24" i="2"/>
  <c r="S24" i="2"/>
  <c r="C24" i="2"/>
  <c r="U24" i="2"/>
  <c r="X24" i="2"/>
  <c r="AB24" i="2"/>
  <c r="AG24" i="2"/>
  <c r="AL24" i="2"/>
  <c r="AP24" i="2"/>
  <c r="Y24" i="2"/>
  <c r="AC24" i="2"/>
  <c r="AH24" i="2"/>
  <c r="AM24" i="2"/>
  <c r="B24" i="2"/>
  <c r="T24" i="2"/>
  <c r="Z24" i="2"/>
  <c r="AE24" i="2"/>
  <c r="AJ24" i="2"/>
  <c r="AN24" i="2"/>
  <c r="W24" i="2"/>
  <c r="AA24" i="2"/>
  <c r="AF24" i="2"/>
  <c r="AK24" i="2"/>
  <c r="AO24" i="2"/>
</calcChain>
</file>

<file path=xl/sharedStrings.xml><?xml version="1.0" encoding="utf-8"?>
<sst xmlns="http://schemas.openxmlformats.org/spreadsheetml/2006/main" count="176" uniqueCount="112">
  <si>
    <t>d1qlong</t>
  </si>
  <si>
    <t>Model ID</t>
  </si>
  <si>
    <t>d1qweak</t>
  </si>
  <si>
    <t>d1qmaxar</t>
  </si>
  <si>
    <t>d1qstrong</t>
  </si>
  <si>
    <t>d2qlong</t>
  </si>
  <si>
    <t>d2qweak</t>
  </si>
  <si>
    <t>d2qmaxar</t>
  </si>
  <si>
    <t>d2qstrong</t>
  </si>
  <si>
    <t>d1ilong</t>
  </si>
  <si>
    <t>d1iweak</t>
  </si>
  <si>
    <t>d1imaxar</t>
  </si>
  <si>
    <t>d1istrong</t>
  </si>
  <si>
    <t>d2ilong</t>
  </si>
  <si>
    <t>d2iweak</t>
  </si>
  <si>
    <t>d2imaxar</t>
  </si>
  <si>
    <t>d2istrong</t>
  </si>
  <si>
    <t>r2</t>
  </si>
  <si>
    <t>ar2</t>
  </si>
  <si>
    <t>f-complexity</t>
  </si>
  <si>
    <t>q-complexity</t>
  </si>
  <si>
    <t>Factor Name</t>
  </si>
  <si>
    <t>Horizontal Robustness</t>
  </si>
  <si>
    <t>Total Robustness</t>
  </si>
  <si>
    <t>Importance</t>
  </si>
  <si>
    <t>Command</t>
  </si>
  <si>
    <t>reg index eq* boughtSample employer male unemployed _region* _income* _stem* _industry* _age* cage* cincome* cprovider*</t>
  </si>
  <si>
    <t>reg q2 eq* boughtSample employer male unemployed _region* _income* _stem* _industry* _age* cage* cincome* cprovider*</t>
  </si>
  <si>
    <t>reg index eq4 eq6 eq6cubed employer male unemployed _region3 _region5 _region6 _region8 _income2 _income6 _income10 _stem1 _stem2 _industry2 _industry4-_industry6 _industry9-_industry12 cage2 cage3 cincome2 cincome3 cprovider1 cprovider2</t>
  </si>
  <si>
    <t>reg index boughtSample employer male unemployed _region* _income* _stem* _industry* _age* cage* cincome* cprovider*</t>
  </si>
  <si>
    <t>d1inqlong</t>
  </si>
  <si>
    <t>d1inqweak</t>
  </si>
  <si>
    <t>d1inqmaxar</t>
  </si>
  <si>
    <t>d1inqstrong</t>
  </si>
  <si>
    <t>reg index eq4 eq6 eq6cubed male unemployed _region3 _region5 _region6 _region8 _income6 _stem2 _industry6 _industry9 _industry11 cage2 cage3 cincome2 cincome3 cprovider1</t>
  </si>
  <si>
    <t>reg index eq4squared eq4cubed eq6 eq6cubed _industry6  _industry9</t>
  </si>
  <si>
    <t>reg index eq4squared eq4cubed eq6 eq6cubed male unemployed _region3 _region5 _industry4 _industry6  _industry9 _industry12 cprovider1</t>
  </si>
  <si>
    <t>reg q2 eq6squared eq6cubed _income2 _industry6 _industry9</t>
  </si>
  <si>
    <t>reg q2 eq4 eq6squared eq6cubed unemployed _region3 _region6 _income2 _income3 _income6 _stem1 _stem2 _industry2 _industry6 _industry7 _industry9 _industry12 _age2 cincome3 cprovider1</t>
  </si>
  <si>
    <t>reg q2 eq4 eq6squared eq6cubed male unemployed _region3 _region5 _region6 _income2 _income3 _income6 _stem1 _stem2 _industry2 _industry6 _industry7 _industry9 _industry12 _age2 cage2 cincome3 cprovider1</t>
  </si>
  <si>
    <t>reg index eq4 eq6 eq6cubed _income6 _industry6 _industry9</t>
  </si>
  <si>
    <t>reg index male unemployed _region8 _region9 _income6 _income8 _stem1 _stem2 _industry2 _industry4-_industry6 _industry9 _industry11 cage2 cage3 cprovider1 cprovider2</t>
  </si>
  <si>
    <t>reg index male unemployed _region8 _income6 _income8 _stem1 _stem2 _industry6 _industry9 cage2 cage3 cprovider1</t>
  </si>
  <si>
    <t>reg index male _income6 _industry9 cprovider1</t>
  </si>
  <si>
    <t>reg q2 eq4 eq4s male unemployed _region3 _region5 _region6 _region7 _region9 _income2 _income4 _income6 _income8 _income9 _stem1 _stem2 _industry2 _industry6 _industry7 _industry9 _industry12 _age2 cincome2 cincome3 cprovider1</t>
  </si>
  <si>
    <t>reg q2 eq4 eq4s male unemployed _region3 _region6 _region7 _income2 _income4 _income6 _income8 _stem1 _stem2 _industry2 _industry6 _industry12</t>
  </si>
  <si>
    <t>reg q2 eq4 _income2 _income6 _industry6</t>
  </si>
  <si>
    <t>eq4</t>
  </si>
  <si>
    <t>eq6</t>
  </si>
  <si>
    <t>eq6cubed</t>
  </si>
  <si>
    <t>employer</t>
  </si>
  <si>
    <t>male</t>
  </si>
  <si>
    <t>unemployed</t>
  </si>
  <si>
    <t>_region3</t>
  </si>
  <si>
    <t>_region5</t>
  </si>
  <si>
    <t>_region6</t>
  </si>
  <si>
    <t>_region8</t>
  </si>
  <si>
    <t>_income2</t>
  </si>
  <si>
    <t>_income6</t>
  </si>
  <si>
    <t>_income10</t>
  </si>
  <si>
    <t>_stem1</t>
  </si>
  <si>
    <t>_stem2</t>
  </si>
  <si>
    <t>_industry2</t>
  </si>
  <si>
    <t>cage2</t>
  </si>
  <si>
    <t>cage3</t>
  </si>
  <si>
    <t>cincome2</t>
  </si>
  <si>
    <t>cincome3</t>
  </si>
  <si>
    <t>cprovider1</t>
  </si>
  <si>
    <t>cprovider2</t>
  </si>
  <si>
    <t>_industry6</t>
  </si>
  <si>
    <t>_industry5</t>
  </si>
  <si>
    <t>_industry4</t>
  </si>
  <si>
    <t>_industry9</t>
  </si>
  <si>
    <t>_industry10</t>
  </si>
  <si>
    <t>_industry11</t>
  </si>
  <si>
    <t>_industry12</t>
  </si>
  <si>
    <t>_cons</t>
  </si>
  <si>
    <t>Average Effect</t>
  </si>
  <si>
    <t>Absolute Effect Size</t>
  </si>
  <si>
    <t>_income8</t>
  </si>
  <si>
    <t>eq4s</t>
  </si>
  <si>
    <t>_region7</t>
  </si>
  <si>
    <t>_income4</t>
  </si>
  <si>
    <t>vert = in-model value stability (esp directional)</t>
  </si>
  <si>
    <t>horiz = cross-model value stability (esp directional)</t>
  </si>
  <si>
    <t>_region9</t>
  </si>
  <si>
    <t>_income9</t>
  </si>
  <si>
    <t>_industry7</t>
  </si>
  <si>
    <t>_age2</t>
  </si>
  <si>
    <t>*needs to be rechecked for all models</t>
  </si>
  <si>
    <t>reg index eq4squared eq4cubed eq6 eq6cubed employer male unemployed _region3 _region5 _income9 _industry2 _industry4 _industry5 _industry6  _industry9- _industry12 _age2 cprovider1 cprovider2</t>
  </si>
  <si>
    <t>eq4c</t>
  </si>
  <si>
    <t>eq6s</t>
  </si>
  <si>
    <t>_income3</t>
  </si>
  <si>
    <t>eq4squared</t>
  </si>
  <si>
    <t>eq4cubed</t>
  </si>
  <si>
    <t>eq6squared</t>
  </si>
  <si>
    <t>Vertical Effect</t>
  </si>
  <si>
    <t>Horizontal Effect</t>
  </si>
  <si>
    <t>vertical effect &gt; horizontal effect; they are not co-equal</t>
  </si>
  <si>
    <t>eq4*</t>
  </si>
  <si>
    <t>eq6cubed*</t>
  </si>
  <si>
    <t>male*</t>
  </si>
  <si>
    <t>_industry6**</t>
  </si>
  <si>
    <t>_industry9**</t>
  </si>
  <si>
    <t>cprovider1**</t>
  </si>
  <si>
    <t>Vertical Effect = effect of highest sig value in any single model</t>
  </si>
  <si>
    <t>Strong Model</t>
  </si>
  <si>
    <t>Significance (p)</t>
  </si>
  <si>
    <t>t2.48</t>
  </si>
  <si>
    <t>*vert and horiz</t>
  </si>
  <si>
    <t>**vert, horiz, and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</si>
</sst>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E21"/>
    </sheetView>
  </sheetViews>
  <sheetFormatPr defaultRowHeight="15" x14ac:dyDescent="0.25"/>
  <cols>
    <col min="1" max="1" width="9.85546875" bestFit="1" customWidth="1"/>
    <col min="4" max="4" width="12.28515625" bestFit="1" customWidth="1"/>
    <col min="5" max="5" width="12.7109375" bestFit="1" customWidth="1"/>
    <col min="6" max="6" width="9.85546875" customWidth="1"/>
  </cols>
  <sheetData>
    <row r="1" spans="1:6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25</v>
      </c>
    </row>
    <row r="2" spans="1:6" x14ac:dyDescent="0.25">
      <c r="A2" t="s">
        <v>0</v>
      </c>
      <c r="B2">
        <v>0.44</v>
      </c>
      <c r="C2">
        <v>-7.0000000000000007E-2</v>
      </c>
      <c r="D2">
        <v>59</v>
      </c>
      <c r="E2">
        <v>10</v>
      </c>
      <c r="F2" t="s">
        <v>27</v>
      </c>
    </row>
    <row r="3" spans="1:6" x14ac:dyDescent="0.25">
      <c r="A3" t="s">
        <v>2</v>
      </c>
      <c r="B3">
        <v>0.4</v>
      </c>
      <c r="C3">
        <v>0.18</v>
      </c>
      <c r="D3">
        <v>26</v>
      </c>
      <c r="E3">
        <v>9</v>
      </c>
      <c r="F3" t="s">
        <v>44</v>
      </c>
    </row>
    <row r="4" spans="1:6" x14ac:dyDescent="0.25">
      <c r="A4" t="s">
        <v>3</v>
      </c>
      <c r="B4">
        <v>0.35</v>
      </c>
      <c r="C4">
        <v>0.22</v>
      </c>
      <c r="D4">
        <v>17</v>
      </c>
      <c r="E4">
        <v>7</v>
      </c>
      <c r="F4" t="s">
        <v>45</v>
      </c>
    </row>
    <row r="5" spans="1:6" x14ac:dyDescent="0.25">
      <c r="A5" t="s">
        <v>4</v>
      </c>
      <c r="B5">
        <v>0.12</v>
      </c>
      <c r="C5">
        <v>0.08</v>
      </c>
      <c r="D5">
        <v>5</v>
      </c>
      <c r="E5">
        <v>3</v>
      </c>
      <c r="F5" t="s">
        <v>46</v>
      </c>
    </row>
    <row r="6" spans="1:6" x14ac:dyDescent="0.25">
      <c r="A6" t="s">
        <v>5</v>
      </c>
      <c r="B6">
        <v>0.42</v>
      </c>
      <c r="C6">
        <v>-0.09</v>
      </c>
      <c r="D6">
        <v>58</v>
      </c>
      <c r="E6">
        <v>10</v>
      </c>
      <c r="F6" t="s">
        <v>27</v>
      </c>
    </row>
    <row r="7" spans="1:6" x14ac:dyDescent="0.25">
      <c r="A7" t="s">
        <v>6</v>
      </c>
      <c r="B7">
        <v>0.39</v>
      </c>
      <c r="C7">
        <v>0.2</v>
      </c>
      <c r="D7">
        <v>23</v>
      </c>
      <c r="E7">
        <v>10</v>
      </c>
      <c r="F7" t="s">
        <v>39</v>
      </c>
    </row>
    <row r="8" spans="1:6" x14ac:dyDescent="0.25">
      <c r="A8" t="s">
        <v>7</v>
      </c>
      <c r="B8">
        <v>0.37</v>
      </c>
      <c r="C8">
        <v>0.21</v>
      </c>
      <c r="D8">
        <v>20</v>
      </c>
      <c r="E8">
        <v>9</v>
      </c>
      <c r="F8" t="s">
        <v>38</v>
      </c>
    </row>
    <row r="9" spans="1:6" x14ac:dyDescent="0.25">
      <c r="A9" t="s">
        <v>8</v>
      </c>
      <c r="B9">
        <v>0.18</v>
      </c>
      <c r="C9">
        <v>0.13</v>
      </c>
      <c r="D9">
        <v>6</v>
      </c>
      <c r="E9">
        <v>3</v>
      </c>
      <c r="F9" t="s">
        <v>37</v>
      </c>
    </row>
    <row r="10" spans="1:6" x14ac:dyDescent="0.25">
      <c r="A10" t="s">
        <v>9</v>
      </c>
      <c r="B10">
        <v>0.49</v>
      </c>
      <c r="C10">
        <v>0.03</v>
      </c>
      <c r="D10">
        <v>59</v>
      </c>
      <c r="E10">
        <v>10</v>
      </c>
      <c r="F10" t="s">
        <v>26</v>
      </c>
    </row>
    <row r="11" spans="1:6" x14ac:dyDescent="0.25">
      <c r="A11" t="s">
        <v>10</v>
      </c>
      <c r="B11">
        <v>0.48</v>
      </c>
      <c r="C11">
        <v>0.25</v>
      </c>
      <c r="D11">
        <v>30</v>
      </c>
      <c r="E11">
        <v>10</v>
      </c>
      <c r="F11" t="s">
        <v>28</v>
      </c>
    </row>
    <row r="12" spans="1:6" x14ac:dyDescent="0.25">
      <c r="A12" t="s">
        <v>11</v>
      </c>
      <c r="B12">
        <v>0.44</v>
      </c>
      <c r="C12">
        <v>0.3</v>
      </c>
      <c r="D12">
        <v>20</v>
      </c>
      <c r="E12">
        <v>10</v>
      </c>
      <c r="F12" t="s">
        <v>34</v>
      </c>
    </row>
    <row r="13" spans="1:6" x14ac:dyDescent="0.25">
      <c r="A13" t="s">
        <v>12</v>
      </c>
      <c r="B13">
        <v>0.27</v>
      </c>
      <c r="C13">
        <v>0.23</v>
      </c>
      <c r="D13">
        <v>7</v>
      </c>
      <c r="E13">
        <v>4</v>
      </c>
      <c r="F13" t="s">
        <v>40</v>
      </c>
    </row>
    <row r="14" spans="1:6" x14ac:dyDescent="0.25">
      <c r="A14" t="s">
        <v>13</v>
      </c>
      <c r="B14">
        <v>0.44</v>
      </c>
      <c r="C14">
        <v>-0.05</v>
      </c>
      <c r="D14">
        <v>58</v>
      </c>
      <c r="E14">
        <v>10</v>
      </c>
      <c r="F14" t="s">
        <v>26</v>
      </c>
    </row>
    <row r="15" spans="1:6" x14ac:dyDescent="0.25">
      <c r="A15" t="s">
        <v>14</v>
      </c>
      <c r="B15">
        <v>0.39</v>
      </c>
      <c r="C15">
        <v>0.21</v>
      </c>
      <c r="D15">
        <v>22</v>
      </c>
      <c r="E15">
        <v>9</v>
      </c>
      <c r="F15" t="s">
        <v>90</v>
      </c>
    </row>
    <row r="16" spans="1:6" x14ac:dyDescent="0.25">
      <c r="A16" t="s">
        <v>15</v>
      </c>
      <c r="B16">
        <v>0.35</v>
      </c>
      <c r="C16">
        <v>0.25</v>
      </c>
      <c r="D16">
        <v>14</v>
      </c>
      <c r="E16">
        <v>7</v>
      </c>
      <c r="F16" t="s">
        <v>36</v>
      </c>
    </row>
    <row r="17" spans="1:6" x14ac:dyDescent="0.25">
      <c r="A17" t="s">
        <v>16</v>
      </c>
      <c r="B17">
        <v>0.22</v>
      </c>
      <c r="C17">
        <v>0.18</v>
      </c>
      <c r="D17">
        <v>7</v>
      </c>
      <c r="E17">
        <v>3</v>
      </c>
      <c r="F17" t="s">
        <v>35</v>
      </c>
    </row>
    <row r="18" spans="1:6" x14ac:dyDescent="0.25">
      <c r="A18" t="s">
        <v>30</v>
      </c>
      <c r="B18">
        <v>0.34</v>
      </c>
      <c r="C18">
        <v>-0.12</v>
      </c>
      <c r="D18">
        <v>53</v>
      </c>
      <c r="E18">
        <v>8</v>
      </c>
      <c r="F18" t="s">
        <v>29</v>
      </c>
    </row>
    <row r="19" spans="1:6" x14ac:dyDescent="0.25">
      <c r="A19" t="s">
        <v>31</v>
      </c>
      <c r="B19">
        <v>0.32</v>
      </c>
      <c r="C19">
        <v>0.16</v>
      </c>
      <c r="D19">
        <v>19</v>
      </c>
      <c r="E19">
        <v>8</v>
      </c>
      <c r="F19" t="s">
        <v>41</v>
      </c>
    </row>
    <row r="20" spans="1:6" x14ac:dyDescent="0.25">
      <c r="A20" t="s">
        <v>32</v>
      </c>
      <c r="B20">
        <v>0.28000000000000003</v>
      </c>
      <c r="C20">
        <v>0.18</v>
      </c>
      <c r="D20">
        <v>13</v>
      </c>
      <c r="E20">
        <v>8</v>
      </c>
      <c r="F20" t="s">
        <v>42</v>
      </c>
    </row>
    <row r="21" spans="1:6" x14ac:dyDescent="0.25">
      <c r="A21" t="s">
        <v>33</v>
      </c>
      <c r="B21">
        <v>0.17</v>
      </c>
      <c r="C21">
        <v>0.13</v>
      </c>
      <c r="D21">
        <v>4</v>
      </c>
      <c r="E21">
        <v>4</v>
      </c>
      <c r="F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workbookViewId="0">
      <selection activeCell="I21" sqref="I21"/>
    </sheetView>
  </sheetViews>
  <sheetFormatPr defaultRowHeight="15" x14ac:dyDescent="0.25"/>
  <cols>
    <col min="1" max="1" width="12.28515625" customWidth="1"/>
    <col min="2" max="2" width="12" bestFit="1" customWidth="1"/>
    <col min="3" max="3" width="6.140625" customWidth="1"/>
    <col min="4" max="4" width="6.140625" bestFit="1" customWidth="1"/>
    <col min="5" max="5" width="5" bestFit="1" customWidth="1"/>
    <col min="6" max="6" width="6.140625" bestFit="1" customWidth="1"/>
    <col min="7" max="7" width="9.7109375" bestFit="1" customWidth="1"/>
    <col min="8" max="8" width="9.5703125" bestFit="1" customWidth="1"/>
    <col min="9" max="9" width="5.42578125" bestFit="1" customWidth="1"/>
    <col min="10" max="10" width="12.28515625" bestFit="1" customWidth="1"/>
    <col min="11" max="13" width="8.7109375" bestFit="1" customWidth="1"/>
    <col min="14" max="14" width="8.7109375" customWidth="1"/>
    <col min="15" max="15" width="8.7109375" bestFit="1" customWidth="1"/>
    <col min="16" max="16" width="8.7109375" customWidth="1"/>
    <col min="17" max="17" width="9.5703125" bestFit="1" customWidth="1"/>
    <col min="18" max="18" width="12" bestFit="1" customWidth="1"/>
    <col min="19" max="19" width="9.5703125" customWidth="1"/>
    <col min="20" max="20" width="9.5703125" bestFit="1" customWidth="1"/>
    <col min="21" max="22" width="9.5703125" customWidth="1"/>
    <col min="23" max="23" width="10.5703125" bestFit="1" customWidth="1"/>
    <col min="24" max="25" width="7.42578125" bestFit="1" customWidth="1"/>
    <col min="26" max="29" width="10.28515625" bestFit="1" customWidth="1"/>
    <col min="30" max="30" width="10.28515625" customWidth="1"/>
    <col min="31" max="31" width="10.28515625" bestFit="1" customWidth="1"/>
    <col min="32" max="34" width="11.28515625" bestFit="1" customWidth="1"/>
    <col min="35" max="35" width="11.28515625" customWidth="1"/>
    <col min="36" max="37" width="6" bestFit="1" customWidth="1"/>
    <col min="38" max="39" width="9.42578125" bestFit="1" customWidth="1"/>
    <col min="40" max="41" width="10.42578125" bestFit="1" customWidth="1"/>
  </cols>
  <sheetData>
    <row r="1" spans="1:42" x14ac:dyDescent="0.25">
      <c r="A1" t="s">
        <v>21</v>
      </c>
      <c r="B1" t="s">
        <v>47</v>
      </c>
      <c r="C1" t="s">
        <v>80</v>
      </c>
      <c r="D1" t="s">
        <v>91</v>
      </c>
      <c r="E1" t="s">
        <v>48</v>
      </c>
      <c r="F1" t="s">
        <v>92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81</v>
      </c>
      <c r="O1" t="s">
        <v>56</v>
      </c>
      <c r="P1" t="s">
        <v>85</v>
      </c>
      <c r="Q1" t="s">
        <v>57</v>
      </c>
      <c r="R1" t="s">
        <v>93</v>
      </c>
      <c r="S1" t="s">
        <v>82</v>
      </c>
      <c r="T1" t="s">
        <v>58</v>
      </c>
      <c r="U1" t="s">
        <v>79</v>
      </c>
      <c r="V1" t="s">
        <v>86</v>
      </c>
      <c r="W1" t="s">
        <v>59</v>
      </c>
      <c r="X1" t="s">
        <v>60</v>
      </c>
      <c r="Y1" t="s">
        <v>61</v>
      </c>
      <c r="Z1" t="s">
        <v>62</v>
      </c>
      <c r="AA1" t="s">
        <v>71</v>
      </c>
      <c r="AB1" t="s">
        <v>70</v>
      </c>
      <c r="AC1" t="s">
        <v>69</v>
      </c>
      <c r="AD1" t="s">
        <v>87</v>
      </c>
      <c r="AE1" t="s">
        <v>72</v>
      </c>
      <c r="AF1" t="s">
        <v>73</v>
      </c>
      <c r="AG1" t="s">
        <v>74</v>
      </c>
      <c r="AH1" t="s">
        <v>75</v>
      </c>
      <c r="AI1" t="s">
        <v>88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76</v>
      </c>
    </row>
    <row r="2" spans="1:42" x14ac:dyDescent="0.25">
      <c r="A2" t="s">
        <v>0</v>
      </c>
      <c r="B2">
        <v>0.61</v>
      </c>
      <c r="C2">
        <v>-0.09</v>
      </c>
      <c r="D2">
        <v>0</v>
      </c>
      <c r="E2">
        <v>-0.36</v>
      </c>
      <c r="F2">
        <v>0.18</v>
      </c>
      <c r="G2">
        <v>-0.01</v>
      </c>
      <c r="H2">
        <v>0.12</v>
      </c>
      <c r="I2">
        <v>0.73</v>
      </c>
      <c r="J2">
        <v>1.2</v>
      </c>
      <c r="K2">
        <v>-1.08</v>
      </c>
      <c r="L2">
        <v>-0.81</v>
      </c>
      <c r="M2">
        <v>-1.06</v>
      </c>
      <c r="N2">
        <v>-0.65</v>
      </c>
      <c r="O2">
        <v>-0.44</v>
      </c>
      <c r="P2">
        <v>-0.42</v>
      </c>
      <c r="Q2">
        <v>1.58</v>
      </c>
      <c r="R2">
        <v>0.5</v>
      </c>
      <c r="S2">
        <v>-1.55</v>
      </c>
      <c r="T2">
        <v>-9.1300000000000008</v>
      </c>
      <c r="U2">
        <v>-2.1800000000000002</v>
      </c>
      <c r="V2">
        <v>-1.67</v>
      </c>
      <c r="W2">
        <v>-0.25</v>
      </c>
      <c r="X2">
        <v>-1.53</v>
      </c>
      <c r="Y2">
        <v>-2.5099999999999998</v>
      </c>
      <c r="Z2">
        <v>-1.93</v>
      </c>
      <c r="AA2">
        <v>0.03</v>
      </c>
      <c r="AB2">
        <v>0.2</v>
      </c>
      <c r="AC2">
        <v>1.78</v>
      </c>
      <c r="AD2">
        <v>-0.94</v>
      </c>
      <c r="AE2">
        <v>1.85</v>
      </c>
      <c r="AF2">
        <v>-0.12</v>
      </c>
      <c r="AG2">
        <v>-0.13</v>
      </c>
      <c r="AH2">
        <v>-2.72</v>
      </c>
      <c r="AI2">
        <v>-0.48</v>
      </c>
      <c r="AJ2">
        <v>-0.03</v>
      </c>
      <c r="AK2">
        <v>0</v>
      </c>
      <c r="AL2">
        <v>0.09</v>
      </c>
      <c r="AM2">
        <v>-0.01</v>
      </c>
      <c r="AN2">
        <v>2.17</v>
      </c>
      <c r="AO2">
        <v>-2.12</v>
      </c>
      <c r="AP2">
        <v>5.7</v>
      </c>
    </row>
    <row r="3" spans="1:42" x14ac:dyDescent="0.25">
      <c r="A3" t="s">
        <v>2</v>
      </c>
      <c r="B3">
        <v>0.48</v>
      </c>
      <c r="C3">
        <v>-0.03</v>
      </c>
      <c r="I3">
        <v>0.82</v>
      </c>
      <c r="J3">
        <v>1.22</v>
      </c>
      <c r="K3">
        <v>-1.47</v>
      </c>
      <c r="L3">
        <v>-0.81</v>
      </c>
      <c r="M3">
        <v>-1.23</v>
      </c>
      <c r="N3">
        <v>-1.06</v>
      </c>
      <c r="P3">
        <v>-0.97</v>
      </c>
      <c r="Q3">
        <v>1.66</v>
      </c>
      <c r="S3">
        <v>-1.93</v>
      </c>
      <c r="T3">
        <v>-9.9600000000000009</v>
      </c>
      <c r="U3">
        <v>-2.33</v>
      </c>
      <c r="V3">
        <v>-1.71</v>
      </c>
      <c r="X3">
        <v>-1.86</v>
      </c>
      <c r="Y3">
        <v>-2.66</v>
      </c>
      <c r="Z3">
        <v>-1.97</v>
      </c>
      <c r="AC3">
        <v>1.68</v>
      </c>
      <c r="AD3">
        <v>-0.92</v>
      </c>
      <c r="AE3">
        <v>1.44</v>
      </c>
      <c r="AH3">
        <v>-2.96</v>
      </c>
      <c r="AI3">
        <v>-0.82</v>
      </c>
      <c r="AL3">
        <v>0.11</v>
      </c>
      <c r="AM3">
        <v>-0.01</v>
      </c>
      <c r="AN3">
        <v>0.44</v>
      </c>
      <c r="AP3">
        <v>6.4</v>
      </c>
    </row>
    <row r="4" spans="1:42" x14ac:dyDescent="0.25">
      <c r="A4" t="s">
        <v>3</v>
      </c>
      <c r="B4">
        <v>0.52</v>
      </c>
      <c r="C4">
        <v>-0.03</v>
      </c>
      <c r="I4">
        <v>1.31</v>
      </c>
      <c r="J4">
        <v>1.1200000000000001</v>
      </c>
      <c r="K4">
        <v>-1.1000000000000001</v>
      </c>
      <c r="M4">
        <v>-0.93</v>
      </c>
      <c r="N4">
        <v>-0.81</v>
      </c>
      <c r="Q4">
        <v>1.41</v>
      </c>
      <c r="S4">
        <v>-1.68</v>
      </c>
      <c r="T4">
        <v>-8.93</v>
      </c>
      <c r="U4">
        <v>-1.06</v>
      </c>
      <c r="X4">
        <v>-2.11</v>
      </c>
      <c r="Y4">
        <v>-3.14</v>
      </c>
      <c r="Z4">
        <v>-1.78</v>
      </c>
      <c r="AC4">
        <v>1.61</v>
      </c>
      <c r="AH4">
        <v>-3.65</v>
      </c>
      <c r="AP4">
        <v>7.23</v>
      </c>
    </row>
    <row r="5" spans="1:42" x14ac:dyDescent="0.25">
      <c r="A5" t="s">
        <v>4</v>
      </c>
      <c r="B5">
        <v>0.15</v>
      </c>
      <c r="Q5">
        <v>1.43</v>
      </c>
      <c r="T5">
        <v>-6.41</v>
      </c>
      <c r="AC5">
        <v>2.06</v>
      </c>
      <c r="AP5">
        <v>5.59</v>
      </c>
    </row>
    <row r="6" spans="1:42" x14ac:dyDescent="0.25">
      <c r="A6" t="s">
        <v>5</v>
      </c>
      <c r="B6">
        <v>0.61</v>
      </c>
      <c r="C6">
        <v>-0.09</v>
      </c>
      <c r="D6">
        <v>-0.01</v>
      </c>
      <c r="E6">
        <v>-0.36</v>
      </c>
      <c r="F6">
        <v>0.18</v>
      </c>
      <c r="G6">
        <v>-0.01</v>
      </c>
      <c r="H6">
        <v>0.12</v>
      </c>
      <c r="I6">
        <v>0.73</v>
      </c>
      <c r="J6">
        <v>1.2</v>
      </c>
      <c r="K6">
        <v>-0.64</v>
      </c>
      <c r="L6">
        <v>-0.37</v>
      </c>
      <c r="M6">
        <v>-0.62</v>
      </c>
      <c r="N6">
        <v>-0.21</v>
      </c>
      <c r="P6">
        <v>0.02</v>
      </c>
      <c r="Q6">
        <v>1.9</v>
      </c>
      <c r="R6">
        <v>1.24</v>
      </c>
      <c r="S6">
        <v>-0.33</v>
      </c>
      <c r="T6">
        <v>2.19</v>
      </c>
      <c r="U6">
        <v>0.2</v>
      </c>
      <c r="V6">
        <v>0.92</v>
      </c>
      <c r="X6">
        <v>-1.53</v>
      </c>
      <c r="Y6">
        <v>-2.5099999999999998</v>
      </c>
      <c r="Z6">
        <v>-1.93</v>
      </c>
      <c r="AA6">
        <v>0.03</v>
      </c>
      <c r="AB6">
        <v>0.2</v>
      </c>
      <c r="AC6">
        <v>1.78</v>
      </c>
      <c r="AD6">
        <v>-0.94</v>
      </c>
      <c r="AE6">
        <v>1.85</v>
      </c>
      <c r="AF6">
        <v>-0.12</v>
      </c>
      <c r="AG6">
        <v>-0.13</v>
      </c>
      <c r="AH6">
        <v>-2.72</v>
      </c>
      <c r="AI6">
        <v>-0.48</v>
      </c>
      <c r="AJ6">
        <v>-0.03</v>
      </c>
      <c r="AK6">
        <v>0</v>
      </c>
      <c r="AL6">
        <v>-0.05</v>
      </c>
      <c r="AM6">
        <v>0.01</v>
      </c>
      <c r="AN6">
        <v>2.17</v>
      </c>
      <c r="AO6">
        <v>-2.12</v>
      </c>
      <c r="AP6">
        <v>5.38</v>
      </c>
    </row>
    <row r="7" spans="1:42" x14ac:dyDescent="0.25">
      <c r="A7" t="s">
        <v>6</v>
      </c>
      <c r="B7">
        <v>0.17</v>
      </c>
      <c r="F7">
        <v>0.11</v>
      </c>
      <c r="G7">
        <v>-0.01</v>
      </c>
      <c r="I7">
        <v>0.69</v>
      </c>
      <c r="J7">
        <v>1.1200000000000001</v>
      </c>
      <c r="K7">
        <v>-0.99</v>
      </c>
      <c r="L7">
        <v>-0.91</v>
      </c>
      <c r="M7">
        <v>-0.73</v>
      </c>
      <c r="Q7">
        <v>1.96</v>
      </c>
      <c r="R7">
        <v>1.34</v>
      </c>
      <c r="T7">
        <v>1.7</v>
      </c>
      <c r="X7">
        <v>-1.2</v>
      </c>
      <c r="Y7">
        <v>-2.04</v>
      </c>
      <c r="Z7">
        <v>-1.7</v>
      </c>
      <c r="AC7">
        <v>1.47</v>
      </c>
      <c r="AD7">
        <v>-1.28</v>
      </c>
      <c r="AE7">
        <v>1.56</v>
      </c>
      <c r="AH7">
        <v>-2.42</v>
      </c>
      <c r="AI7">
        <v>-0.98</v>
      </c>
      <c r="AJ7">
        <v>-0.05</v>
      </c>
      <c r="AM7">
        <v>0</v>
      </c>
      <c r="AN7">
        <v>0.41</v>
      </c>
      <c r="AP7">
        <v>5.36</v>
      </c>
    </row>
    <row r="8" spans="1:42" x14ac:dyDescent="0.25">
      <c r="A8" t="s">
        <v>7</v>
      </c>
      <c r="B8">
        <v>0.18</v>
      </c>
      <c r="F8">
        <v>0.1</v>
      </c>
      <c r="G8">
        <v>-0.01</v>
      </c>
      <c r="J8">
        <v>1.1399999999999999</v>
      </c>
      <c r="K8">
        <v>-0.87</v>
      </c>
      <c r="M8">
        <v>-0.79</v>
      </c>
      <c r="Q8">
        <v>1.85</v>
      </c>
      <c r="R8">
        <v>1.35</v>
      </c>
      <c r="T8">
        <v>2.0099999999999998</v>
      </c>
      <c r="X8">
        <v>-1.36</v>
      </c>
      <c r="Y8">
        <v>-2.1</v>
      </c>
      <c r="Z8">
        <v>-1.69</v>
      </c>
      <c r="AC8">
        <v>1.71</v>
      </c>
      <c r="AD8">
        <v>-1.3</v>
      </c>
      <c r="AE8">
        <v>1.86</v>
      </c>
      <c r="AH8">
        <v>-2.4900000000000002</v>
      </c>
      <c r="AI8">
        <v>-1.23</v>
      </c>
      <c r="AM8">
        <v>0</v>
      </c>
      <c r="AN8">
        <v>0.56000000000000005</v>
      </c>
      <c r="AP8">
        <v>5.14</v>
      </c>
    </row>
    <row r="9" spans="1:42" x14ac:dyDescent="0.25">
      <c r="A9" t="s">
        <v>8</v>
      </c>
      <c r="F9">
        <v>0.14000000000000001</v>
      </c>
      <c r="G9">
        <v>-0.01</v>
      </c>
      <c r="Q9">
        <v>1.84</v>
      </c>
      <c r="AC9">
        <v>2.1800000000000002</v>
      </c>
      <c r="AE9">
        <v>3.2</v>
      </c>
      <c r="AP9">
        <v>4.78</v>
      </c>
    </row>
    <row r="10" spans="1:42" x14ac:dyDescent="0.25">
      <c r="A10" t="s">
        <v>9</v>
      </c>
      <c r="B10">
        <v>0.63</v>
      </c>
      <c r="C10">
        <v>0.01</v>
      </c>
      <c r="D10">
        <v>0</v>
      </c>
      <c r="E10">
        <v>1.55</v>
      </c>
      <c r="F10">
        <v>0.06</v>
      </c>
      <c r="G10">
        <v>-0.02</v>
      </c>
      <c r="H10">
        <v>1.62</v>
      </c>
      <c r="I10">
        <v>2.0299999999999998</v>
      </c>
      <c r="J10">
        <v>2.56</v>
      </c>
      <c r="K10">
        <v>-3.28</v>
      </c>
      <c r="L10">
        <v>-5.24</v>
      </c>
      <c r="M10">
        <v>-2.96</v>
      </c>
      <c r="N10">
        <v>-0.95</v>
      </c>
      <c r="O10">
        <v>-9.07</v>
      </c>
      <c r="P10">
        <v>-0.25</v>
      </c>
      <c r="Q10">
        <v>-1.67</v>
      </c>
      <c r="R10">
        <v>1.1299999999999999</v>
      </c>
      <c r="S10">
        <v>0.43</v>
      </c>
      <c r="T10">
        <v>-15.58</v>
      </c>
      <c r="U10">
        <v>1.87</v>
      </c>
      <c r="V10">
        <v>1.37</v>
      </c>
      <c r="W10">
        <v>2.46</v>
      </c>
      <c r="X10">
        <v>-1.04</v>
      </c>
      <c r="Y10">
        <v>-3.59</v>
      </c>
      <c r="Z10">
        <v>5.58</v>
      </c>
      <c r="AA10">
        <v>5.9</v>
      </c>
      <c r="AB10">
        <v>5.78</v>
      </c>
      <c r="AC10">
        <v>9.6</v>
      </c>
      <c r="AD10">
        <v>3.36</v>
      </c>
      <c r="AE10">
        <v>9.67</v>
      </c>
      <c r="AF10">
        <v>4.17</v>
      </c>
      <c r="AG10">
        <v>7.01</v>
      </c>
      <c r="AH10">
        <v>5.75</v>
      </c>
      <c r="AI10">
        <v>-0.42</v>
      </c>
      <c r="AJ10">
        <v>1.06</v>
      </c>
      <c r="AK10">
        <v>-0.23</v>
      </c>
      <c r="AL10">
        <v>-0.24</v>
      </c>
      <c r="AM10">
        <v>0.02</v>
      </c>
      <c r="AN10">
        <v>3.32</v>
      </c>
      <c r="AO10">
        <v>-1.1499999999999999</v>
      </c>
      <c r="AP10">
        <v>6.11</v>
      </c>
    </row>
    <row r="11" spans="1:42" x14ac:dyDescent="0.25">
      <c r="A11" t="s">
        <v>10</v>
      </c>
      <c r="B11">
        <v>0.55000000000000004</v>
      </c>
      <c r="E11">
        <v>1.68</v>
      </c>
      <c r="G11">
        <v>-0.01</v>
      </c>
      <c r="H11">
        <v>1.44</v>
      </c>
      <c r="I11">
        <v>2.13</v>
      </c>
      <c r="J11">
        <v>2.59</v>
      </c>
      <c r="K11">
        <v>-2.7</v>
      </c>
      <c r="L11">
        <v>-4.41</v>
      </c>
      <c r="M11">
        <v>-1.96</v>
      </c>
      <c r="O11">
        <v>-8.2200000000000006</v>
      </c>
      <c r="Q11">
        <v>-1.94</v>
      </c>
      <c r="T11">
        <v>-16.170000000000002</v>
      </c>
      <c r="W11">
        <v>1.84</v>
      </c>
      <c r="X11">
        <v>-1.17</v>
      </c>
      <c r="Y11">
        <v>-3.37</v>
      </c>
      <c r="Z11">
        <v>3.51</v>
      </c>
      <c r="AA11">
        <v>3.29</v>
      </c>
      <c r="AB11">
        <v>3.4</v>
      </c>
      <c r="AC11">
        <v>6.46</v>
      </c>
      <c r="AE11">
        <v>7.07</v>
      </c>
      <c r="AF11">
        <v>1.91</v>
      </c>
      <c r="AG11">
        <v>5</v>
      </c>
      <c r="AH11">
        <v>3.47</v>
      </c>
      <c r="AJ11">
        <v>1.05</v>
      </c>
      <c r="AK11">
        <v>-0.23</v>
      </c>
      <c r="AL11">
        <v>-0.14000000000000001</v>
      </c>
      <c r="AM11">
        <v>0.01</v>
      </c>
      <c r="AN11">
        <v>3.44</v>
      </c>
      <c r="AO11">
        <v>-1.02</v>
      </c>
      <c r="AP11">
        <v>7.88</v>
      </c>
    </row>
    <row r="12" spans="1:42" x14ac:dyDescent="0.25">
      <c r="A12" t="s">
        <v>11</v>
      </c>
      <c r="B12">
        <v>0.55000000000000004</v>
      </c>
      <c r="E12">
        <v>1.54</v>
      </c>
      <c r="G12">
        <v>-0.01</v>
      </c>
      <c r="I12">
        <v>2.58</v>
      </c>
      <c r="J12">
        <v>1.69</v>
      </c>
      <c r="K12">
        <v>-2.64</v>
      </c>
      <c r="L12">
        <v>-4.1399999999999997</v>
      </c>
      <c r="M12">
        <v>-1.99</v>
      </c>
      <c r="O12">
        <v>-7.19</v>
      </c>
      <c r="T12">
        <v>-17.41</v>
      </c>
      <c r="Y12">
        <v>-2.13</v>
      </c>
      <c r="AC12">
        <v>4.72</v>
      </c>
      <c r="AE12">
        <v>4.82</v>
      </c>
      <c r="AG12">
        <v>2.2599999999999998</v>
      </c>
      <c r="AJ12">
        <v>1.17</v>
      </c>
      <c r="AK12">
        <v>-0.25</v>
      </c>
      <c r="AL12">
        <v>-0.14000000000000001</v>
      </c>
      <c r="AM12">
        <v>0.01</v>
      </c>
      <c r="AN12">
        <v>1.65</v>
      </c>
      <c r="AP12">
        <v>9.49</v>
      </c>
    </row>
    <row r="13" spans="1:42" x14ac:dyDescent="0.25">
      <c r="A13" t="s">
        <v>12</v>
      </c>
      <c r="B13">
        <v>0.43</v>
      </c>
      <c r="E13">
        <v>1.31</v>
      </c>
      <c r="G13">
        <v>-0.01</v>
      </c>
      <c r="T13">
        <v>-20.93</v>
      </c>
      <c r="AC13">
        <v>4.49</v>
      </c>
      <c r="AE13">
        <v>8.09</v>
      </c>
      <c r="AP13">
        <v>12.65</v>
      </c>
    </row>
    <row r="14" spans="1:42" x14ac:dyDescent="0.25">
      <c r="A14" t="s">
        <v>13</v>
      </c>
      <c r="B14">
        <v>0.63</v>
      </c>
      <c r="C14">
        <v>0.01</v>
      </c>
      <c r="D14">
        <v>0</v>
      </c>
      <c r="E14">
        <v>1.55</v>
      </c>
      <c r="F14">
        <v>0.06</v>
      </c>
      <c r="G14">
        <v>-0.02</v>
      </c>
      <c r="H14">
        <v>1.62</v>
      </c>
      <c r="I14">
        <v>2.0299999999999998</v>
      </c>
      <c r="J14">
        <v>2.56</v>
      </c>
      <c r="K14">
        <v>5.78</v>
      </c>
      <c r="L14">
        <v>9.08</v>
      </c>
      <c r="M14">
        <v>6.11</v>
      </c>
      <c r="N14">
        <v>8.11</v>
      </c>
      <c r="P14">
        <v>8.81</v>
      </c>
      <c r="Q14">
        <v>-1.87</v>
      </c>
      <c r="R14">
        <v>0.65</v>
      </c>
      <c r="S14">
        <v>-0.37</v>
      </c>
      <c r="T14">
        <v>-2</v>
      </c>
      <c r="U14">
        <v>-0.15</v>
      </c>
      <c r="V14">
        <v>1.55</v>
      </c>
      <c r="X14">
        <v>-1.04</v>
      </c>
      <c r="Y14">
        <v>-3.59</v>
      </c>
      <c r="Z14">
        <v>5.58</v>
      </c>
      <c r="AA14">
        <v>5.9</v>
      </c>
      <c r="AB14">
        <v>5.78</v>
      </c>
      <c r="AC14">
        <v>9.6</v>
      </c>
      <c r="AD14">
        <v>3.36</v>
      </c>
      <c r="AE14">
        <v>9.67</v>
      </c>
      <c r="AF14">
        <v>4.17</v>
      </c>
      <c r="AG14">
        <v>7.01</v>
      </c>
      <c r="AH14">
        <v>5.75</v>
      </c>
      <c r="AI14">
        <v>-0.42</v>
      </c>
      <c r="AJ14">
        <v>1.06</v>
      </c>
      <c r="AK14">
        <v>-0.23</v>
      </c>
      <c r="AL14">
        <v>-0.16</v>
      </c>
      <c r="AM14">
        <v>0.01</v>
      </c>
      <c r="AN14">
        <v>3.32</v>
      </c>
      <c r="AO14">
        <v>-1.1499999999999999</v>
      </c>
      <c r="AP14">
        <v>-3.03</v>
      </c>
    </row>
    <row r="15" spans="1:42" x14ac:dyDescent="0.25">
      <c r="A15" t="s">
        <v>14</v>
      </c>
      <c r="C15">
        <v>0.17</v>
      </c>
      <c r="D15">
        <v>-0.01</v>
      </c>
      <c r="E15">
        <v>1.37</v>
      </c>
      <c r="G15">
        <v>-0.01</v>
      </c>
      <c r="H15">
        <v>1.2</v>
      </c>
      <c r="I15">
        <v>1.87</v>
      </c>
      <c r="J15">
        <v>2.0699999999999998</v>
      </c>
      <c r="K15">
        <v>-2.4</v>
      </c>
      <c r="L15">
        <v>-2.9</v>
      </c>
      <c r="V15">
        <v>1.74</v>
      </c>
      <c r="Z15">
        <v>2.25</v>
      </c>
      <c r="AA15">
        <v>3.89</v>
      </c>
      <c r="AB15">
        <v>2.98</v>
      </c>
      <c r="AC15">
        <v>6.94</v>
      </c>
      <c r="AE15">
        <v>8.73</v>
      </c>
      <c r="AF15">
        <v>1.99</v>
      </c>
      <c r="AG15">
        <v>3.74</v>
      </c>
      <c r="AH15">
        <v>4.6900000000000004</v>
      </c>
      <c r="AI15">
        <v>-1.68</v>
      </c>
      <c r="AN15">
        <v>3.78</v>
      </c>
      <c r="AO15">
        <v>-1.18</v>
      </c>
      <c r="AP15">
        <v>7.55</v>
      </c>
    </row>
    <row r="16" spans="1:42" x14ac:dyDescent="0.25">
      <c r="A16" t="s">
        <v>15</v>
      </c>
      <c r="C16">
        <v>0.19</v>
      </c>
      <c r="D16">
        <v>-0.02</v>
      </c>
      <c r="E16">
        <v>1.38</v>
      </c>
      <c r="G16">
        <v>-0.01</v>
      </c>
      <c r="I16">
        <v>2.0699999999999998</v>
      </c>
      <c r="J16">
        <v>1.2</v>
      </c>
      <c r="K16">
        <v>-2.1</v>
      </c>
      <c r="L16">
        <v>-3.07</v>
      </c>
      <c r="AA16">
        <v>2.02</v>
      </c>
      <c r="AC16">
        <v>4.75</v>
      </c>
      <c r="AE16">
        <v>7.11</v>
      </c>
      <c r="AH16">
        <v>3.1</v>
      </c>
      <c r="AN16">
        <v>1.6</v>
      </c>
      <c r="AP16">
        <v>10.38</v>
      </c>
    </row>
    <row r="17" spans="1:42" x14ac:dyDescent="0.25">
      <c r="A17" t="s">
        <v>16</v>
      </c>
      <c r="C17">
        <v>0.22</v>
      </c>
      <c r="D17">
        <v>-0.02</v>
      </c>
      <c r="E17">
        <v>1.31</v>
      </c>
      <c r="G17">
        <v>-0.01</v>
      </c>
      <c r="AC17">
        <v>3.4</v>
      </c>
      <c r="AE17">
        <v>8.9600000000000009</v>
      </c>
      <c r="AP17">
        <v>12.03</v>
      </c>
    </row>
    <row r="18" spans="1:42" x14ac:dyDescent="0.25">
      <c r="A18" t="s">
        <v>30</v>
      </c>
      <c r="H18">
        <v>0.28000000000000003</v>
      </c>
      <c r="I18">
        <v>1.62</v>
      </c>
      <c r="J18">
        <v>2.79</v>
      </c>
      <c r="K18">
        <v>-0.43</v>
      </c>
      <c r="L18">
        <v>-0.02</v>
      </c>
      <c r="M18">
        <v>0.53</v>
      </c>
      <c r="N18">
        <v>1.52</v>
      </c>
      <c r="O18">
        <v>-2.14</v>
      </c>
      <c r="P18">
        <v>2.0499999999999998</v>
      </c>
      <c r="Q18">
        <v>-0.21</v>
      </c>
      <c r="R18">
        <v>0.87</v>
      </c>
      <c r="S18">
        <v>-1.39</v>
      </c>
      <c r="T18">
        <v>-19.75</v>
      </c>
      <c r="U18">
        <v>-2.71</v>
      </c>
      <c r="V18">
        <v>0.04</v>
      </c>
      <c r="W18">
        <v>1.1000000000000001</v>
      </c>
      <c r="X18">
        <v>-2.5499999999999998</v>
      </c>
      <c r="Y18">
        <v>-3</v>
      </c>
      <c r="Z18">
        <v>1.53</v>
      </c>
      <c r="AA18">
        <v>2.0299999999999998</v>
      </c>
      <c r="AB18">
        <v>1.64</v>
      </c>
      <c r="AC18">
        <v>3.46</v>
      </c>
      <c r="AD18">
        <v>-2.2999999999999998</v>
      </c>
      <c r="AE18">
        <v>6.11</v>
      </c>
      <c r="AF18">
        <v>0.51</v>
      </c>
      <c r="AG18">
        <v>2.48</v>
      </c>
      <c r="AH18">
        <v>-0.42</v>
      </c>
      <c r="AI18">
        <v>-1.1499999999999999</v>
      </c>
      <c r="AJ18">
        <v>1.19</v>
      </c>
      <c r="AK18">
        <v>-0.26</v>
      </c>
      <c r="AL18">
        <v>0.08</v>
      </c>
      <c r="AM18">
        <v>-0.26</v>
      </c>
      <c r="AN18">
        <v>6.81</v>
      </c>
      <c r="AO18">
        <v>-3.32</v>
      </c>
      <c r="AP18">
        <v>13.5</v>
      </c>
    </row>
    <row r="19" spans="1:42" x14ac:dyDescent="0.25">
      <c r="A19" t="s">
        <v>31</v>
      </c>
      <c r="I19">
        <v>2.42</v>
      </c>
      <c r="J19">
        <v>2.85</v>
      </c>
      <c r="O19">
        <v>-4.1399999999999997</v>
      </c>
      <c r="P19">
        <v>2.23</v>
      </c>
      <c r="T19">
        <v>-19.27</v>
      </c>
      <c r="U19">
        <v>-2.34</v>
      </c>
      <c r="X19">
        <v>-2.38</v>
      </c>
      <c r="Y19">
        <v>-3.62</v>
      </c>
      <c r="Z19">
        <v>2.65</v>
      </c>
      <c r="AA19">
        <v>2.19</v>
      </c>
      <c r="AB19">
        <v>1.97</v>
      </c>
      <c r="AC19">
        <v>4.21</v>
      </c>
      <c r="AE19">
        <v>6.32</v>
      </c>
      <c r="AG19">
        <v>3.07</v>
      </c>
      <c r="AJ19">
        <v>1.48</v>
      </c>
      <c r="AK19">
        <v>-0.32</v>
      </c>
      <c r="AN19">
        <v>5.0599999999999996</v>
      </c>
      <c r="AO19">
        <v>-1.52</v>
      </c>
      <c r="AP19">
        <v>13.7</v>
      </c>
    </row>
    <row r="20" spans="1:42" x14ac:dyDescent="0.25">
      <c r="A20" t="s">
        <v>32</v>
      </c>
      <c r="I20">
        <v>2.02</v>
      </c>
      <c r="J20">
        <v>2.4900000000000002</v>
      </c>
      <c r="O20">
        <v>-4.1399999999999997</v>
      </c>
      <c r="T20">
        <v>-18.850000000000001</v>
      </c>
      <c r="U20">
        <v>-2.27</v>
      </c>
      <c r="X20">
        <v>-2.92</v>
      </c>
      <c r="Y20">
        <v>-3.46</v>
      </c>
      <c r="AC20">
        <v>2.95</v>
      </c>
      <c r="AE20">
        <v>5.36</v>
      </c>
      <c r="AJ20">
        <v>1.26</v>
      </c>
      <c r="AK20">
        <v>-0.28000000000000003</v>
      </c>
      <c r="AN20">
        <v>2.2999999999999998</v>
      </c>
      <c r="AP20">
        <v>16.63</v>
      </c>
    </row>
    <row r="21" spans="1:42" x14ac:dyDescent="0.25">
      <c r="A21" t="s">
        <v>33</v>
      </c>
      <c r="I21">
        <v>2.2999999999999998</v>
      </c>
      <c r="T21">
        <v>-17.39</v>
      </c>
      <c r="AE21">
        <v>6.29</v>
      </c>
      <c r="AN21">
        <v>1.54</v>
      </c>
      <c r="AP21">
        <v>17.09</v>
      </c>
    </row>
    <row r="22" spans="1:42" s="1" customFormat="1" x14ac:dyDescent="0.25">
      <c r="A22" s="3" t="s">
        <v>77</v>
      </c>
      <c r="B22" s="1">
        <f>AVERAGE(B2:B21)</f>
        <v>0.45916666666666656</v>
      </c>
      <c r="C22" s="1">
        <f>AVERAGE(C2:C21)</f>
        <v>4.0000000000000008E-2</v>
      </c>
      <c r="D22" s="1">
        <f t="shared" ref="D22:G22" si="0">AVERAGE(D2:D21)</f>
        <v>-8.5714285714285719E-3</v>
      </c>
      <c r="E22" s="1">
        <f t="shared" si="0"/>
        <v>1.097</v>
      </c>
      <c r="F22" s="1">
        <f t="shared" si="0"/>
        <v>0.11857142857142858</v>
      </c>
      <c r="G22" s="1">
        <f t="shared" si="0"/>
        <v>-1.1538461538461541E-2</v>
      </c>
      <c r="H22" s="1">
        <f t="shared" ref="H22" si="1">AVERAGE(H2:H21)</f>
        <v>0.91428571428571437</v>
      </c>
      <c r="I22" s="1">
        <f t="shared" ref="I22" si="2">AVERAGE(I2:I21)</f>
        <v>1.6900000000000002</v>
      </c>
      <c r="J22" s="1">
        <f t="shared" ref="J22:K22" si="3">AVERAGE(J2:J21)</f>
        <v>1.8533333333333331</v>
      </c>
      <c r="K22" s="1">
        <f t="shared" si="3"/>
        <v>-1.0707692307692307</v>
      </c>
      <c r="L22" s="1">
        <f t="shared" ref="L22" si="4">AVERAGE(L2:L21)</f>
        <v>-1.2363636363636366</v>
      </c>
      <c r="M22" s="1">
        <f t="shared" ref="M22" si="5">AVERAGE(M2:M21)</f>
        <v>-0.51181818181818184</v>
      </c>
      <c r="N22" s="1">
        <f t="shared" ref="N22:O22" si="6">AVERAGE(N2:N21)</f>
        <v>0.84999999999999987</v>
      </c>
      <c r="O22" s="1">
        <f t="shared" si="6"/>
        <v>-5.0485714285714289</v>
      </c>
      <c r="P22" s="1">
        <f t="shared" ref="P22" si="7">AVERAGE(P2:P21)</f>
        <v>1.6385714285714286</v>
      </c>
      <c r="Q22" s="1">
        <f t="shared" ref="Q22" si="8">AVERAGE(Q2:Q21)</f>
        <v>0.66166666666666685</v>
      </c>
      <c r="R22" s="1">
        <f t="shared" ref="R22" si="9">AVERAGE(R2:R21)</f>
        <v>1.0114285714285713</v>
      </c>
      <c r="S22" s="1">
        <f t="shared" ref="S22:AP22" si="10">AVERAGE(S2:S21)</f>
        <v>-0.97428571428571431</v>
      </c>
      <c r="T22" s="1">
        <f t="shared" si="10"/>
        <v>-10.9925</v>
      </c>
      <c r="U22" s="1">
        <f>AVERAGE(U2:U21)</f>
        <v>-1.2188888888888887</v>
      </c>
      <c r="V22" s="1">
        <f>AVERAGE(V2:V21)</f>
        <v>0.32</v>
      </c>
      <c r="W22" s="1">
        <f t="shared" si="10"/>
        <v>1.2875000000000001</v>
      </c>
      <c r="X22" s="1">
        <f t="shared" si="10"/>
        <v>-1.7241666666666664</v>
      </c>
      <c r="Y22" s="1">
        <f t="shared" si="10"/>
        <v>-2.9015384615384616</v>
      </c>
      <c r="Z22" s="1">
        <f t="shared" si="10"/>
        <v>0.84166666666666679</v>
      </c>
      <c r="AA22" s="1">
        <f t="shared" si="10"/>
        <v>2.8088888888888892</v>
      </c>
      <c r="AB22" s="1">
        <f t="shared" si="10"/>
        <v>2.7437499999999999</v>
      </c>
      <c r="AC22" s="1">
        <f t="shared" si="10"/>
        <v>3.939473684210526</v>
      </c>
      <c r="AD22" s="1">
        <f t="shared" si="10"/>
        <v>-0.12</v>
      </c>
      <c r="AE22" s="1">
        <f t="shared" si="10"/>
        <v>5.5533333333333337</v>
      </c>
      <c r="AF22" s="1">
        <f t="shared" si="10"/>
        <v>1.7871428571428571</v>
      </c>
      <c r="AG22" s="1">
        <f t="shared" si="10"/>
        <v>3.3677777777777775</v>
      </c>
      <c r="AH22" s="1">
        <f t="shared" si="10"/>
        <v>0.44833333333333342</v>
      </c>
      <c r="AI22" s="1">
        <f t="shared" si="10"/>
        <v>-0.85111111111111115</v>
      </c>
      <c r="AJ22" s="1">
        <f t="shared" si="10"/>
        <v>0.81600000000000006</v>
      </c>
      <c r="AK22" s="1">
        <f t="shared" si="10"/>
        <v>-0.2</v>
      </c>
      <c r="AL22" s="1">
        <f t="shared" si="10"/>
        <v>-5.6250000000000001E-2</v>
      </c>
      <c r="AM22" s="1">
        <f t="shared" si="10"/>
        <v>-2.1999999999999999E-2</v>
      </c>
      <c r="AN22" s="1">
        <f t="shared" si="10"/>
        <v>2.5713333333333335</v>
      </c>
      <c r="AO22" s="1">
        <f t="shared" si="10"/>
        <v>-1.6975</v>
      </c>
      <c r="AP22" s="1">
        <f t="shared" si="10"/>
        <v>8.4779999999999998</v>
      </c>
    </row>
    <row r="23" spans="1:42" x14ac:dyDescent="0.25">
      <c r="A23" s="2" t="s">
        <v>78</v>
      </c>
      <c r="B23">
        <f>ABS(B22)</f>
        <v>0.45916666666666656</v>
      </c>
      <c r="C23">
        <f>ABS(C22)</f>
        <v>4.0000000000000008E-2</v>
      </c>
      <c r="D23">
        <f t="shared" ref="D23:G23" si="11">ABS(D22)</f>
        <v>8.5714285714285719E-3</v>
      </c>
      <c r="E23">
        <f t="shared" si="11"/>
        <v>1.097</v>
      </c>
      <c r="F23">
        <f t="shared" si="11"/>
        <v>0.11857142857142858</v>
      </c>
      <c r="G23">
        <f t="shared" si="11"/>
        <v>1.1538461538461541E-2</v>
      </c>
      <c r="H23">
        <f t="shared" ref="H23" si="12">ABS(H22)</f>
        <v>0.91428571428571437</v>
      </c>
      <c r="I23">
        <f t="shared" ref="I23" si="13">ABS(I22)</f>
        <v>1.6900000000000002</v>
      </c>
      <c r="J23">
        <f t="shared" ref="J23:K23" si="14">ABS(J22)</f>
        <v>1.8533333333333331</v>
      </c>
      <c r="K23">
        <f t="shared" si="14"/>
        <v>1.0707692307692307</v>
      </c>
      <c r="L23">
        <f t="shared" ref="L23" si="15">ABS(L22)</f>
        <v>1.2363636363636366</v>
      </c>
      <c r="M23">
        <f t="shared" ref="M23" si="16">ABS(M22)</f>
        <v>0.51181818181818184</v>
      </c>
      <c r="N23">
        <f t="shared" ref="N23:O23" si="17">ABS(N22)</f>
        <v>0.84999999999999987</v>
      </c>
      <c r="O23">
        <f t="shared" si="17"/>
        <v>5.0485714285714289</v>
      </c>
      <c r="P23">
        <f t="shared" ref="P23" si="18">ABS(P22)</f>
        <v>1.6385714285714286</v>
      </c>
      <c r="Q23">
        <f t="shared" ref="Q23" si="19">ABS(Q22)</f>
        <v>0.66166666666666685</v>
      </c>
      <c r="R23">
        <f t="shared" ref="R23" si="20">ABS(R22)</f>
        <v>1.0114285714285713</v>
      </c>
      <c r="S23">
        <f t="shared" ref="S23:AP23" si="21">ABS(S22)</f>
        <v>0.97428571428571431</v>
      </c>
      <c r="T23">
        <f t="shared" si="21"/>
        <v>10.9925</v>
      </c>
      <c r="U23">
        <f>ABS(U22)</f>
        <v>1.2188888888888887</v>
      </c>
      <c r="V23">
        <f>ABS(V22)</f>
        <v>0.32</v>
      </c>
      <c r="W23">
        <f t="shared" si="21"/>
        <v>1.2875000000000001</v>
      </c>
      <c r="X23">
        <f t="shared" si="21"/>
        <v>1.7241666666666664</v>
      </c>
      <c r="Y23">
        <f t="shared" si="21"/>
        <v>2.9015384615384616</v>
      </c>
      <c r="Z23">
        <f t="shared" si="21"/>
        <v>0.84166666666666679</v>
      </c>
      <c r="AA23">
        <f t="shared" si="21"/>
        <v>2.8088888888888892</v>
      </c>
      <c r="AB23">
        <f t="shared" si="21"/>
        <v>2.7437499999999999</v>
      </c>
      <c r="AC23">
        <f t="shared" si="21"/>
        <v>3.939473684210526</v>
      </c>
      <c r="AD23">
        <f t="shared" si="21"/>
        <v>0.12</v>
      </c>
      <c r="AE23">
        <f t="shared" si="21"/>
        <v>5.5533333333333337</v>
      </c>
      <c r="AF23">
        <f t="shared" si="21"/>
        <v>1.7871428571428571</v>
      </c>
      <c r="AG23">
        <f t="shared" si="21"/>
        <v>3.3677777777777775</v>
      </c>
      <c r="AH23">
        <f t="shared" si="21"/>
        <v>0.44833333333333342</v>
      </c>
      <c r="AI23">
        <f t="shared" si="21"/>
        <v>0.85111111111111115</v>
      </c>
      <c r="AJ23">
        <f t="shared" si="21"/>
        <v>0.81600000000000006</v>
      </c>
      <c r="AK23">
        <f t="shared" si="21"/>
        <v>0.2</v>
      </c>
      <c r="AL23">
        <f t="shared" si="21"/>
        <v>5.6250000000000001E-2</v>
      </c>
      <c r="AM23">
        <f t="shared" si="21"/>
        <v>2.1999999999999999E-2</v>
      </c>
      <c r="AN23">
        <f t="shared" si="21"/>
        <v>2.5713333333333335</v>
      </c>
      <c r="AO23">
        <f t="shared" si="21"/>
        <v>1.6975</v>
      </c>
      <c r="AP23">
        <f t="shared" si="21"/>
        <v>8.4779999999999998</v>
      </c>
    </row>
    <row r="24" spans="1:42" x14ac:dyDescent="0.25">
      <c r="A24" s="2" t="s">
        <v>24</v>
      </c>
      <c r="B24">
        <f>B23/(AVERAGE($B$23:$AP$23))</f>
        <v>0.25459892977211718</v>
      </c>
      <c r="C24">
        <f>C23/(AVERAGE($B$23:$AP$23))</f>
        <v>2.2179217112634538E-2</v>
      </c>
      <c r="D24">
        <f t="shared" ref="D24:G24" si="22">D23/(AVERAGE($B$23:$AP$23))</f>
        <v>4.7526893812788289E-3</v>
      </c>
      <c r="E24">
        <f t="shared" si="22"/>
        <v>0.60826502931400206</v>
      </c>
      <c r="F24">
        <f t="shared" si="22"/>
        <v>6.5745536441023808E-2</v>
      </c>
      <c r="G24">
        <f t="shared" si="22"/>
        <v>6.3978510901830403E-3</v>
      </c>
      <c r="H24">
        <f t="shared" ref="H24" si="23">H23/(AVERAGE($B$23:$AP$23))</f>
        <v>0.50695353400307508</v>
      </c>
      <c r="I24">
        <f t="shared" ref="I24" si="24">I23/(AVERAGE($B$23:$AP$23))</f>
        <v>0.93707192300880915</v>
      </c>
      <c r="J24">
        <f t="shared" ref="J24:K24" si="25">J23/(AVERAGE($B$23:$AP$23))</f>
        <v>1.0276370595520665</v>
      </c>
      <c r="K24">
        <f t="shared" si="25"/>
        <v>0.59372058116898596</v>
      </c>
      <c r="L24">
        <f t="shared" ref="L24" si="26">L23/(AVERAGE($B$23:$AP$23))</f>
        <v>0.68553943802688566</v>
      </c>
      <c r="M24">
        <f t="shared" ref="M24" si="27">M23/(AVERAGE($B$23:$AP$23))</f>
        <v>0.28379316441848279</v>
      </c>
      <c r="N24">
        <f t="shared" ref="N24:O24" si="28">N23/(AVERAGE($B$23:$AP$23))</f>
        <v>0.47130836364348377</v>
      </c>
      <c r="O24">
        <f t="shared" si="28"/>
        <v>2.7993340455732305</v>
      </c>
      <c r="P24">
        <f t="shared" ref="P24" si="29">P23/(AVERAGE($B$23:$AP$23))</f>
        <v>0.90855578672113613</v>
      </c>
      <c r="Q24">
        <f t="shared" ref="Q24" si="30">Q23/(AVERAGE($B$23:$AP$23))</f>
        <v>0.36688121640482968</v>
      </c>
      <c r="R24">
        <f t="shared" ref="R24" si="31">R23/(AVERAGE($B$23:$AP$23))</f>
        <v>0.5608173469909018</v>
      </c>
      <c r="S24">
        <f t="shared" ref="S24:AP24" si="32">S23/(AVERAGE($B$23:$AP$23))</f>
        <v>0.54022235967202692</v>
      </c>
      <c r="T24">
        <f t="shared" si="32"/>
        <v>6.0951261027658781</v>
      </c>
      <c r="U24">
        <f>U23/(AVERAGE($B$23:$AP$23))</f>
        <v>0.67585003257111331</v>
      </c>
      <c r="V24">
        <f>V23/(AVERAGE($B$23:$AP$23))</f>
        <v>0.17743373690107628</v>
      </c>
      <c r="W24">
        <f t="shared" si="32"/>
        <v>0.71389355081292416</v>
      </c>
      <c r="X24">
        <f t="shared" si="32"/>
        <v>0.9560166709591843</v>
      </c>
      <c r="Y24">
        <f t="shared" si="32"/>
        <v>1.6088462874780283</v>
      </c>
      <c r="Z24">
        <f t="shared" si="32"/>
        <v>0.46668769341168503</v>
      </c>
      <c r="AA24">
        <f t="shared" si="32"/>
        <v>1.5574739127983364</v>
      </c>
      <c r="AB24">
        <f t="shared" si="32"/>
        <v>1.5213556738197751</v>
      </c>
      <c r="AC24">
        <f t="shared" si="32"/>
        <v>2.1843610537903877</v>
      </c>
      <c r="AD24">
        <f t="shared" si="32"/>
        <v>6.6537651337903597E-2</v>
      </c>
      <c r="AE24">
        <f t="shared" si="32"/>
        <v>3.0792146424707614</v>
      </c>
      <c r="AF24">
        <f t="shared" si="32"/>
        <v>0.99093573599663576</v>
      </c>
      <c r="AG24">
        <f t="shared" si="32"/>
        <v>1.8673668630109796</v>
      </c>
      <c r="AH24">
        <f t="shared" si="32"/>
        <v>0.24859205847077878</v>
      </c>
      <c r="AI24">
        <f t="shared" si="32"/>
        <v>0.47192445300772373</v>
      </c>
      <c r="AJ24">
        <f t="shared" si="32"/>
        <v>0.45245602909774452</v>
      </c>
      <c r="AK24">
        <f t="shared" si="32"/>
        <v>0.11089608556317268</v>
      </c>
      <c r="AL24">
        <f t="shared" si="32"/>
        <v>3.1189524064642316E-2</v>
      </c>
      <c r="AM24">
        <f t="shared" si="32"/>
        <v>1.2198569411948993E-2</v>
      </c>
      <c r="AN24">
        <f t="shared" si="32"/>
        <v>1.4257540067238568</v>
      </c>
      <c r="AO24">
        <f t="shared" si="32"/>
        <v>0.94123052621742809</v>
      </c>
      <c r="AP24">
        <f t="shared" si="32"/>
        <v>4.700885067022889</v>
      </c>
    </row>
    <row r="25" spans="1:42" x14ac:dyDescent="0.25">
      <c r="A25" s="2" t="s">
        <v>107</v>
      </c>
      <c r="B25" t="s">
        <v>12</v>
      </c>
      <c r="C25" t="s">
        <v>16</v>
      </c>
      <c r="D25" t="s">
        <v>16</v>
      </c>
      <c r="E25" t="s">
        <v>16</v>
      </c>
      <c r="F25" t="s">
        <v>8</v>
      </c>
    </row>
    <row r="26" spans="1:42" x14ac:dyDescent="0.25">
      <c r="A26" s="2" t="s">
        <v>22</v>
      </c>
      <c r="B26">
        <v>1</v>
      </c>
      <c r="C26">
        <f>5/9</f>
        <v>0.55555555555555558</v>
      </c>
      <c r="D26">
        <f>4/7</f>
        <v>0.5714285714285714</v>
      </c>
      <c r="E26">
        <f>8/10</f>
        <v>0.8</v>
      </c>
      <c r="F26">
        <v>1</v>
      </c>
      <c r="G26">
        <v>1</v>
      </c>
      <c r="H26">
        <v>1</v>
      </c>
      <c r="I26">
        <v>1</v>
      </c>
      <c r="J26">
        <v>1</v>
      </c>
      <c r="K26">
        <f>12/13</f>
        <v>0.92307692307692313</v>
      </c>
      <c r="L26">
        <f>10/11</f>
        <v>0.90909090909090906</v>
      </c>
      <c r="M26">
        <f>9/11</f>
        <v>0.81818181818181823</v>
      </c>
      <c r="N26">
        <f>2/7</f>
        <v>0.2857142857142857</v>
      </c>
      <c r="O26">
        <v>1</v>
      </c>
      <c r="P26">
        <f>4/7</f>
        <v>0.5714285714285714</v>
      </c>
      <c r="Q26">
        <f>8/12</f>
        <v>0.66666666666666663</v>
      </c>
      <c r="R26">
        <v>1</v>
      </c>
      <c r="S26">
        <f>6/7</f>
        <v>0.8571428571428571</v>
      </c>
      <c r="T26">
        <f>13/16</f>
        <v>0.8125</v>
      </c>
      <c r="U26">
        <f>7/9</f>
        <v>0.77777777777777779</v>
      </c>
      <c r="V26">
        <f>5/7</f>
        <v>0.7142857142857143</v>
      </c>
      <c r="W26">
        <f>3/4</f>
        <v>0.75</v>
      </c>
      <c r="X26">
        <v>1</v>
      </c>
      <c r="Y26">
        <v>1</v>
      </c>
      <c r="Z26">
        <f>6/12</f>
        <v>0.5</v>
      </c>
      <c r="AA26">
        <v>1</v>
      </c>
      <c r="AB26">
        <v>1</v>
      </c>
      <c r="AC26">
        <v>1</v>
      </c>
      <c r="AD26">
        <f>6/8</f>
        <v>0.75</v>
      </c>
      <c r="AE26">
        <v>1</v>
      </c>
      <c r="AF26">
        <f>5/7</f>
        <v>0.7142857142857143</v>
      </c>
      <c r="AG26">
        <f>7/9</f>
        <v>0.77777777777777779</v>
      </c>
      <c r="AH26">
        <f>5/12</f>
        <v>0.41666666666666669</v>
      </c>
      <c r="AI26">
        <v>1</v>
      </c>
      <c r="AJ26">
        <f>3/10</f>
        <v>0.3</v>
      </c>
      <c r="AK26">
        <f>6/8</f>
        <v>0.75</v>
      </c>
      <c r="AL26">
        <f>5/8</f>
        <v>0.625</v>
      </c>
      <c r="AM26">
        <f>3/10</f>
        <v>0.3</v>
      </c>
      <c r="AN26">
        <v>1</v>
      </c>
      <c r="AO26">
        <v>1</v>
      </c>
      <c r="AP26">
        <f>19/20</f>
        <v>0.95</v>
      </c>
    </row>
    <row r="27" spans="1:42" x14ac:dyDescent="0.25">
      <c r="A27" s="2" t="s">
        <v>23</v>
      </c>
    </row>
    <row r="32" spans="1:42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1" sqref="A21"/>
    </sheetView>
  </sheetViews>
  <sheetFormatPr defaultRowHeight="15" x14ac:dyDescent="0.25"/>
  <cols>
    <col min="1" max="1" width="12.28515625" bestFit="1" customWidth="1"/>
    <col min="2" max="2" width="23.85546875" bestFit="1" customWidth="1"/>
    <col min="3" max="3" width="21" bestFit="1" customWidth="1"/>
  </cols>
  <sheetData>
    <row r="1" spans="1:4" x14ac:dyDescent="0.25">
      <c r="A1" s="2" t="s">
        <v>21</v>
      </c>
      <c r="B1" s="3" t="s">
        <v>98</v>
      </c>
      <c r="C1" s="2" t="s">
        <v>22</v>
      </c>
      <c r="D1" s="4" t="s">
        <v>24</v>
      </c>
    </row>
    <row r="2" spans="1:4" x14ac:dyDescent="0.25">
      <c r="A2" t="s">
        <v>47</v>
      </c>
      <c r="B2">
        <v>0.45916666666666656</v>
      </c>
      <c r="C2">
        <v>1</v>
      </c>
      <c r="D2">
        <v>0.25459892977211718</v>
      </c>
    </row>
    <row r="3" spans="1:4" x14ac:dyDescent="0.25">
      <c r="A3" t="s">
        <v>92</v>
      </c>
      <c r="B3">
        <v>0.11857142857142858</v>
      </c>
      <c r="C3">
        <v>1</v>
      </c>
      <c r="D3">
        <v>6.5745536441023808E-2</v>
      </c>
    </row>
    <row r="4" spans="1:4" x14ac:dyDescent="0.25">
      <c r="A4" t="s">
        <v>49</v>
      </c>
      <c r="B4">
        <v>-1.1538461538461541E-2</v>
      </c>
      <c r="C4">
        <v>1</v>
      </c>
      <c r="D4">
        <v>6.3978510901830403E-3</v>
      </c>
    </row>
    <row r="5" spans="1:4" x14ac:dyDescent="0.25">
      <c r="A5" t="s">
        <v>50</v>
      </c>
      <c r="B5">
        <v>0.91428571428571437</v>
      </c>
      <c r="C5">
        <v>1</v>
      </c>
      <c r="D5">
        <v>0.50695353400307508</v>
      </c>
    </row>
    <row r="6" spans="1:4" x14ac:dyDescent="0.25">
      <c r="A6" t="s">
        <v>51</v>
      </c>
      <c r="B6">
        <v>1.6900000000000002</v>
      </c>
      <c r="C6">
        <v>1</v>
      </c>
      <c r="D6">
        <v>0.93707192300880915</v>
      </c>
    </row>
    <row r="7" spans="1:4" x14ac:dyDescent="0.25">
      <c r="A7" t="s">
        <v>52</v>
      </c>
      <c r="B7">
        <v>1.8533333333333331</v>
      </c>
      <c r="C7">
        <v>1</v>
      </c>
      <c r="D7">
        <v>1.0276370595520665</v>
      </c>
    </row>
    <row r="8" spans="1:4" x14ac:dyDescent="0.25">
      <c r="A8" t="s">
        <v>56</v>
      </c>
      <c r="B8">
        <v>-5.0485714285714289</v>
      </c>
      <c r="C8">
        <v>1</v>
      </c>
      <c r="D8">
        <v>2.7993340455732305</v>
      </c>
    </row>
    <row r="9" spans="1:4" x14ac:dyDescent="0.25">
      <c r="A9" t="s">
        <v>93</v>
      </c>
      <c r="B9">
        <v>1.0114285714285713</v>
      </c>
      <c r="C9">
        <v>1</v>
      </c>
      <c r="D9">
        <v>0.5608173469909018</v>
      </c>
    </row>
    <row r="10" spans="1:4" x14ac:dyDescent="0.25">
      <c r="A10" t="s">
        <v>60</v>
      </c>
      <c r="B10">
        <v>-1.7241666666666664</v>
      </c>
      <c r="C10">
        <v>1</v>
      </c>
      <c r="D10">
        <v>0.9560166709591843</v>
      </c>
    </row>
    <row r="11" spans="1:4" x14ac:dyDescent="0.25">
      <c r="A11" t="s">
        <v>61</v>
      </c>
      <c r="B11">
        <v>-2.9015384615384616</v>
      </c>
      <c r="C11">
        <v>1</v>
      </c>
      <c r="D11">
        <v>1.6088462874780283</v>
      </c>
    </row>
    <row r="12" spans="1:4" x14ac:dyDescent="0.25">
      <c r="A12" t="s">
        <v>71</v>
      </c>
      <c r="B12">
        <v>2.8088888888888892</v>
      </c>
      <c r="C12">
        <v>1</v>
      </c>
      <c r="D12">
        <v>1.5574739127983364</v>
      </c>
    </row>
    <row r="13" spans="1:4" x14ac:dyDescent="0.25">
      <c r="A13" t="s">
        <v>70</v>
      </c>
      <c r="B13">
        <v>2.7437499999999999</v>
      </c>
      <c r="C13">
        <v>1</v>
      </c>
      <c r="D13">
        <v>1.5213556738197751</v>
      </c>
    </row>
    <row r="14" spans="1:4" x14ac:dyDescent="0.25">
      <c r="A14" t="s">
        <v>69</v>
      </c>
      <c r="B14">
        <v>3.939473684210526</v>
      </c>
      <c r="C14">
        <v>1</v>
      </c>
      <c r="D14">
        <v>2.1843610537903877</v>
      </c>
    </row>
    <row r="15" spans="1:4" x14ac:dyDescent="0.25">
      <c r="A15" t="s">
        <v>72</v>
      </c>
      <c r="B15">
        <v>5.5533333333333337</v>
      </c>
      <c r="C15">
        <v>1</v>
      </c>
      <c r="D15">
        <v>3.0792146424707614</v>
      </c>
    </row>
    <row r="16" spans="1:4" x14ac:dyDescent="0.25">
      <c r="A16" t="s">
        <v>88</v>
      </c>
      <c r="B16">
        <v>-0.85111111111111115</v>
      </c>
      <c r="C16">
        <v>1</v>
      </c>
      <c r="D16">
        <v>0.47192445300772373</v>
      </c>
    </row>
    <row r="17" spans="1:5" x14ac:dyDescent="0.25">
      <c r="A17" t="s">
        <v>67</v>
      </c>
      <c r="B17">
        <v>2.5713333333333335</v>
      </c>
      <c r="C17">
        <v>1</v>
      </c>
      <c r="D17">
        <v>1.4257540067238568</v>
      </c>
    </row>
    <row r="18" spans="1:5" x14ac:dyDescent="0.25">
      <c r="A18" t="s">
        <v>68</v>
      </c>
      <c r="B18">
        <v>-1.6975</v>
      </c>
      <c r="C18">
        <v>1</v>
      </c>
      <c r="D18">
        <v>0.94123052621742809</v>
      </c>
    </row>
    <row r="19" spans="1:5" x14ac:dyDescent="0.25">
      <c r="A19" t="s">
        <v>110</v>
      </c>
      <c r="B19" t="s">
        <v>106</v>
      </c>
    </row>
    <row r="20" spans="1:5" x14ac:dyDescent="0.25">
      <c r="A20" t="s">
        <v>111</v>
      </c>
      <c r="B20" t="s">
        <v>99</v>
      </c>
    </row>
    <row r="21" spans="1:5" x14ac:dyDescent="0.25">
      <c r="A21" s="2" t="s">
        <v>21</v>
      </c>
      <c r="B21" s="2" t="s">
        <v>108</v>
      </c>
      <c r="C21" s="2" t="s">
        <v>107</v>
      </c>
      <c r="D21" s="2" t="s">
        <v>97</v>
      </c>
    </row>
    <row r="22" spans="1:5" x14ac:dyDescent="0.25">
      <c r="A22" t="s">
        <v>100</v>
      </c>
      <c r="B22">
        <v>2.5999999999999999E-2</v>
      </c>
      <c r="C22" t="s">
        <v>12</v>
      </c>
      <c r="D22">
        <v>0.43</v>
      </c>
    </row>
    <row r="23" spans="1:5" x14ac:dyDescent="0.25">
      <c r="A23" t="s">
        <v>94</v>
      </c>
      <c r="B23">
        <v>1.2999999999999999E-2</v>
      </c>
      <c r="C23" t="s">
        <v>16</v>
      </c>
      <c r="D23">
        <v>0.22</v>
      </c>
    </row>
    <row r="24" spans="1:5" x14ac:dyDescent="0.25">
      <c r="A24" t="s">
        <v>95</v>
      </c>
      <c r="B24">
        <v>0.05</v>
      </c>
      <c r="C24" t="s">
        <v>16</v>
      </c>
      <c r="D24">
        <v>-0.02</v>
      </c>
    </row>
    <row r="25" spans="1:5" x14ac:dyDescent="0.25">
      <c r="A25" t="s">
        <v>48</v>
      </c>
      <c r="B25">
        <v>1E-3</v>
      </c>
      <c r="C25" t="s">
        <v>16</v>
      </c>
      <c r="D25">
        <v>1.31</v>
      </c>
    </row>
    <row r="26" spans="1:5" x14ac:dyDescent="0.25">
      <c r="A26" t="s">
        <v>96</v>
      </c>
      <c r="B26">
        <v>6.0000000000000001E-3</v>
      </c>
      <c r="C26" t="s">
        <v>8</v>
      </c>
      <c r="D26">
        <v>0.14000000000000001</v>
      </c>
    </row>
    <row r="27" spans="1:5" x14ac:dyDescent="0.25">
      <c r="A27" t="s">
        <v>101</v>
      </c>
      <c r="B27">
        <v>1E-3</v>
      </c>
      <c r="C27" t="s">
        <v>16</v>
      </c>
      <c r="D27">
        <v>-1.7999999999999999E-2</v>
      </c>
    </row>
    <row r="28" spans="1:5" x14ac:dyDescent="0.25">
      <c r="A28" t="s">
        <v>102</v>
      </c>
      <c r="B28">
        <v>0.05</v>
      </c>
      <c r="C28" t="s">
        <v>33</v>
      </c>
      <c r="D28">
        <v>2.29</v>
      </c>
    </row>
    <row r="29" spans="1:5" x14ac:dyDescent="0.25">
      <c r="A29" t="s">
        <v>57</v>
      </c>
      <c r="B29">
        <v>2.1000000000000001E-2</v>
      </c>
      <c r="C29" t="s">
        <v>8</v>
      </c>
      <c r="D29">
        <v>1.84</v>
      </c>
    </row>
    <row r="30" spans="1:5" x14ac:dyDescent="0.25">
      <c r="A30" t="s">
        <v>58</v>
      </c>
      <c r="B30">
        <v>3.0000000000000001E-3</v>
      </c>
      <c r="C30" t="s">
        <v>33</v>
      </c>
      <c r="D30">
        <v>-17.39</v>
      </c>
    </row>
    <row r="31" spans="1:5" x14ac:dyDescent="0.25">
      <c r="A31" t="s">
        <v>103</v>
      </c>
      <c r="B31">
        <v>1.4999999999999999E-2</v>
      </c>
      <c r="C31" t="s">
        <v>8</v>
      </c>
      <c r="D31">
        <v>2.1800000000000002</v>
      </c>
      <c r="E31" t="s">
        <v>109</v>
      </c>
    </row>
    <row r="32" spans="1:5" x14ac:dyDescent="0.25">
      <c r="A32" t="s">
        <v>104</v>
      </c>
      <c r="B32">
        <v>7.0000000000000001E-3</v>
      </c>
      <c r="C32" t="s">
        <v>16</v>
      </c>
      <c r="D32">
        <v>8.9600000000000009</v>
      </c>
    </row>
    <row r="33" spans="1:4" x14ac:dyDescent="0.25">
      <c r="A33" t="s">
        <v>105</v>
      </c>
      <c r="B33">
        <v>7.4999999999999997E-2</v>
      </c>
      <c r="C33" t="s">
        <v>33</v>
      </c>
      <c r="D3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Factors</vt:lpstr>
      <vt:lpstr>Robust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2018-03-30T02:19:03Z</dcterms:modified>
</cp:coreProperties>
</file>