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Component Weights" sheetId="3" r:id="rId1"/>
    <sheet name="Sheet1" sheetId="1" r:id="rId2"/>
    <sheet name="Sheet2" sheetId="2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3" l="1"/>
  <c r="K22" i="3"/>
  <c r="A21" i="3"/>
  <c r="A12" i="3"/>
  <c r="A31" i="3"/>
  <c r="A26" i="3"/>
  <c r="C9" i="2"/>
  <c r="B9" i="2"/>
  <c r="B33" i="3" l="1"/>
  <c r="C10" i="2"/>
  <c r="C12" i="2" s="1"/>
  <c r="G5" i="3"/>
  <c r="B10" i="2"/>
  <c r="B12" i="2" s="1"/>
  <c r="H34" i="1"/>
  <c r="H20" i="1"/>
  <c r="H19" i="1"/>
  <c r="H18" i="1"/>
  <c r="H17" i="1"/>
  <c r="H16" i="1"/>
  <c r="H15" i="1"/>
  <c r="H14" i="1"/>
  <c r="H13" i="1"/>
  <c r="H12" i="1"/>
  <c r="H27" i="1"/>
  <c r="H6" i="1"/>
  <c r="H5" i="1"/>
  <c r="H7" i="1"/>
  <c r="H8" i="1"/>
  <c r="H52" i="1" s="1"/>
  <c r="H56" i="1" s="1"/>
  <c r="H9" i="1"/>
  <c r="H10" i="1"/>
  <c r="H11" i="1"/>
  <c r="H21" i="1"/>
  <c r="H22" i="1"/>
  <c r="H23" i="1"/>
  <c r="H24" i="1"/>
  <c r="H25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4" i="1"/>
</calcChain>
</file>

<file path=xl/sharedStrings.xml><?xml version="1.0" encoding="utf-8"?>
<sst xmlns="http://schemas.openxmlformats.org/spreadsheetml/2006/main" count="169" uniqueCount="137">
  <si>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</si>
  <si>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</si>
  <si>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</si>
  <si>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</si>
  <si>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</si>
  <si>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</si>
  <si>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</si>
  <si>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</si>
  <si>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</si>
  <si>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</si>
  <si>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</si>
  <si>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</si>
  <si>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</si>
  <si>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</si>
  <si>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</si>
  <si>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</si>
  <si>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</si>
  <si>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</si>
  <si>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</si>
  <si>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</si>
  <si>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</si>
  <si>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</si>
  <si>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</si>
  <si>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</si>
  <si>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</si>
  <si>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</si>
  <si>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</si>
  <si>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</si>
  <si>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</si>
  <si>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</si>
  <si>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</si>
  <si>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</si>
  <si>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</si>
  <si>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</si>
  <si>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</si>
  <si>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</si>
  <si>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</si>
  <si>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</si>
  <si>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</si>
  <si>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</si>
  <si>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</si>
  <si>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</si>
  <si>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</si>
  <si>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</si>
  <si>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</si>
  <si>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</si>
  <si>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</si>
  <si>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</si>
  <si>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</si>
  <si>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</si>
  <si>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</si>
  <si>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</si>
  <si>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</si>
  <si>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</si>
  <si>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</si>
  <si>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</si>
  <si>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</si>
  <si>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</si>
  <si>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</si>
  <si>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</si>
  <si>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</si>
  <si>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</si>
  <si>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</si>
  <si>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</si>
  <si>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</si>
  <si>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</si>
  <si>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</si>
  <si>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</si>
  <si>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</si>
  <si>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</si>
  <si>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</si>
  <si>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</si>
  <si>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</si>
  <si>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</si>
  <si>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</si>
  <si>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</si>
  <si>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http://www.ebay.com/itm/Wireless-Lan-Compat-W-Linux-Windows-Mac-Op-System-Standard-802-11B-G-w-Antenna-/331016562794?pt=US_USB_Wi_Fi_Adapters_Dongles&amp;hash=item4d121fe86a</t>
  </si>
  <si>
    <t>http://www.ebay.com/itm/Panda-Mid-Range-WiFi-150Mbps-802-11N-USB-Adapter-for-Windows-Mac-and-Linux-/121172036115</t>
  </si>
  <si>
    <t>Wireless Lan,Linux,Windows,Mac Op System, Standard 802.11B/G w/Antenna</t>
  </si>
  <si>
    <t>Panda Mid-Range WiFi 150Mbps 802.11N USB Adapter for Windows, Mac and Linux</t>
  </si>
  <si>
    <t>http://www.ebay.com/itm/Panda-Long-Range-WiFi-150Mbps-802-11N-USB-Adapter-for-Windows-Mac-and-Linux-/121172035907</t>
  </si>
  <si>
    <t>Panda Long-Range WiFi 150Mbps 802.11N USB Adapter for Windows, Mac and Linux</t>
  </si>
  <si>
    <t>For sensor data (vedio, image, map, etc.) transmission between UAV and off-board PC.  This wireless usb adapter is Linux compatible.  But the one we have in the lab is not Linux compatible.</t>
  </si>
  <si>
    <t>One of the wireless USB adapter choice</t>
  </si>
  <si>
    <t>300Mbps USB Wireless WiFi Adapter WiFi Network Lan Card With External Antenna US</t>
  </si>
  <si>
    <t>http://www.ebay.com/itm/300Mbps-USB-Wireless-WiFi-Adapter-WiFi-Network-Lan-Card-With-External-Antenna-US-/170985813126</t>
  </si>
  <si>
    <t>Mini USB Wireless N 150Mbps Network Adapter For Windows VISTA WIN7 LINUX MAC</t>
  </si>
  <si>
    <t>http://www.ebay.com/itm/Mini-USB-Wireless-N-150Mbps-Network-Adapter-For-Windows-VISTA-WIN7-LINUX-MAC-/171152230954</t>
  </si>
  <si>
    <t>One of the wireless USB adapter choice.  This one is mini adapter with light weight compare to other choices.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</si>
  <si>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</si>
  <si>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</si>
  <si>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</si>
  <si>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</si>
  <si>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</si>
  <si>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</si>
  <si>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</si>
  <si>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</si>
  <si>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</si>
  <si>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</si>
  <si>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</si>
  <si>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</si>
  <si>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Total Mass</t>
  </si>
  <si>
    <t>Mass Per (g)</t>
  </si>
  <si>
    <t>Structural</t>
  </si>
  <si>
    <t>Human Sensing</t>
  </si>
  <si>
    <t>Loc/Nav</t>
  </si>
  <si>
    <t>Electrical Team</t>
  </si>
  <si>
    <t>Mass Estimates (g)</t>
  </si>
  <si>
    <t>Expected</t>
  </si>
  <si>
    <t>Max</t>
  </si>
  <si>
    <t>Other</t>
  </si>
  <si>
    <t>Battery</t>
  </si>
  <si>
    <t>Battery Size as fract of Payload</t>
  </si>
  <si>
    <t>Primary Structure</t>
  </si>
  <si>
    <t>UAV Weight Sheet</t>
  </si>
  <si>
    <t># of Parts</t>
  </si>
  <si>
    <t>Component Name</t>
  </si>
  <si>
    <t>Electrical</t>
  </si>
  <si>
    <t>Primary frame</t>
  </si>
  <si>
    <t>Rotors</t>
  </si>
  <si>
    <t>Mass per (g)</t>
  </si>
  <si>
    <t>Adaptors</t>
  </si>
  <si>
    <t>Antennas</t>
  </si>
  <si>
    <t>Subtotal:</t>
  </si>
  <si>
    <t>Total Estimated Weight:</t>
  </si>
  <si>
    <t>Hardware</t>
  </si>
  <si>
    <t>Dampening Material</t>
  </si>
  <si>
    <t>Wiring</t>
  </si>
  <si>
    <t>Key</t>
  </si>
  <si>
    <t>Estimated Values</t>
  </si>
  <si>
    <t>Known Values</t>
  </si>
  <si>
    <t>Total Weight Low</t>
  </si>
  <si>
    <t>Total Weight High</t>
  </si>
  <si>
    <t>Guarding</t>
  </si>
  <si>
    <t>Speed Controllers</t>
  </si>
  <si>
    <t>Low Side</t>
  </si>
  <si>
    <t>High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</si>
</sst>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1" applyNumberFormat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0" fillId="5" borderId="0" xfId="0" applyFill="1"/>
    <xf numFmtId="0" fontId="0" fillId="0" borderId="2" xfId="0" applyBorder="1"/>
    <xf numFmtId="0" fontId="5" fillId="0" borderId="2" xfId="0" applyFont="1" applyBorder="1"/>
    <xf numFmtId="0" fontId="0" fillId="0" borderId="3" xfId="0" applyBorder="1"/>
    <xf numFmtId="0" fontId="1" fillId="0" borderId="3" xfId="0" applyFont="1" applyBorder="1"/>
    <xf numFmtId="0" fontId="5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  <xf numFmtId="0" fontId="0" fillId="6" borderId="2" xfId="0" applyFill="1" applyBorder="1" applyAlignment="1"/>
    <xf numFmtId="0" fontId="0" fillId="6" borderId="3" xfId="0" applyFill="1" applyBorder="1" applyAlignment="1"/>
    <xf numFmtId="0" fontId="0" fillId="0" borderId="6" xfId="0" applyFont="1" applyBorder="1"/>
    <xf numFmtId="0" fontId="0" fillId="0" borderId="6" xfId="0" applyBorder="1"/>
    <xf numFmtId="0" fontId="7" fillId="2" borderId="0" xfId="10"/>
    <xf numFmtId="0" fontId="8" fillId="3" borderId="0" xfId="11"/>
    <xf numFmtId="0" fontId="1" fillId="0" borderId="7" xfId="0" applyFont="1" applyBorder="1"/>
    <xf numFmtId="0" fontId="10" fillId="0" borderId="0" xfId="0" applyFont="1"/>
    <xf numFmtId="0" fontId="9" fillId="4" borderId="8" xfId="12" applyBorder="1" applyAlignment="1">
      <alignment horizontal="center"/>
    </xf>
    <xf numFmtId="0" fontId="8" fillId="3" borderId="9" xfId="11" applyBorder="1"/>
    <xf numFmtId="0" fontId="0" fillId="0" borderId="14" xfId="0" applyBorder="1"/>
    <xf numFmtId="0" fontId="7" fillId="2" borderId="12" xfId="10" applyBorder="1"/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10" applyFill="1" applyBorder="1"/>
    <xf numFmtId="0" fontId="0" fillId="0" borderId="0" xfId="0" applyFill="1" applyBorder="1"/>
    <xf numFmtId="0" fontId="0" fillId="0" borderId="0" xfId="0" applyAlignment="1"/>
  </cellXfs>
  <cellStyles count="13">
    <cellStyle name="Calculation" xfId="12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Good" xfId="10" builtinId="26"/>
    <cellStyle name="Hyperlink" xfId="1" builtinId="8" hidden="1"/>
    <cellStyle name="Hyperlink" xfId="3" builtinId="8" hidden="1"/>
    <cellStyle name="Hyperlink" xfId="5" builtinId="8"/>
    <cellStyle name="Neutral" xfId="11" builtinId="2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kuyo-aut.jp/02sensor/07scanner/urg_04lx_ug01.html" TargetMode="External"/><Relationship Id="rId3" Type="http://schemas.openxmlformats.org/officeDocument/2006/relationships/hyperlink" Target="http://www.hobbyking.com/hobbyking/store/__23017__Turnigy_Talon_V2_Carbon_Fiber_Main_Top_Plate_1pc_.html" TargetMode="External"/><Relationship Id="rId7" Type="http://schemas.openxmlformats.org/officeDocument/2006/relationships/hyperlink" Target="http://www.digikey.com/product-highlights/us/en/omron-d6t-thermal-sensor/2745" TargetMode="External"/><Relationship Id="rId2" Type="http://schemas.openxmlformats.org/officeDocument/2006/relationships/hyperlink" Target="http://shop.udoo.org/usa/product/udoo-quad.html" TargetMode="External"/><Relationship Id="rId1" Type="http://schemas.openxmlformats.org/officeDocument/2006/relationships/hyperlink" Target="http://www.digikey.com/product-detail/en/TMP36GT9Z/TMP36GT9Z-ND/820404" TargetMode="External"/><Relationship Id="rId6" Type="http://schemas.openxmlformats.org/officeDocument/2006/relationships/hyperlink" Target="http://www.hobbyking.com/hobbyking/store/__23012__Turnigy_Talon_V2_Motor_Mount_Landing_Gear_Set.html" TargetMode="External"/><Relationship Id="rId5" Type="http://schemas.openxmlformats.org/officeDocument/2006/relationships/hyperlink" Target="http://www.hobbyking.com/hobbyking/store/__23013__Turnigy_Talon_V2_Carbon_Fiber_Boom_221mm_2_pcs_.html" TargetMode="External"/><Relationship Id="rId10" Type="http://schemas.openxmlformats.org/officeDocument/2006/relationships/hyperlink" Target="http://ardupilot.com/" TargetMode="External"/><Relationship Id="rId4" Type="http://schemas.openxmlformats.org/officeDocument/2006/relationships/hyperlink" Target="http://www.hobbyking.com/hobbyking/store/__23018__Turnigy_Talon_V2_Carbon_Fiber_Main_Bottom_Plate_1pc_.html" TargetMode="External"/><Relationship Id="rId9" Type="http://schemas.openxmlformats.org/officeDocument/2006/relationships/hyperlink" Target="http://shop.udoo.org/usa/accessories/autofocus-camera-5-0.html?___from_store=other&amp;popup=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H18" sqref="H18"/>
    </sheetView>
  </sheetViews>
  <sheetFormatPr defaultColWidth="8.7109375" defaultRowHeight="15" x14ac:dyDescent="0.25"/>
  <cols>
    <col min="1" max="1" width="23.140625" customWidth="1"/>
    <col min="2" max="2" width="20.7109375" customWidth="1"/>
    <col min="3" max="3" width="11.28515625" customWidth="1"/>
    <col min="4" max="4" width="10.7109375" customWidth="1"/>
    <col min="5" max="5" width="11.7109375" bestFit="1" customWidth="1"/>
    <col min="7" max="7" width="9.42578125" customWidth="1"/>
    <col min="8" max="8" width="17.42578125" customWidth="1"/>
  </cols>
  <sheetData>
    <row r="1" spans="1:8" ht="48.75" customHeight="1" x14ac:dyDescent="0.4">
      <c r="A1" s="27" t="s">
        <v>114</v>
      </c>
    </row>
    <row r="2" spans="1:8" x14ac:dyDescent="0.25">
      <c r="C2" s="42" t="s">
        <v>135</v>
      </c>
      <c r="D2" s="42"/>
      <c r="E2" s="42" t="s">
        <v>136</v>
      </c>
      <c r="F2" s="42"/>
    </row>
    <row r="3" spans="1:8" ht="23.25" customHeight="1" thickBot="1" x14ac:dyDescent="0.3">
      <c r="A3" s="22" t="s">
        <v>2</v>
      </c>
      <c r="B3" s="22" t="s">
        <v>116</v>
      </c>
      <c r="C3" s="23" t="s">
        <v>120</v>
      </c>
      <c r="D3" s="23" t="s">
        <v>115</v>
      </c>
      <c r="E3" s="23" t="s">
        <v>120</v>
      </c>
    </row>
    <row r="4" spans="1:8" ht="15.75" thickTop="1" x14ac:dyDescent="0.25">
      <c r="A4" s="26" t="s">
        <v>103</v>
      </c>
      <c r="B4" t="s">
        <v>118</v>
      </c>
      <c r="C4" s="24">
        <v>280</v>
      </c>
      <c r="D4">
        <v>1</v>
      </c>
      <c r="E4" s="24">
        <v>280</v>
      </c>
      <c r="G4" s="37" t="s">
        <v>124</v>
      </c>
      <c r="H4" s="38"/>
    </row>
    <row r="5" spans="1:8" ht="15.75" thickBot="1" x14ac:dyDescent="0.3">
      <c r="A5" s="12"/>
      <c r="B5" t="s">
        <v>67</v>
      </c>
      <c r="C5" s="25">
        <v>80</v>
      </c>
      <c r="D5">
        <v>4</v>
      </c>
      <c r="E5" s="25">
        <v>80</v>
      </c>
      <c r="G5" s="35">
        <f>SUM(A12,A21,A26,A31)</f>
        <v>3239</v>
      </c>
      <c r="H5" s="36"/>
    </row>
    <row r="6" spans="1:8" x14ac:dyDescent="0.25">
      <c r="A6" s="12"/>
      <c r="B6" t="s">
        <v>119</v>
      </c>
      <c r="C6" s="24">
        <v>16</v>
      </c>
      <c r="D6">
        <v>4</v>
      </c>
      <c r="E6" s="24">
        <v>16</v>
      </c>
    </row>
    <row r="7" spans="1:8" ht="15.75" thickBot="1" x14ac:dyDescent="0.3">
      <c r="A7" s="12"/>
      <c r="B7" t="s">
        <v>46</v>
      </c>
      <c r="C7" s="25">
        <v>15</v>
      </c>
      <c r="D7">
        <v>2</v>
      </c>
      <c r="E7" s="25">
        <v>30</v>
      </c>
    </row>
    <row r="8" spans="1:8" ht="15.75" thickBot="1" x14ac:dyDescent="0.3">
      <c r="A8" s="12"/>
      <c r="B8" t="s">
        <v>47</v>
      </c>
      <c r="C8" s="25">
        <v>40</v>
      </c>
      <c r="D8">
        <v>2</v>
      </c>
      <c r="E8" s="25">
        <v>60</v>
      </c>
      <c r="G8" s="33" t="s">
        <v>128</v>
      </c>
      <c r="H8" s="34"/>
    </row>
    <row r="9" spans="1:8" ht="15.75" thickTop="1" x14ac:dyDescent="0.25">
      <c r="A9" s="12"/>
      <c r="B9" t="s">
        <v>125</v>
      </c>
      <c r="C9" s="25">
        <v>50</v>
      </c>
      <c r="D9">
        <v>1</v>
      </c>
      <c r="E9" s="25">
        <v>100</v>
      </c>
      <c r="G9" s="29"/>
      <c r="H9" s="30" t="s">
        <v>129</v>
      </c>
    </row>
    <row r="10" spans="1:8" ht="15.75" thickBot="1" x14ac:dyDescent="0.3">
      <c r="A10" s="12"/>
      <c r="B10" t="s">
        <v>133</v>
      </c>
      <c r="C10" s="25">
        <v>100</v>
      </c>
      <c r="D10">
        <v>1</v>
      </c>
      <c r="E10" s="25">
        <v>200</v>
      </c>
      <c r="G10" s="31"/>
      <c r="H10" s="32" t="s">
        <v>130</v>
      </c>
    </row>
    <row r="11" spans="1:8" x14ac:dyDescent="0.25">
      <c r="A11" s="17" t="s">
        <v>123</v>
      </c>
      <c r="B11" t="s">
        <v>126</v>
      </c>
      <c r="C11" s="25">
        <v>30</v>
      </c>
      <c r="D11">
        <v>1</v>
      </c>
      <c r="E11" s="25">
        <v>30</v>
      </c>
      <c r="G11" s="40"/>
      <c r="H11" s="41"/>
    </row>
    <row r="12" spans="1:8" x14ac:dyDescent="0.25">
      <c r="A12" s="28">
        <f>SUMPRODUCT(C4:C11,D4:D11)</f>
        <v>954</v>
      </c>
    </row>
    <row r="13" spans="1:8" x14ac:dyDescent="0.25">
      <c r="A13" s="12"/>
    </row>
    <row r="14" spans="1:8" x14ac:dyDescent="0.25">
      <c r="A14" s="13" t="s">
        <v>117</v>
      </c>
      <c r="B14" t="s">
        <v>3</v>
      </c>
      <c r="C14" s="25">
        <v>100</v>
      </c>
      <c r="D14">
        <v>2</v>
      </c>
      <c r="E14" s="25">
        <v>100</v>
      </c>
    </row>
    <row r="15" spans="1:8" x14ac:dyDescent="0.25">
      <c r="A15" s="12"/>
      <c r="B15" t="s">
        <v>42</v>
      </c>
      <c r="C15" s="25">
        <v>50</v>
      </c>
      <c r="D15">
        <v>1</v>
      </c>
      <c r="E15" s="25">
        <v>50</v>
      </c>
    </row>
    <row r="16" spans="1:8" x14ac:dyDescent="0.25">
      <c r="A16" s="12"/>
      <c r="B16" t="s">
        <v>121</v>
      </c>
      <c r="C16" s="25">
        <v>50</v>
      </c>
      <c r="D16">
        <v>1</v>
      </c>
      <c r="E16" s="25">
        <v>50</v>
      </c>
    </row>
    <row r="17" spans="1:12" x14ac:dyDescent="0.25">
      <c r="A17" s="12"/>
      <c r="B17" t="s">
        <v>127</v>
      </c>
      <c r="C17" s="25">
        <v>100</v>
      </c>
      <c r="D17">
        <v>1</v>
      </c>
      <c r="E17" s="25">
        <v>100</v>
      </c>
    </row>
    <row r="18" spans="1:12" x14ac:dyDescent="0.25">
      <c r="A18" s="12"/>
      <c r="B18" t="s">
        <v>122</v>
      </c>
      <c r="C18" s="25">
        <v>100</v>
      </c>
      <c r="D18">
        <v>1</v>
      </c>
      <c r="E18" s="25">
        <v>100</v>
      </c>
    </row>
    <row r="19" spans="1:12" x14ac:dyDescent="0.25">
      <c r="A19" s="12"/>
      <c r="B19" t="s">
        <v>134</v>
      </c>
      <c r="C19" s="25">
        <v>20</v>
      </c>
      <c r="D19">
        <v>4</v>
      </c>
      <c r="E19" s="25">
        <v>20</v>
      </c>
    </row>
    <row r="20" spans="1:12" x14ac:dyDescent="0.25">
      <c r="A20" s="17" t="s">
        <v>123</v>
      </c>
      <c r="B20" t="s">
        <v>20</v>
      </c>
      <c r="C20" s="25">
        <v>200</v>
      </c>
      <c r="D20">
        <v>3</v>
      </c>
      <c r="E20" s="25">
        <v>200</v>
      </c>
    </row>
    <row r="21" spans="1:12" x14ac:dyDescent="0.25">
      <c r="A21" s="28">
        <f>SUMPRODUCT(C14:C20,D14:D20)</f>
        <v>1180</v>
      </c>
    </row>
    <row r="22" spans="1:12" x14ac:dyDescent="0.25">
      <c r="A22" s="12"/>
      <c r="K22">
        <f>21.65/2</f>
        <v>10.824999999999999</v>
      </c>
      <c r="L22">
        <f>21.65/SQRT(2)</f>
        <v>15.308861812688752</v>
      </c>
    </row>
    <row r="23" spans="1:12" x14ac:dyDescent="0.25">
      <c r="A23" s="13" t="s">
        <v>104</v>
      </c>
      <c r="B23" t="s">
        <v>17</v>
      </c>
      <c r="C23" s="25">
        <v>850</v>
      </c>
      <c r="D23">
        <v>1</v>
      </c>
      <c r="E23" s="25">
        <v>850</v>
      </c>
    </row>
    <row r="24" spans="1:12" x14ac:dyDescent="0.25">
      <c r="A24" s="12"/>
      <c r="B24" s="5" t="s">
        <v>30</v>
      </c>
      <c r="C24">
        <v>5</v>
      </c>
      <c r="D24">
        <v>4</v>
      </c>
      <c r="E24">
        <v>5</v>
      </c>
    </row>
    <row r="25" spans="1:12" x14ac:dyDescent="0.25">
      <c r="A25" s="17" t="s">
        <v>123</v>
      </c>
      <c r="B25" s="5" t="s">
        <v>35</v>
      </c>
      <c r="C25" s="25">
        <v>5</v>
      </c>
      <c r="D25">
        <v>4</v>
      </c>
      <c r="E25" s="25">
        <v>5</v>
      </c>
    </row>
    <row r="26" spans="1:12" x14ac:dyDescent="0.25">
      <c r="A26" s="28">
        <f>SUMPRODUCT(C23:C25,D23:D25)</f>
        <v>890</v>
      </c>
      <c r="B26" s="5"/>
    </row>
    <row r="27" spans="1:12" x14ac:dyDescent="0.25">
      <c r="A27" s="12"/>
      <c r="B27" s="5"/>
    </row>
    <row r="28" spans="1:12" x14ac:dyDescent="0.25">
      <c r="A28" s="13" t="s">
        <v>105</v>
      </c>
      <c r="B28" t="s">
        <v>16</v>
      </c>
      <c r="C28" s="25">
        <v>160</v>
      </c>
      <c r="D28">
        <v>1</v>
      </c>
      <c r="E28" s="25">
        <v>160</v>
      </c>
    </row>
    <row r="29" spans="1:12" x14ac:dyDescent="0.25">
      <c r="A29" s="12"/>
      <c r="B29" t="s">
        <v>89</v>
      </c>
      <c r="C29" s="25">
        <v>5</v>
      </c>
      <c r="D29">
        <v>1</v>
      </c>
      <c r="E29" s="25">
        <v>5</v>
      </c>
    </row>
    <row r="30" spans="1:12" x14ac:dyDescent="0.25">
      <c r="A30" s="17" t="s">
        <v>123</v>
      </c>
      <c r="B30" t="s">
        <v>18</v>
      </c>
      <c r="C30" s="25">
        <v>50</v>
      </c>
      <c r="D30">
        <v>1</v>
      </c>
      <c r="E30" s="25">
        <v>50</v>
      </c>
    </row>
    <row r="31" spans="1:12" x14ac:dyDescent="0.25">
      <c r="A31" s="28">
        <f>SUMPRODUCT(C28:C30,D28:D30)</f>
        <v>215</v>
      </c>
    </row>
    <row r="33" spans="1:2" x14ac:dyDescent="0.25">
      <c r="A33" s="1" t="s">
        <v>131</v>
      </c>
      <c r="B33">
        <f>A12+A21+A26+A31</f>
        <v>3239</v>
      </c>
    </row>
    <row r="34" spans="1:2" x14ac:dyDescent="0.25">
      <c r="A34" s="1" t="s">
        <v>132</v>
      </c>
    </row>
  </sheetData>
  <mergeCells count="5">
    <mergeCell ref="G8:H8"/>
    <mergeCell ref="G5:H5"/>
    <mergeCell ref="G4:H4"/>
    <mergeCell ref="C2:D2"/>
    <mergeCell ref="E2:F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29" workbookViewId="0">
      <selection activeCell="C60" sqref="C60"/>
    </sheetView>
  </sheetViews>
  <sheetFormatPr defaultColWidth="8.7109375" defaultRowHeight="15" x14ac:dyDescent="0.25"/>
  <cols>
    <col min="1" max="1" width="27.7109375" customWidth="1"/>
    <col min="2" max="2" width="32.140625" customWidth="1"/>
    <col min="3" max="3" width="27.42578125" customWidth="1"/>
    <col min="4" max="4" width="9.28515625" customWidth="1"/>
    <col min="5" max="5" width="11.85546875" style="10" customWidth="1"/>
    <col min="6" max="6" width="10.85546875" style="12" customWidth="1"/>
    <col min="7" max="7" width="10.7109375" customWidth="1"/>
    <col min="8" max="8" width="18.42578125" customWidth="1"/>
    <col min="9" max="9" width="37" customWidth="1"/>
    <col min="10" max="10" width="18" customWidth="1"/>
    <col min="11" max="11" width="18.42578125" customWidth="1"/>
  </cols>
  <sheetData>
    <row r="1" spans="1:12" x14ac:dyDescent="0.25">
      <c r="A1" t="s">
        <v>0</v>
      </c>
    </row>
    <row r="3" spans="1:12" s="1" customFormat="1" ht="30.75" thickBot="1" x14ac:dyDescent="0.3">
      <c r="A3" s="1" t="s">
        <v>2</v>
      </c>
      <c r="B3" s="1" t="s">
        <v>9</v>
      </c>
      <c r="C3" s="1" t="s">
        <v>10</v>
      </c>
      <c r="D3" s="1" t="s">
        <v>11</v>
      </c>
      <c r="E3" s="15" t="s">
        <v>102</v>
      </c>
      <c r="F3" s="16" t="s">
        <v>101</v>
      </c>
      <c r="G3" s="1" t="s">
        <v>1</v>
      </c>
      <c r="H3" s="2" t="s">
        <v>15</v>
      </c>
      <c r="I3" s="1" t="s">
        <v>12</v>
      </c>
      <c r="J3" s="1" t="s">
        <v>13</v>
      </c>
      <c r="K3" s="1" t="s">
        <v>14</v>
      </c>
      <c r="L3" s="1" t="s">
        <v>29</v>
      </c>
    </row>
    <row r="4" spans="1:12" ht="15.75" thickTop="1" x14ac:dyDescent="0.25">
      <c r="G4" s="3"/>
      <c r="H4" s="3"/>
    </row>
    <row r="5" spans="1:12" x14ac:dyDescent="0.25">
      <c r="A5" t="s">
        <v>4</v>
      </c>
      <c r="B5" t="s">
        <v>3</v>
      </c>
      <c r="C5" t="s">
        <v>39</v>
      </c>
      <c r="D5">
        <v>2</v>
      </c>
      <c r="G5" s="3">
        <v>135</v>
      </c>
      <c r="H5" s="3">
        <f t="shared" ref="H5:H36" si="0">D5*G5</f>
        <v>270</v>
      </c>
      <c r="I5" s="7" t="s">
        <v>40</v>
      </c>
      <c r="J5" t="s">
        <v>41</v>
      </c>
    </row>
    <row r="6" spans="1:12" x14ac:dyDescent="0.25">
      <c r="B6" t="s">
        <v>42</v>
      </c>
      <c r="C6" t="s">
        <v>43</v>
      </c>
      <c r="D6">
        <v>2</v>
      </c>
      <c r="G6" s="3">
        <v>29.99</v>
      </c>
      <c r="H6" s="3">
        <f t="shared" si="0"/>
        <v>59.98</v>
      </c>
      <c r="I6" t="s">
        <v>44</v>
      </c>
    </row>
    <row r="7" spans="1:12" x14ac:dyDescent="0.25">
      <c r="B7" t="s">
        <v>19</v>
      </c>
      <c r="D7">
        <v>2</v>
      </c>
      <c r="G7" s="3">
        <v>0</v>
      </c>
      <c r="H7" s="3">
        <f t="shared" si="0"/>
        <v>0</v>
      </c>
    </row>
    <row r="8" spans="1:12" x14ac:dyDescent="0.25">
      <c r="A8" s="18"/>
      <c r="G8" s="3"/>
      <c r="H8" s="3">
        <f t="shared" si="0"/>
        <v>0</v>
      </c>
    </row>
    <row r="9" spans="1:12" x14ac:dyDescent="0.25">
      <c r="A9" s="18"/>
      <c r="G9" s="3"/>
      <c r="H9" s="3">
        <f t="shared" si="0"/>
        <v>0</v>
      </c>
    </row>
    <row r="10" spans="1:12" x14ac:dyDescent="0.25">
      <c r="G10" s="3"/>
      <c r="H10" s="3">
        <f t="shared" si="0"/>
        <v>0</v>
      </c>
    </row>
    <row r="11" spans="1:12" x14ac:dyDescent="0.25">
      <c r="A11" t="s">
        <v>5</v>
      </c>
      <c r="G11" s="3"/>
      <c r="H11" s="3">
        <f>D11*G11</f>
        <v>0</v>
      </c>
    </row>
    <row r="12" spans="1:12" x14ac:dyDescent="0.25">
      <c r="B12" t="s">
        <v>49</v>
      </c>
      <c r="C12" t="s">
        <v>50</v>
      </c>
      <c r="D12">
        <v>1</v>
      </c>
      <c r="E12" s="10">
        <v>28</v>
      </c>
      <c r="G12" s="3">
        <v>7.81</v>
      </c>
      <c r="H12" s="3">
        <f>D12*G12</f>
        <v>7.81</v>
      </c>
      <c r="I12" s="7" t="s">
        <v>51</v>
      </c>
    </row>
    <row r="13" spans="1:12" x14ac:dyDescent="0.25">
      <c r="B13" t="s">
        <v>49</v>
      </c>
      <c r="C13" t="s">
        <v>52</v>
      </c>
      <c r="D13">
        <v>1</v>
      </c>
      <c r="E13" s="10">
        <v>30</v>
      </c>
      <c r="G13" s="3">
        <v>7.81</v>
      </c>
      <c r="H13" s="3">
        <f t="shared" ref="H13:H20" si="1">D13*G13</f>
        <v>7.81</v>
      </c>
      <c r="I13" s="7" t="s">
        <v>53</v>
      </c>
    </row>
    <row r="14" spans="1:12" x14ac:dyDescent="0.25">
      <c r="B14" t="s">
        <v>54</v>
      </c>
      <c r="C14" t="s">
        <v>55</v>
      </c>
      <c r="D14">
        <v>2</v>
      </c>
      <c r="E14" s="10">
        <v>50</v>
      </c>
      <c r="G14" s="3">
        <v>7.81</v>
      </c>
      <c r="H14" s="3">
        <f t="shared" si="1"/>
        <v>15.62</v>
      </c>
      <c r="I14" s="7" t="s">
        <v>56</v>
      </c>
    </row>
    <row r="15" spans="1:12" x14ac:dyDescent="0.25">
      <c r="B15" t="s">
        <v>57</v>
      </c>
      <c r="C15" t="s">
        <v>57</v>
      </c>
      <c r="D15">
        <v>4</v>
      </c>
      <c r="E15" s="10">
        <v>40</v>
      </c>
      <c r="G15" s="3">
        <v>10.1</v>
      </c>
      <c r="H15" s="3">
        <f t="shared" si="1"/>
        <v>40.4</v>
      </c>
      <c r="I15" s="7" t="s">
        <v>58</v>
      </c>
    </row>
    <row r="16" spans="1:12" x14ac:dyDescent="0.25">
      <c r="B16" t="s">
        <v>59</v>
      </c>
      <c r="C16" t="s">
        <v>60</v>
      </c>
      <c r="D16">
        <v>4</v>
      </c>
      <c r="G16" s="3">
        <v>1.68</v>
      </c>
      <c r="H16" s="3">
        <f t="shared" si="1"/>
        <v>6.72</v>
      </c>
      <c r="I16" t="s">
        <v>61</v>
      </c>
    </row>
    <row r="17" spans="1:12" x14ac:dyDescent="0.25">
      <c r="B17" t="s">
        <v>62</v>
      </c>
      <c r="C17" t="s">
        <v>62</v>
      </c>
      <c r="D17">
        <v>4</v>
      </c>
      <c r="G17" s="3">
        <v>2.9</v>
      </c>
      <c r="H17" s="3">
        <f t="shared" si="1"/>
        <v>11.6</v>
      </c>
      <c r="I17" t="s">
        <v>63</v>
      </c>
    </row>
    <row r="18" spans="1:12" x14ac:dyDescent="0.25">
      <c r="B18" t="s">
        <v>64</v>
      </c>
      <c r="C18" t="s">
        <v>65</v>
      </c>
      <c r="D18">
        <v>4</v>
      </c>
      <c r="G18" s="3">
        <v>1.44</v>
      </c>
      <c r="H18" s="3">
        <f t="shared" si="1"/>
        <v>5.76</v>
      </c>
      <c r="I18" t="s">
        <v>66</v>
      </c>
    </row>
    <row r="19" spans="1:12" x14ac:dyDescent="0.25">
      <c r="B19" t="s">
        <v>67</v>
      </c>
      <c r="C19" t="s">
        <v>68</v>
      </c>
      <c r="D19">
        <v>4</v>
      </c>
      <c r="G19" s="3">
        <v>0</v>
      </c>
      <c r="H19" s="3">
        <f t="shared" si="1"/>
        <v>0</v>
      </c>
      <c r="I19" t="s">
        <v>69</v>
      </c>
    </row>
    <row r="20" spans="1:12" x14ac:dyDescent="0.25">
      <c r="B20" t="s">
        <v>70</v>
      </c>
      <c r="C20" t="s">
        <v>71</v>
      </c>
      <c r="D20">
        <v>4</v>
      </c>
      <c r="G20" s="3">
        <v>0</v>
      </c>
      <c r="H20" s="3">
        <f t="shared" si="1"/>
        <v>0</v>
      </c>
      <c r="I20" t="s">
        <v>69</v>
      </c>
    </row>
    <row r="21" spans="1:12" x14ac:dyDescent="0.25">
      <c r="E21" s="20"/>
      <c r="F21" s="21"/>
      <c r="G21" s="3"/>
      <c r="H21" s="3">
        <f t="shared" si="0"/>
        <v>0</v>
      </c>
    </row>
    <row r="22" spans="1:12" x14ac:dyDescent="0.25">
      <c r="G22" s="3"/>
      <c r="H22" s="3">
        <f t="shared" si="0"/>
        <v>0</v>
      </c>
    </row>
    <row r="23" spans="1:12" x14ac:dyDescent="0.25">
      <c r="G23" s="3"/>
      <c r="H23" s="3">
        <f t="shared" si="0"/>
        <v>0</v>
      </c>
    </row>
    <row r="24" spans="1:12" x14ac:dyDescent="0.25">
      <c r="G24" s="3"/>
      <c r="H24" s="3">
        <f t="shared" si="0"/>
        <v>0</v>
      </c>
    </row>
    <row r="25" spans="1:12" x14ac:dyDescent="0.25">
      <c r="A25" t="s">
        <v>6</v>
      </c>
      <c r="B25" t="s">
        <v>17</v>
      </c>
      <c r="G25" s="3"/>
      <c r="H25" s="3">
        <f t="shared" si="0"/>
        <v>0</v>
      </c>
    </row>
    <row r="26" spans="1:12" x14ac:dyDescent="0.25">
      <c r="A26" s="5"/>
      <c r="B26" s="5" t="s">
        <v>30</v>
      </c>
      <c r="C26" s="5" t="s">
        <v>31</v>
      </c>
      <c r="D26" s="5">
        <v>8</v>
      </c>
      <c r="E26" s="11">
        <v>5</v>
      </c>
      <c r="F26" s="14"/>
      <c r="G26" s="6">
        <v>50</v>
      </c>
      <c r="H26" s="6">
        <v>400</v>
      </c>
      <c r="I26" s="7" t="s">
        <v>32</v>
      </c>
      <c r="J26" s="5" t="s">
        <v>33</v>
      </c>
      <c r="K26" s="5" t="s">
        <v>34</v>
      </c>
    </row>
    <row r="27" spans="1:12" x14ac:dyDescent="0.25">
      <c r="A27" s="5"/>
      <c r="B27" s="5" t="s">
        <v>35</v>
      </c>
      <c r="C27" s="5" t="s">
        <v>36</v>
      </c>
      <c r="D27" s="5">
        <v>4</v>
      </c>
      <c r="E27" s="11"/>
      <c r="F27" s="14"/>
      <c r="G27" s="6">
        <v>1.42</v>
      </c>
      <c r="H27" s="6">
        <f>D27*G27</f>
        <v>5.68</v>
      </c>
      <c r="I27" s="7" t="s">
        <v>48</v>
      </c>
      <c r="J27" s="5" t="s">
        <v>37</v>
      </c>
      <c r="K27" s="5" t="s">
        <v>38</v>
      </c>
    </row>
    <row r="28" spans="1:12" x14ac:dyDescent="0.25">
      <c r="G28" s="3"/>
      <c r="H28" s="3">
        <f t="shared" si="0"/>
        <v>0</v>
      </c>
    </row>
    <row r="29" spans="1:12" x14ac:dyDescent="0.25">
      <c r="G29" s="3"/>
      <c r="H29" s="3">
        <f t="shared" si="0"/>
        <v>0</v>
      </c>
    </row>
    <row r="30" spans="1:12" x14ac:dyDescent="0.25">
      <c r="G30" s="3"/>
      <c r="H30" s="3">
        <f t="shared" si="0"/>
        <v>0</v>
      </c>
    </row>
    <row r="31" spans="1:12" x14ac:dyDescent="0.25">
      <c r="A31" t="s">
        <v>7</v>
      </c>
      <c r="B31" t="s">
        <v>16</v>
      </c>
      <c r="C31" t="s">
        <v>25</v>
      </c>
      <c r="D31">
        <v>1</v>
      </c>
      <c r="E31" s="10">
        <v>160</v>
      </c>
      <c r="G31" s="3">
        <v>1165</v>
      </c>
      <c r="H31" s="3">
        <f t="shared" si="0"/>
        <v>1165</v>
      </c>
      <c r="I31" s="7" t="s">
        <v>26</v>
      </c>
      <c r="L31" s="4">
        <v>41670</v>
      </c>
    </row>
    <row r="32" spans="1:12" x14ac:dyDescent="0.25">
      <c r="B32" t="s">
        <v>46</v>
      </c>
      <c r="C32" t="s">
        <v>45</v>
      </c>
      <c r="D32">
        <v>2</v>
      </c>
      <c r="G32" s="3"/>
      <c r="H32" s="3">
        <f t="shared" si="0"/>
        <v>0</v>
      </c>
    </row>
    <row r="33" spans="1:11" x14ac:dyDescent="0.25">
      <c r="B33" t="s">
        <v>47</v>
      </c>
      <c r="G33" s="3"/>
      <c r="H33" s="3">
        <f t="shared" si="0"/>
        <v>0</v>
      </c>
    </row>
    <row r="34" spans="1:11" x14ac:dyDescent="0.25">
      <c r="B34" t="s">
        <v>89</v>
      </c>
      <c r="C34" t="s">
        <v>90</v>
      </c>
      <c r="D34">
        <v>1</v>
      </c>
      <c r="E34" s="10">
        <v>5</v>
      </c>
      <c r="G34" s="3">
        <v>39</v>
      </c>
      <c r="H34" s="3">
        <f t="shared" si="0"/>
        <v>39</v>
      </c>
      <c r="I34" s="7" t="s">
        <v>91</v>
      </c>
    </row>
    <row r="35" spans="1:11" x14ac:dyDescent="0.25">
      <c r="G35" s="3"/>
      <c r="H35" s="3">
        <f t="shared" si="0"/>
        <v>0</v>
      </c>
    </row>
    <row r="36" spans="1:11" x14ac:dyDescent="0.25">
      <c r="A36" t="s">
        <v>8</v>
      </c>
      <c r="B36" t="s">
        <v>18</v>
      </c>
      <c r="D36">
        <v>2</v>
      </c>
      <c r="G36" s="3">
        <v>0</v>
      </c>
      <c r="H36" s="3">
        <f t="shared" si="0"/>
        <v>0</v>
      </c>
      <c r="I36" s="7" t="s">
        <v>24</v>
      </c>
    </row>
    <row r="37" spans="1:11" x14ac:dyDescent="0.25">
      <c r="B37" t="s">
        <v>20</v>
      </c>
      <c r="C37" t="s">
        <v>21</v>
      </c>
      <c r="D37">
        <v>1</v>
      </c>
      <c r="G37" s="3">
        <v>39.99</v>
      </c>
      <c r="H37" s="3">
        <f>D37*G37</f>
        <v>39.99</v>
      </c>
      <c r="I37" t="s">
        <v>23</v>
      </c>
    </row>
    <row r="38" spans="1:11" x14ac:dyDescent="0.25">
      <c r="B38" t="s">
        <v>72</v>
      </c>
      <c r="G38" s="3"/>
      <c r="H38" s="3">
        <f t="shared" ref="H38:H50" si="2">D38*G38</f>
        <v>0</v>
      </c>
    </row>
    <row r="39" spans="1:11" x14ac:dyDescent="0.25">
      <c r="B39" t="s">
        <v>73</v>
      </c>
      <c r="G39" s="3"/>
      <c r="H39" s="3">
        <f t="shared" si="2"/>
        <v>0</v>
      </c>
    </row>
    <row r="40" spans="1:11" x14ac:dyDescent="0.25">
      <c r="B40" t="s">
        <v>74</v>
      </c>
      <c r="G40" s="3"/>
      <c r="H40" s="3">
        <f t="shared" si="2"/>
        <v>0</v>
      </c>
    </row>
    <row r="41" spans="1:11" x14ac:dyDescent="0.25">
      <c r="B41" t="s">
        <v>75</v>
      </c>
      <c r="C41" s="8" t="s">
        <v>78</v>
      </c>
      <c r="D41">
        <v>1</v>
      </c>
      <c r="G41" s="3">
        <v>24.47</v>
      </c>
      <c r="H41" s="3">
        <f t="shared" si="2"/>
        <v>24.47</v>
      </c>
      <c r="I41" t="s">
        <v>76</v>
      </c>
      <c r="J41" t="s">
        <v>82</v>
      </c>
    </row>
    <row r="42" spans="1:11" x14ac:dyDescent="0.25">
      <c r="B42" t="s">
        <v>75</v>
      </c>
      <c r="C42" s="8" t="s">
        <v>79</v>
      </c>
      <c r="D42">
        <v>1</v>
      </c>
      <c r="G42" s="3">
        <v>14.99</v>
      </c>
      <c r="H42" s="3">
        <f t="shared" si="2"/>
        <v>14.99</v>
      </c>
      <c r="I42" t="s">
        <v>77</v>
      </c>
      <c r="J42" t="s">
        <v>83</v>
      </c>
    </row>
    <row r="43" spans="1:11" x14ac:dyDescent="0.25">
      <c r="B43" t="s">
        <v>75</v>
      </c>
      <c r="C43" s="8" t="s">
        <v>81</v>
      </c>
      <c r="D43">
        <v>1</v>
      </c>
      <c r="G43" s="3">
        <v>16.989999999999998</v>
      </c>
      <c r="H43" s="3">
        <f t="shared" si="2"/>
        <v>16.989999999999998</v>
      </c>
      <c r="I43" t="s">
        <v>80</v>
      </c>
      <c r="J43" t="s">
        <v>83</v>
      </c>
    </row>
    <row r="44" spans="1:11" x14ac:dyDescent="0.25">
      <c r="B44" t="s">
        <v>75</v>
      </c>
      <c r="C44" s="8" t="s">
        <v>84</v>
      </c>
      <c r="D44">
        <v>1</v>
      </c>
      <c r="G44" s="3">
        <v>8.56</v>
      </c>
      <c r="H44" s="3">
        <f t="shared" si="2"/>
        <v>8.56</v>
      </c>
      <c r="I44" t="s">
        <v>85</v>
      </c>
      <c r="J44" t="s">
        <v>83</v>
      </c>
    </row>
    <row r="45" spans="1:11" x14ac:dyDescent="0.25">
      <c r="B45" t="s">
        <v>75</v>
      </c>
      <c r="C45" s="8" t="s">
        <v>86</v>
      </c>
      <c r="D45">
        <v>1</v>
      </c>
      <c r="G45" s="3">
        <v>6.39</v>
      </c>
      <c r="H45" s="3">
        <f t="shared" si="2"/>
        <v>6.39</v>
      </c>
      <c r="I45" t="s">
        <v>87</v>
      </c>
      <c r="J45" t="s">
        <v>88</v>
      </c>
    </row>
    <row r="46" spans="1:11" x14ac:dyDescent="0.25">
      <c r="B46" t="s">
        <v>92</v>
      </c>
      <c r="C46" t="s">
        <v>93</v>
      </c>
      <c r="D46">
        <v>1</v>
      </c>
      <c r="G46" s="3">
        <v>34.950000000000003</v>
      </c>
      <c r="H46" s="3">
        <f t="shared" si="2"/>
        <v>34.950000000000003</v>
      </c>
      <c r="I46" t="s">
        <v>94</v>
      </c>
      <c r="J46" t="s">
        <v>99</v>
      </c>
      <c r="K46" t="s">
        <v>95</v>
      </c>
    </row>
    <row r="47" spans="1:11" x14ac:dyDescent="0.25">
      <c r="B47" t="s">
        <v>96</v>
      </c>
      <c r="C47" t="s">
        <v>98</v>
      </c>
      <c r="D47">
        <v>1</v>
      </c>
      <c r="G47" s="3">
        <v>9.9499999999999993</v>
      </c>
      <c r="H47" s="3">
        <f t="shared" si="2"/>
        <v>9.9499999999999993</v>
      </c>
      <c r="I47" t="s">
        <v>97</v>
      </c>
      <c r="J47" t="s">
        <v>99</v>
      </c>
      <c r="K47" t="s">
        <v>100</v>
      </c>
    </row>
    <row r="48" spans="1:11" x14ac:dyDescent="0.25">
      <c r="H48" s="3">
        <f t="shared" si="2"/>
        <v>0</v>
      </c>
    </row>
    <row r="49" spans="1:8" x14ac:dyDescent="0.25">
      <c r="H49" s="3">
        <f t="shared" si="2"/>
        <v>0</v>
      </c>
    </row>
    <row r="50" spans="1:8" x14ac:dyDescent="0.25">
      <c r="H50" s="3">
        <f t="shared" si="2"/>
        <v>0</v>
      </c>
    </row>
    <row r="52" spans="1:8" x14ac:dyDescent="0.25">
      <c r="A52" t="s">
        <v>22</v>
      </c>
      <c r="H52" s="3">
        <f>SUM(H5:H51)</f>
        <v>2191.6699999999987</v>
      </c>
    </row>
    <row r="53" spans="1:8" x14ac:dyDescent="0.25">
      <c r="H53" s="3"/>
    </row>
    <row r="54" spans="1:8" x14ac:dyDescent="0.25">
      <c r="A54" t="s">
        <v>28</v>
      </c>
      <c r="H54" s="3">
        <f>SUM(H31)</f>
        <v>1165</v>
      </c>
    </row>
    <row r="55" spans="1:8" x14ac:dyDescent="0.25">
      <c r="H55" s="3"/>
    </row>
    <row r="56" spans="1:8" x14ac:dyDescent="0.25">
      <c r="A56" t="s">
        <v>27</v>
      </c>
      <c r="H56" s="3">
        <f>H52-H54</f>
        <v>1026.6699999999987</v>
      </c>
    </row>
  </sheetData>
  <phoneticPr fontId="4" type="noConversion"/>
  <hyperlinks>
    <hyperlink ref="I27" r:id="rId1"/>
    <hyperlink ref="I5" r:id="rId2"/>
    <hyperlink ref="I12" r:id="rId3"/>
    <hyperlink ref="I13" r:id="rId4"/>
    <hyperlink ref="I14" r:id="rId5"/>
    <hyperlink ref="I15" r:id="rId6"/>
    <hyperlink ref="I26" r:id="rId7"/>
    <hyperlink ref="I31" r:id="rId8"/>
    <hyperlink ref="I34" r:id="rId9"/>
    <hyperlink ref="I36" r:id="rId10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0" sqref="A20"/>
    </sheetView>
  </sheetViews>
  <sheetFormatPr defaultColWidth="8.7109375" defaultRowHeight="15" x14ac:dyDescent="0.25"/>
  <cols>
    <col min="1" max="1" width="28.140625" customWidth="1"/>
    <col min="2" max="3" width="15" customWidth="1"/>
    <col min="5" max="5" width="28.7109375" customWidth="1"/>
  </cols>
  <sheetData>
    <row r="1" spans="1:5" ht="16.5" customHeight="1" x14ac:dyDescent="0.25">
      <c r="B1" s="39" t="s">
        <v>107</v>
      </c>
      <c r="C1" s="39"/>
    </row>
    <row r="2" spans="1:5" x14ac:dyDescent="0.25">
      <c r="B2" s="19" t="s">
        <v>108</v>
      </c>
      <c r="C2" s="19" t="s">
        <v>109</v>
      </c>
      <c r="E2" t="s">
        <v>112</v>
      </c>
    </row>
    <row r="3" spans="1:5" x14ac:dyDescent="0.25">
      <c r="A3" t="s">
        <v>4</v>
      </c>
      <c r="B3">
        <v>200</v>
      </c>
      <c r="C3">
        <v>300</v>
      </c>
      <c r="E3">
        <v>0.6</v>
      </c>
    </row>
    <row r="4" spans="1:5" x14ac:dyDescent="0.25">
      <c r="A4" t="s">
        <v>113</v>
      </c>
      <c r="B4">
        <v>280</v>
      </c>
      <c r="C4">
        <v>350</v>
      </c>
    </row>
    <row r="5" spans="1:5" x14ac:dyDescent="0.25">
      <c r="A5" t="s">
        <v>104</v>
      </c>
      <c r="B5">
        <v>500</v>
      </c>
      <c r="C5">
        <v>900</v>
      </c>
    </row>
    <row r="6" spans="1:5" x14ac:dyDescent="0.25">
      <c r="A6" t="s">
        <v>105</v>
      </c>
      <c r="B6">
        <v>200</v>
      </c>
      <c r="C6">
        <v>275</v>
      </c>
    </row>
    <row r="7" spans="1:5" x14ac:dyDescent="0.25">
      <c r="A7" t="s">
        <v>106</v>
      </c>
      <c r="B7">
        <v>200</v>
      </c>
      <c r="C7">
        <v>250</v>
      </c>
    </row>
    <row r="8" spans="1:5" x14ac:dyDescent="0.25">
      <c r="A8" t="s">
        <v>110</v>
      </c>
      <c r="B8">
        <v>150</v>
      </c>
      <c r="C8">
        <v>350</v>
      </c>
    </row>
    <row r="9" spans="1:5" x14ac:dyDescent="0.25">
      <c r="B9" s="9">
        <f>SUM(B3:B8)</f>
        <v>1530</v>
      </c>
      <c r="C9" s="9">
        <f>SUM(C3:C8)</f>
        <v>2425</v>
      </c>
    </row>
    <row r="10" spans="1:5" x14ac:dyDescent="0.25">
      <c r="A10" t="s">
        <v>111</v>
      </c>
      <c r="B10">
        <f>$E$3*B9</f>
        <v>918</v>
      </c>
      <c r="C10">
        <f>$E$3*C9</f>
        <v>1455</v>
      </c>
    </row>
    <row r="11" spans="1:5" x14ac:dyDescent="0.25">
      <c r="A11" t="s">
        <v>67</v>
      </c>
      <c r="B11">
        <v>232</v>
      </c>
      <c r="C11">
        <v>300</v>
      </c>
    </row>
    <row r="12" spans="1:5" x14ac:dyDescent="0.25">
      <c r="B12" s="9">
        <f>B9+B10+B11</f>
        <v>2680</v>
      </c>
      <c r="C12" s="9">
        <f>C9+C10+C11</f>
        <v>4180</v>
      </c>
    </row>
  </sheetData>
  <mergeCells count="1">
    <mergeCell ref="B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 Weights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Josh</cp:lastModifiedBy>
  <dcterms:created xsi:type="dcterms:W3CDTF">2014-01-31T15:00:15Z</dcterms:created>
  <dcterms:modified xsi:type="dcterms:W3CDTF">2014-02-11T17:51:19Z</dcterms:modified>
</cp:coreProperties>
</file>